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theme/themeOverride10.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theme/themeOverride11.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theme/themeOverride12.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theme/themeOverride13.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theme/themeOverride14.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theme/themeOverride15.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theme/themeOverride16.xml" ContentType="application/vnd.openxmlformats-officedocument.themeOverride+xml"/>
  <Override PartName="/xl/charts/chart21.xml" ContentType="application/vnd.openxmlformats-officedocument.drawingml.chart+xml"/>
  <Override PartName="/xl/theme/themeOverride17.xml" ContentType="application/vnd.openxmlformats-officedocument.themeOverride+xml"/>
  <Override PartName="/xl/drawings/drawing21.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charts/chart23.xml" ContentType="application/vnd.openxmlformats-officedocument.drawingml.chart+xml"/>
  <Override PartName="/xl/theme/themeOverride19.xml" ContentType="application/vnd.openxmlformats-officedocument.themeOverride+xml"/>
  <Override PartName="/xl/drawings/drawing22.xml" ContentType="application/vnd.openxmlformats-officedocument.drawing+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0.xml" ContentType="application/vnd.openxmlformats-officedocument.themeOverride+xml"/>
  <Override PartName="/xl/drawings/drawing24.xml" ContentType="application/vnd.openxmlformats-officedocument.drawing+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1.xml" ContentType="application/vnd.openxmlformats-officedocument.themeOverride+xml"/>
  <Override PartName="/xl/drawings/drawing25.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22.xml" ContentType="application/vnd.openxmlformats-officedocument.themeOverride+xml"/>
  <Override PartName="/xl/drawings/drawing26.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3.xml" ContentType="application/vnd.openxmlformats-officedocument.themeOverride+xml"/>
  <Override PartName="/xl/drawings/drawing27.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4.xml" ContentType="application/vnd.openxmlformats-officedocument.themeOverride+xml"/>
  <Override PartName="/xl/drawings/drawing28.xml" ContentType="application/vnd.openxmlformats-officedocument.drawing+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5.xml" ContentType="application/vnd.openxmlformats-officedocument.themeOverride+xml"/>
  <Override PartName="/xl/drawings/drawing29.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26.xml" ContentType="application/vnd.openxmlformats-officedocument.themeOverride+xml"/>
  <Override PartName="/xl/drawings/drawing30.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7.xml" ContentType="application/vnd.openxmlformats-officedocument.themeOverride+xml"/>
  <Override PartName="/xl/drawings/drawing31.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2.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8.xml" ContentType="application/vnd.openxmlformats-officedocument.themeOverride+xml"/>
  <Override PartName="/xl/drawings/drawing33.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9.xml" ContentType="application/vnd.openxmlformats-officedocument.themeOverride+xml"/>
  <Override PartName="/xl/drawings/drawing34.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xml"/>
  <Override PartName="/xl/charts/chart3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30.xml" ContentType="application/vnd.openxmlformats-officedocument.themeOverride+xml"/>
  <Override PartName="/xl/drawings/drawing37.xml" ContentType="application/vnd.openxmlformats-officedocument.drawing+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31.xml" ContentType="application/vnd.openxmlformats-officedocument.themeOverride+xml"/>
  <Override PartName="/xl/drawings/drawing38.xml" ContentType="application/vnd.openxmlformats-officedocument.drawing+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9.xml" ContentType="application/vnd.openxmlformats-officedocument.drawing+xml"/>
  <Override PartName="/xl/charts/chart4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0.xml" ContentType="application/vnd.openxmlformats-officedocument.drawing+xml"/>
  <Override PartName="/xl/charts/chart44.xml" ContentType="application/vnd.openxmlformats-officedocument.drawingml.chart+xml"/>
  <Override PartName="/xl/theme/themeOverride32.xml" ContentType="application/vnd.openxmlformats-officedocument.themeOverride+xml"/>
  <Override PartName="/xl/charts/chart45.xml" ContentType="application/vnd.openxmlformats-officedocument.drawingml.chart+xml"/>
  <Override PartName="/xl/theme/themeOverride33.xml" ContentType="application/vnd.openxmlformats-officedocument.themeOverride+xml"/>
  <Override PartName="/xl/drawings/drawing41.xml" ContentType="application/vnd.openxmlformats-officedocument.drawing+xml"/>
  <Override PartName="/xl/charts/chart46.xml" ContentType="application/vnd.openxmlformats-officedocument.drawingml.chart+xml"/>
  <Override PartName="/xl/theme/themeOverride34.xml" ContentType="application/vnd.openxmlformats-officedocument.themeOverride+xml"/>
  <Override PartName="/xl/drawings/drawing42.xml" ContentType="application/vnd.openxmlformats-officedocument.drawing+xml"/>
  <Override PartName="/xl/charts/chart47.xml" ContentType="application/vnd.openxmlformats-officedocument.drawingml.chart+xml"/>
  <Override PartName="/xl/theme/themeOverride35.xml" ContentType="application/vnd.openxmlformats-officedocument.themeOverride+xml"/>
  <Override PartName="/xl/drawings/drawing43.xml" ContentType="application/vnd.openxmlformats-officedocument.drawing+xml"/>
  <Override PartName="/xl/charts/chart4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4.xml" ContentType="application/vnd.openxmlformats-officedocument.drawing+xml"/>
  <Override PartName="/xl/charts/chart49.xml" ContentType="application/vnd.openxmlformats-officedocument.drawingml.chart+xml"/>
  <Override PartName="/xl/theme/themeOverride36.xml" ContentType="application/vnd.openxmlformats-officedocument.themeOverride+xml"/>
  <Override PartName="/xl/drawings/drawing45.xml" ContentType="application/vnd.openxmlformats-officedocument.drawing+xml"/>
  <Override PartName="/xl/charts/chart50.xml" ContentType="application/vnd.openxmlformats-officedocument.drawingml.chart+xml"/>
  <Override PartName="/xl/theme/themeOverride37.xml" ContentType="application/vnd.openxmlformats-officedocument.themeOverride+xml"/>
  <Override PartName="/xl/drawings/drawing46.xml" ContentType="application/vnd.openxmlformats-officedocument.drawing+xml"/>
  <Override PartName="/xl/charts/chart51.xml" ContentType="application/vnd.openxmlformats-officedocument.drawingml.chart+xml"/>
  <Override PartName="/xl/theme/themeOverride38.xml" ContentType="application/vnd.openxmlformats-officedocument.themeOverride+xml"/>
  <Override PartName="/xl/drawings/drawing47.xml" ContentType="application/vnd.openxmlformats-officedocument.drawing+xml"/>
  <Override PartName="/xl/charts/chart52.xml" ContentType="application/vnd.openxmlformats-officedocument.drawingml.chart+xml"/>
  <Override PartName="/xl/theme/themeOverride39.xml" ContentType="application/vnd.openxmlformats-officedocument.themeOverride+xml"/>
  <Override PartName="/xl/drawings/drawing48.xml" ContentType="application/vnd.openxmlformats-officedocument.drawing+xml"/>
  <Override PartName="/xl/charts/chart53.xml" ContentType="application/vnd.openxmlformats-officedocument.drawingml.chart+xml"/>
  <Override PartName="/xl/theme/themeOverride40.xml" ContentType="application/vnd.openxmlformats-officedocument.themeOverride+xml"/>
  <Override PartName="/xl/drawings/drawing49.xml" ContentType="application/vnd.openxmlformats-officedocument.drawing+xml"/>
  <Override PartName="/xl/charts/chart54.xml" ContentType="application/vnd.openxmlformats-officedocument.drawingml.chart+xml"/>
  <Override PartName="/xl/theme/themeOverride41.xml" ContentType="application/vnd.openxmlformats-officedocument.themeOverride+xml"/>
  <Override PartName="/xl/drawings/drawing50.xml" ContentType="application/vnd.openxmlformats-officedocument.drawing+xml"/>
  <Override PartName="/xl/charts/chart55.xml" ContentType="application/vnd.openxmlformats-officedocument.drawingml.chart+xml"/>
  <Override PartName="/xl/theme/themeOverride42.xml" ContentType="application/vnd.openxmlformats-officedocument.themeOverride+xml"/>
  <Override PartName="/xl/drawings/drawing51.xml" ContentType="application/vnd.openxmlformats-officedocument.drawing+xml"/>
  <Override PartName="/xl/charts/chart56.xml" ContentType="application/vnd.openxmlformats-officedocument.drawingml.chart+xml"/>
  <Override PartName="/xl/theme/themeOverride43.xml" ContentType="application/vnd.openxmlformats-officedocument.themeOverride+xml"/>
  <Override PartName="/xl/drawings/drawing52.xml" ContentType="application/vnd.openxmlformats-officedocument.drawing+xml"/>
  <Override PartName="/xl/charts/chart57.xml" ContentType="application/vnd.openxmlformats-officedocument.drawingml.chart+xml"/>
  <Override PartName="/xl/theme/themeOverride44.xml" ContentType="application/vnd.openxmlformats-officedocument.themeOverride+xml"/>
  <Override PartName="/xl/drawings/drawing53.xml" ContentType="application/vnd.openxmlformats-officedocument.drawing+xml"/>
  <Override PartName="/xl/charts/chart58.xml" ContentType="application/vnd.openxmlformats-officedocument.drawingml.chart+xml"/>
  <Override PartName="/xl/theme/themeOverride45.xml" ContentType="application/vnd.openxmlformats-officedocument.themeOverride+xml"/>
  <Override PartName="/xl/charts/chart59.xml" ContentType="application/vnd.openxmlformats-officedocument.drawingml.chart+xml"/>
  <Override PartName="/xl/theme/themeOverride46.xml" ContentType="application/vnd.openxmlformats-officedocument.themeOverride+xml"/>
  <Override PartName="/xl/drawings/drawing54.xml" ContentType="application/vnd.openxmlformats-officedocument.drawing+xml"/>
  <Override PartName="/xl/charts/chart60.xml" ContentType="application/vnd.openxmlformats-officedocument.drawingml.chart+xml"/>
  <Override PartName="/xl/theme/themeOverride47.xml" ContentType="application/vnd.openxmlformats-officedocument.themeOverride+xml"/>
  <Override PartName="/xl/drawings/drawing55.xml" ContentType="application/vnd.openxmlformats-officedocument.drawing+xml"/>
  <Override PartName="/xl/charts/chart61.xml" ContentType="application/vnd.openxmlformats-officedocument.drawingml.chart+xml"/>
  <Override PartName="/xl/theme/themeOverride48.xml" ContentType="application/vnd.openxmlformats-officedocument.themeOverride+xml"/>
  <Override PartName="/xl/drawings/drawing56.xml" ContentType="application/vnd.openxmlformats-officedocument.drawing+xml"/>
  <Override PartName="/xl/charts/chart62.xml" ContentType="application/vnd.openxmlformats-officedocument.drawingml.chart+xml"/>
  <Override PartName="/xl/theme/themeOverride49.xml" ContentType="application/vnd.openxmlformats-officedocument.themeOverride+xml"/>
  <Override PartName="/xl/drawings/drawing57.xml" ContentType="application/vnd.openxmlformats-officedocument.drawing+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8.xml" ContentType="application/vnd.openxmlformats-officedocument.drawing+xml"/>
  <Override PartName="/xl/charts/chart6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9.xml" ContentType="application/vnd.openxmlformats-officedocument.drawing+xml"/>
  <Override PartName="/xl/charts/chart6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0.xml" ContentType="application/vnd.openxmlformats-officedocument.drawing+xml"/>
  <Override PartName="/xl/charts/chart6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1.xml" ContentType="application/vnd.openxmlformats-officedocument.drawing+xml"/>
  <Override PartName="/xl/charts/chart6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2.xml" ContentType="application/vnd.openxmlformats-officedocument.drawing+xml"/>
  <Override PartName="/xl/charts/chart6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3.xml" ContentType="application/vnd.openxmlformats-officedocument.drawing+xml"/>
  <Override PartName="/xl/charts/chart69.xml" ContentType="application/vnd.openxmlformats-officedocument.drawingml.chart+xml"/>
  <Override PartName="/xl/drawings/drawing64.xml" ContentType="application/vnd.openxmlformats-officedocument.drawing+xml"/>
  <Override PartName="/xl/charts/chart70.xml" ContentType="application/vnd.openxmlformats-officedocument.drawingml.chart+xml"/>
  <Override PartName="/xl/drawings/drawing65.xml" ContentType="application/vnd.openxmlformats-officedocument.drawing+xml"/>
  <Override PartName="/xl/charts/chart71.xml" ContentType="application/vnd.openxmlformats-officedocument.drawingml.chart+xml"/>
  <Override PartName="/xl/drawings/drawing66.xml" ContentType="application/vnd.openxmlformats-officedocument.drawing+xml"/>
  <Override PartName="/xl/charts/chart7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7.xml" ContentType="application/vnd.openxmlformats-officedocument.drawing+xml"/>
  <Override PartName="/xl/charts/chart7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8.xml" ContentType="application/vnd.openxmlformats-officedocument.drawing+xml"/>
  <Override PartName="/xl/charts/chart74.xml" ContentType="application/vnd.openxmlformats-officedocument.drawingml.chart+xml"/>
  <Override PartName="/xl/drawings/drawing69.xml" ContentType="application/vnd.openxmlformats-officedocument.drawing+xml"/>
  <Override PartName="/xl/charts/chart7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0.xml" ContentType="application/vnd.openxmlformats-officedocument.drawing+xml"/>
  <Override PartName="/xl/charts/chart76.xml" ContentType="application/vnd.openxmlformats-officedocument.drawingml.chart+xml"/>
  <Override PartName="/xl/theme/themeOverride50.xml" ContentType="application/vnd.openxmlformats-officedocument.themeOverride+xml"/>
  <Override PartName="/xl/charts/chart77.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1.xml" ContentType="application/vnd.openxmlformats-officedocument.themeOverride+xml"/>
  <Override PartName="/xl/charts/chart78.xml" ContentType="application/vnd.openxmlformats-officedocument.drawingml.chart+xml"/>
  <Override PartName="/xl/theme/themeOverride52.xml" ContentType="application/vnd.openxmlformats-officedocument.themeOverride+xml"/>
  <Override PartName="/xl/charts/chart79.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3.xml" ContentType="application/vnd.openxmlformats-officedocument.themeOverride+xml"/>
  <Override PartName="/xl/drawings/drawing71.xml" ContentType="application/vnd.openxmlformats-officedocument.drawing+xml"/>
  <Override PartName="/xl/charts/chart80.xml" ContentType="application/vnd.openxmlformats-officedocument.drawingml.chart+xml"/>
  <Override PartName="/xl/theme/themeOverride54.xml" ContentType="application/vnd.openxmlformats-officedocument.themeOverride+xml"/>
  <Override PartName="/xl/drawings/drawing72.xml" ContentType="application/vnd.openxmlformats-officedocument.drawing+xml"/>
  <Override PartName="/xl/charts/chart81.xml" ContentType="application/vnd.openxmlformats-officedocument.drawingml.chart+xml"/>
  <Override PartName="/xl/theme/themeOverride55.xml" ContentType="application/vnd.openxmlformats-officedocument.themeOverride+xml"/>
  <Override PartName="/xl/drawings/drawing73.xml" ContentType="application/vnd.openxmlformats-officedocument.drawing+xml"/>
  <Override PartName="/xl/charts/chart82.xml" ContentType="application/vnd.openxmlformats-officedocument.drawingml.chart+xml"/>
  <Override PartName="/xl/theme/themeOverride56.xml" ContentType="application/vnd.openxmlformats-officedocument.themeOverride+xml"/>
  <Override PartName="/xl/drawings/drawing74.xml" ContentType="application/vnd.openxmlformats-officedocument.drawing+xml"/>
  <Override PartName="/xl/charts/chart8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5.xml" ContentType="application/vnd.openxmlformats-officedocument.drawing+xml"/>
  <Override PartName="/xl/charts/chart84.xml" ContentType="application/vnd.openxmlformats-officedocument.drawingml.chart+xml"/>
  <Override PartName="/xl/theme/themeOverride57.xml" ContentType="application/vnd.openxmlformats-officedocument.themeOverride+xml"/>
  <Override PartName="/xl/drawings/drawing76.xml" ContentType="application/vnd.openxmlformats-officedocument.drawing+xml"/>
  <Override PartName="/xl/charts/chart85.xml" ContentType="application/vnd.openxmlformats-officedocument.drawingml.chart+xml"/>
  <Override PartName="/xl/theme/themeOverride58.xml" ContentType="application/vnd.openxmlformats-officedocument.themeOverride+xml"/>
  <Override PartName="/xl/drawings/drawing77.xml" ContentType="application/vnd.openxmlformats-officedocument.drawing+xml"/>
  <Override PartName="/xl/charts/chart86.xml" ContentType="application/vnd.openxmlformats-officedocument.drawingml.chart+xml"/>
  <Override PartName="/xl/theme/themeOverride59.xml" ContentType="application/vnd.openxmlformats-officedocument.themeOverride+xml"/>
  <Override PartName="/xl/drawings/drawing78.xml" ContentType="application/vnd.openxmlformats-officedocument.drawing+xml"/>
  <Override PartName="/xl/charts/chart87.xml" ContentType="application/vnd.openxmlformats-officedocument.drawingml.chart+xml"/>
  <Override PartName="/xl/theme/themeOverride60.xml" ContentType="application/vnd.openxmlformats-officedocument.themeOverride+xml"/>
  <Override PartName="/xl/drawings/drawing79.xml" ContentType="application/vnd.openxmlformats-officedocument.drawing+xml"/>
  <Override PartName="/xl/charts/chart88.xml" ContentType="application/vnd.openxmlformats-officedocument.drawingml.chart+xml"/>
  <Override PartName="/xl/theme/themeOverride61.xml" ContentType="application/vnd.openxmlformats-officedocument.themeOverride+xml"/>
  <Override PartName="/xl/drawings/drawing80.xml" ContentType="application/vnd.openxmlformats-officedocument.drawing+xml"/>
  <Override PartName="/xl/charts/chart89.xml" ContentType="application/vnd.openxmlformats-officedocument.drawingml.chart+xml"/>
  <Override PartName="/xl/theme/themeOverride62.xml" ContentType="application/vnd.openxmlformats-officedocument.themeOverride+xml"/>
  <Override PartName="/xl/drawings/drawing81.xml" ContentType="application/vnd.openxmlformats-officedocument.drawing+xml"/>
  <Override PartName="/xl/charts/chart90.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2.xml" ContentType="application/vnd.openxmlformats-officedocument.drawing+xml"/>
  <Override PartName="/xl/charts/chart91.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3.xml" ContentType="application/vnd.openxmlformats-officedocument.drawing+xml"/>
  <Override PartName="/xl/charts/chart92.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4.xml" ContentType="application/vnd.openxmlformats-officedocument.drawing+xml"/>
  <Override PartName="/xl/charts/chart93.xml" ContentType="application/vnd.openxmlformats-officedocument.drawingml.chart+xml"/>
  <Override PartName="/xl/theme/themeOverride63.xml" ContentType="application/vnd.openxmlformats-officedocument.themeOverride+xml"/>
  <Override PartName="/xl/drawings/drawing85.xml" ContentType="application/vnd.openxmlformats-officedocument.drawing+xml"/>
  <Override PartName="/xl/charts/chart94.xml" ContentType="application/vnd.openxmlformats-officedocument.drawingml.chart+xml"/>
  <Override PartName="/xl/theme/themeOverride64.xml" ContentType="application/vnd.openxmlformats-officedocument.themeOverride+xml"/>
  <Override PartName="/xl/drawings/drawing86.xml" ContentType="application/vnd.openxmlformats-officedocument.drawing+xml"/>
  <Override PartName="/xl/charts/chart95.xml" ContentType="application/vnd.openxmlformats-officedocument.drawingml.chart+xml"/>
  <Override PartName="/xl/theme/themeOverride65.xml" ContentType="application/vnd.openxmlformats-officedocument.themeOverride+xml"/>
  <Override PartName="/xl/drawings/drawing87.xml" ContentType="application/vnd.openxmlformats-officedocument.drawing+xml"/>
  <Override PartName="/xl/charts/chart96.xml" ContentType="application/vnd.openxmlformats-officedocument.drawingml.chart+xml"/>
  <Override PartName="/xl/theme/themeOverride66.xml" ContentType="application/vnd.openxmlformats-officedocument.themeOverride+xml"/>
  <Override PartName="/xl/drawings/drawing88.xml" ContentType="application/vnd.openxmlformats-officedocument.drawing+xml"/>
  <Override PartName="/xl/charts/chart97.xml" ContentType="application/vnd.openxmlformats-officedocument.drawingml.chart+xml"/>
  <Override PartName="/xl/theme/themeOverride67.xml" ContentType="application/vnd.openxmlformats-officedocument.themeOverride+xml"/>
  <Override PartName="/xl/drawings/drawing89.xml" ContentType="application/vnd.openxmlformats-officedocument.drawing+xml"/>
  <Override PartName="/xl/charts/chart98.xml" ContentType="application/vnd.openxmlformats-officedocument.drawingml.chart+xml"/>
  <Override PartName="/xl/theme/themeOverride68.xml" ContentType="application/vnd.openxmlformats-officedocument.themeOverride+xml"/>
  <Override PartName="/xl/drawings/drawing90.xml" ContentType="application/vnd.openxmlformats-officedocument.drawing+xml"/>
  <Override PartName="/xl/charts/chart99.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9.xml" ContentType="application/vnd.openxmlformats-officedocument.themeOverride+xml"/>
  <Override PartName="/xl/drawings/drawing91.xml" ContentType="application/vnd.openxmlformats-officedocument.drawing+xml"/>
  <Override PartName="/xl/charts/chart100.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70.xml" ContentType="application/vnd.openxmlformats-officedocument.themeOverride+xml"/>
  <Override PartName="/xl/drawings/drawing92.xml" ContentType="application/vnd.openxmlformats-officedocument.drawing+xml"/>
  <Override PartName="/xl/charts/chart101.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71.xml" ContentType="application/vnd.openxmlformats-officedocument.themeOverride+xml"/>
  <Override PartName="/xl/drawings/drawing93.xml" ContentType="application/vnd.openxmlformats-officedocument.drawing+xml"/>
  <Override PartName="/xl/charts/chart102.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72.xml" ContentType="application/vnd.openxmlformats-officedocument.themeOverride+xml"/>
  <Override PartName="/xl/drawings/drawing94.xml" ContentType="application/vnd.openxmlformats-officedocument.drawing+xml"/>
  <Override PartName="/xl/charts/chart103.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73.xml" ContentType="application/vnd.openxmlformats-officedocument.themeOverride+xml"/>
  <Override PartName="/xl/drawings/drawing95.xml" ContentType="application/vnd.openxmlformats-officedocument.drawing+xml"/>
  <Override PartName="/xl/charts/chart104.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74.xml" ContentType="application/vnd.openxmlformats-officedocument.themeOverride+xml"/>
  <Override PartName="/xl/drawings/drawing96.xml" ContentType="application/vnd.openxmlformats-officedocument.drawing+xml"/>
  <Override PartName="/xl/charts/chart105.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75.xml" ContentType="application/vnd.openxmlformats-officedocument.themeOverride+xml"/>
  <Override PartName="/xl/drawings/drawing97.xml" ContentType="application/vnd.openxmlformats-officedocument.drawing+xml"/>
  <Override PartName="/xl/charts/chart106.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76.xml" ContentType="application/vnd.openxmlformats-officedocument.themeOverride+xml"/>
  <Override PartName="/xl/drawings/drawing98.xml" ContentType="application/vnd.openxmlformats-officedocument.drawing+xml"/>
  <Override PartName="/xl/charts/chart107.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7.xml" ContentType="application/vnd.openxmlformats-officedocument.themeOverride+xml"/>
  <Override PartName="/xl/drawings/drawing99.xml" ContentType="application/vnd.openxmlformats-officedocument.drawing+xml"/>
  <Override PartName="/xl/charts/chart108.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8.xml" ContentType="application/vnd.openxmlformats-officedocument.themeOverride+xml"/>
  <Override PartName="/xl/drawings/drawing100.xml" ContentType="application/vnd.openxmlformats-officedocument.drawing+xml"/>
  <Override PartName="/xl/charts/chart109.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9.xml" ContentType="application/vnd.openxmlformats-officedocument.themeOverride+xml"/>
  <Override PartName="/xl/drawings/drawing101.xml" ContentType="application/vnd.openxmlformats-officedocument.drawing+xml"/>
  <Override PartName="/xl/charts/chart110.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80.xml" ContentType="application/vnd.openxmlformats-officedocument.themeOverride+xml"/>
  <Override PartName="/xl/drawings/drawing102.xml" ContentType="application/vnd.openxmlformats-officedocument.drawing+xml"/>
  <Override PartName="/xl/charts/chart111.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81.xml" ContentType="application/vnd.openxmlformats-officedocument.themeOverride+xml"/>
  <Override PartName="/xl/drawings/drawing103.xml" ContentType="application/vnd.openxmlformats-officedocument.drawing+xml"/>
  <Override PartName="/xl/charts/chart112.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82.xml" ContentType="application/vnd.openxmlformats-officedocument.themeOverride+xml"/>
  <Override PartName="/xl/drawings/drawing104.xml" ContentType="application/vnd.openxmlformats-officedocument.drawing+xml"/>
  <Override PartName="/xl/charts/chart113.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83.xml" ContentType="application/vnd.openxmlformats-officedocument.themeOverride+xml"/>
  <Override PartName="/xl/drawings/drawing105.xml" ContentType="application/vnd.openxmlformats-officedocument.drawing+xml"/>
  <Override PartName="/xl/charts/chart114.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84.xml" ContentType="application/vnd.openxmlformats-officedocument.themeOverride+xml"/>
  <Override PartName="/xl/drawings/drawing106.xml" ContentType="application/vnd.openxmlformats-officedocument.drawing+xml"/>
  <Override PartName="/xl/charts/chart115.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85.xml" ContentType="application/vnd.openxmlformats-officedocument.themeOverride+xml"/>
  <Override PartName="/xl/drawings/drawing107.xml" ContentType="application/vnd.openxmlformats-officedocument.drawing+xml"/>
  <Override PartName="/xl/charts/chart116.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86.xml" ContentType="application/vnd.openxmlformats-officedocument.themeOverride+xml"/>
  <Override PartName="/xl/drawings/drawing108.xml" ContentType="application/vnd.openxmlformats-officedocument.drawing+xml"/>
  <Override PartName="/xl/charts/chart117.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87.xml" ContentType="application/vnd.openxmlformats-officedocument.themeOverride+xml"/>
  <Override PartName="/xl/drawings/drawing109.xml" ContentType="application/vnd.openxmlformats-officedocument.drawing+xml"/>
  <Override PartName="/xl/charts/chart118.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88.xml" ContentType="application/vnd.openxmlformats-officedocument.themeOverride+xml"/>
  <Override PartName="/xl/drawings/drawing110.xml" ContentType="application/vnd.openxmlformats-officedocument.drawing+xml"/>
  <Override PartName="/xl/charts/chart119.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89.xml" ContentType="application/vnd.openxmlformats-officedocument.themeOverride+xml"/>
  <Override PartName="/xl/drawings/drawing111.xml" ContentType="application/vnd.openxmlformats-officedocument.drawing+xml"/>
  <Override PartName="/xl/charts/chart120.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90.xml" ContentType="application/vnd.openxmlformats-officedocument.themeOverride+xml"/>
  <Override PartName="/xl/drawings/drawing112.xml" ContentType="application/vnd.openxmlformats-officedocument.drawing+xml"/>
  <Override PartName="/xl/charts/chart121.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91.xml" ContentType="application/vnd.openxmlformats-officedocument.themeOverride+xml"/>
  <Override PartName="/xl/drawings/drawing113.xml" ContentType="application/vnd.openxmlformats-officedocument.drawing+xml"/>
  <Override PartName="/xl/charts/chart122.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92.xml" ContentType="application/vnd.openxmlformats-officedocument.themeOverride+xml"/>
  <Override PartName="/xl/drawings/drawing114.xml" ContentType="application/vnd.openxmlformats-officedocument.drawing+xml"/>
  <Override PartName="/xl/charts/chart123.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93.xml" ContentType="application/vnd.openxmlformats-officedocument.themeOverride+xml"/>
  <Override PartName="/xl/drawings/drawing115.xml" ContentType="application/vnd.openxmlformats-officedocument.drawing+xml"/>
  <Override PartName="/xl/charts/chart124.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94.xml" ContentType="application/vnd.openxmlformats-officedocument.themeOverride+xml"/>
  <Override PartName="/xl/drawings/drawing116.xml" ContentType="application/vnd.openxmlformats-officedocument.drawing+xml"/>
  <Override PartName="/xl/charts/chart125.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95.xml" ContentType="application/vnd.openxmlformats-officedocument.themeOverride+xml"/>
  <Override PartName="/xl/drawings/drawing117.xml" ContentType="application/vnd.openxmlformats-officedocument.drawing+xml"/>
  <Override PartName="/xl/charts/chart126.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18.xml" ContentType="application/vnd.openxmlformats-officedocument.drawing+xml"/>
  <Override PartName="/xl/charts/chart127.xml" ContentType="application/vnd.openxmlformats-officedocument.drawingml.chart+xml"/>
  <Override PartName="/xl/theme/themeOverride96.xml" ContentType="application/vnd.openxmlformats-officedocument.themeOverride+xml"/>
  <Override PartName="/xl/drawings/drawing119.xml" ContentType="application/vnd.openxmlformats-officedocument.drawing+xml"/>
  <Override PartName="/xl/charts/chart128.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97.xml" ContentType="application/vnd.openxmlformats-officedocument.themeOverride+xml"/>
  <Override PartName="/xl/drawings/drawing120.xml" ContentType="application/vnd.openxmlformats-officedocument.drawing+xml"/>
  <Override PartName="/xl/charts/chart129.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98.xml" ContentType="application/vnd.openxmlformats-officedocument.themeOverride+xml"/>
  <Override PartName="/xl/drawings/drawing121.xml" ContentType="application/vnd.openxmlformats-officedocument.drawing+xml"/>
  <Override PartName="/xl/charts/chart130.xml" ContentType="application/vnd.openxmlformats-officedocument.drawingml.chart+xml"/>
  <Override PartName="/xl/drawings/drawing122.xml" ContentType="application/vnd.openxmlformats-officedocument.drawing+xml"/>
  <Override PartName="/xl/charts/chart131.xml" ContentType="application/vnd.openxmlformats-officedocument.drawingml.chart+xml"/>
  <Override PartName="/xl/drawings/drawing123.xml" ContentType="application/vnd.openxmlformats-officedocument.drawing+xml"/>
  <Override PartName="/xl/charts/chart132.xml" ContentType="application/vnd.openxmlformats-officedocument.drawingml.chart+xml"/>
  <Override PartName="/xl/drawings/drawing124.xml" ContentType="application/vnd.openxmlformats-officedocument.drawing+xml"/>
  <Override PartName="/xl/charts/chart133.xml" ContentType="application/vnd.openxmlformats-officedocument.drawingml.chart+xml"/>
  <Override PartName="/xl/drawings/drawing125.xml" ContentType="application/vnd.openxmlformats-officedocument.drawing+xml"/>
  <Override PartName="/xl/charts/chart134.xml" ContentType="application/vnd.openxmlformats-officedocument.drawingml.chart+xml"/>
  <Override PartName="/xl/drawings/drawing126.xml" ContentType="application/vnd.openxmlformats-officedocument.drawing+xml"/>
  <Override PartName="/xl/charts/chart135.xml" ContentType="application/vnd.openxmlformats-officedocument.drawingml.chart+xml"/>
  <Override PartName="/xl/drawings/drawing127.xml" ContentType="application/vnd.openxmlformats-officedocument.drawing+xml"/>
  <Override PartName="/xl/charts/chart136.xml" ContentType="application/vnd.openxmlformats-officedocument.drawingml.chart+xml"/>
  <Override PartName="/xl/drawings/drawing128.xml" ContentType="application/vnd.openxmlformats-officedocument.drawing+xml"/>
  <Override PartName="/xl/charts/chart137.xml" ContentType="application/vnd.openxmlformats-officedocument.drawingml.chart+xml"/>
  <Override PartName="/xl/drawings/drawing129.xml" ContentType="application/vnd.openxmlformats-officedocument.drawing+xml"/>
  <Override PartName="/xl/charts/chart138.xml" ContentType="application/vnd.openxmlformats-officedocument.drawingml.chart+xml"/>
  <Override PartName="/xl/drawings/drawing130.xml" ContentType="application/vnd.openxmlformats-officedocument.drawing+xml"/>
  <Override PartName="/xl/charts/chart139.xml" ContentType="application/vnd.openxmlformats-officedocument.drawingml.chart+xml"/>
  <Override PartName="/xl/drawings/drawing131.xml" ContentType="application/vnd.openxmlformats-officedocument.drawing+xml"/>
  <Override PartName="/xl/charts/chart140.xml" ContentType="application/vnd.openxmlformats-officedocument.drawingml.chart+xml"/>
  <Override PartName="/xl/drawings/drawing132.xml" ContentType="application/vnd.openxmlformats-officedocument.drawing+xml"/>
  <Override PartName="/xl/charts/chart1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codeName="ThisWorkbook"/>
  <mc:AlternateContent xmlns:mc="http://schemas.openxmlformats.org/markup-compatibility/2006">
    <mc:Choice Requires="x15">
      <x15ac:absPath xmlns:x15ac="http://schemas.microsoft.com/office/spreadsheetml/2010/11/ac" url="C:\Users\roberto.galindo\Documents\Boletin\12_diciembre\"/>
    </mc:Choice>
  </mc:AlternateContent>
  <xr:revisionPtr revIDLastSave="0" documentId="13_ncr:1_{C1C0391F-E654-484D-A3D7-2F2691A99CFB}" xr6:coauthVersionLast="36" xr6:coauthVersionMax="45" xr10:uidLastSave="{00000000-0000-0000-0000-000000000000}"/>
  <bookViews>
    <workbookView xWindow="-120" yWindow="-120" windowWidth="20730" windowHeight="11160" tabRatio="907" firstSheet="124" activeTab="143" xr2:uid="{00000000-000D-0000-FFFF-FFFF00000000}"/>
  </bookViews>
  <sheets>
    <sheet name="Index" sheetId="125" r:id="rId1"/>
    <sheet name="T1" sheetId="729" r:id="rId2"/>
    <sheet name="T2" sheetId="734" r:id="rId3"/>
    <sheet name="T3" sheetId="732" r:id="rId4"/>
    <sheet name="T4" sheetId="748" r:id="rId5"/>
    <sheet name="T5" sheetId="752" r:id="rId6"/>
    <sheet name="T6" sheetId="756" r:id="rId7"/>
    <sheet name="T7" sheetId="255" r:id="rId8"/>
    <sheet name="T8" sheetId="39" r:id="rId9"/>
    <sheet name="T9" sheetId="41" r:id="rId10"/>
    <sheet name="T10" sheetId="42" r:id="rId11"/>
    <sheet name="T11" sheetId="45" r:id="rId12"/>
    <sheet name="T12" sheetId="46" r:id="rId13"/>
    <sheet name="T13" sheetId="246" r:id="rId14"/>
    <sheet name="T14" sheetId="47" r:id="rId15"/>
    <sheet name="T15" sheetId="48" r:id="rId16"/>
    <sheet name="T16" sheetId="49" r:id="rId17"/>
    <sheet name="T17" sheetId="50" r:id="rId18"/>
    <sheet name="T18" sheetId="51" r:id="rId19"/>
    <sheet name="T19" sheetId="819" r:id="rId20"/>
    <sheet name="T20" sheetId="820" r:id="rId21"/>
    <sheet name="T21" sheetId="829" r:id="rId22"/>
    <sheet name="T22" sheetId="854" r:id="rId23"/>
    <sheet name="T23" sheetId="855" r:id="rId24"/>
    <sheet name="T24" sheetId="856" r:id="rId25"/>
    <sheet name="T25" sheetId="857" r:id="rId26"/>
    <sheet name="F1" sheetId="724" r:id="rId27"/>
    <sheet name="F2" sheetId="725" r:id="rId28"/>
    <sheet name="F3" sheetId="726" r:id="rId29"/>
    <sheet name="F4" sheetId="727" r:id="rId30"/>
    <sheet name="F5" sheetId="859" r:id="rId31"/>
    <sheet name="F6" sheetId="728" r:id="rId32"/>
    <sheet name="F7" sheetId="730" r:id="rId33"/>
    <sheet name="F8" sheetId="731" r:id="rId34"/>
    <sheet name="F9" sheetId="733" r:id="rId35"/>
    <sheet name="F10" sheetId="735" r:id="rId36"/>
    <sheet name="F11" sheetId="736" r:id="rId37"/>
    <sheet name="F12" sheetId="737" r:id="rId38"/>
    <sheet name="F13" sheetId="738" r:id="rId39"/>
    <sheet name="F14" sheetId="739" r:id="rId40"/>
    <sheet name="F15" sheetId="740" r:id="rId41"/>
    <sheet name="F16" sheetId="741" r:id="rId42"/>
    <sheet name="F17" sheetId="744" r:id="rId43"/>
    <sheet name="F18" sheetId="742" r:id="rId44"/>
    <sheet name="F19" sheetId="745" r:id="rId45"/>
    <sheet name="F20" sheetId="743" r:id="rId46"/>
    <sheet name="F21" sheetId="746" r:id="rId47"/>
    <sheet name="F22" sheetId="747" r:id="rId48"/>
    <sheet name="F23" sheetId="749" r:id="rId49"/>
    <sheet name="F24" sheetId="750" r:id="rId50"/>
    <sheet name="F25" sheetId="751" r:id="rId51"/>
    <sheet name="F26" sheetId="753" r:id="rId52"/>
    <sheet name="F27" sheetId="754" r:id="rId53"/>
    <sheet name="F28" sheetId="755" r:id="rId54"/>
    <sheet name="F29" sheetId="757" r:id="rId55"/>
    <sheet name="F30" sheetId="758" r:id="rId56"/>
    <sheet name="F31" sheetId="761" r:id="rId57"/>
    <sheet name="F32" sheetId="759" r:id="rId58"/>
    <sheet name="F33" sheetId="760" r:id="rId59"/>
    <sheet name="F34" sheetId="762" r:id="rId60"/>
    <sheet name="F35" sheetId="763" r:id="rId61"/>
    <sheet name="F36" sheetId="764" r:id="rId62"/>
    <sheet name="F37" sheetId="765" r:id="rId63"/>
    <sheet name="F38" sheetId="766" r:id="rId64"/>
    <sheet name="F39" sheetId="767" r:id="rId65"/>
    <sheet name="F40" sheetId="768" r:id="rId66"/>
    <sheet name="F41" sheetId="769" r:id="rId67"/>
    <sheet name="F42" sheetId="770" r:id="rId68"/>
    <sheet name="F43" sheetId="771" r:id="rId69"/>
    <sheet name="F44" sheetId="772" r:id="rId70"/>
    <sheet name="F45" sheetId="773" r:id="rId71"/>
    <sheet name="F46" sheetId="774" r:id="rId72"/>
    <sheet name="F47" sheetId="775" r:id="rId73"/>
    <sheet name="F48" sheetId="776" r:id="rId74"/>
    <sheet name="F49" sheetId="777" r:id="rId75"/>
    <sheet name="F50" sheetId="778" r:id="rId76"/>
    <sheet name="F51" sheetId="779" r:id="rId77"/>
    <sheet name="F52" sheetId="780" r:id="rId78"/>
    <sheet name="F53" sheetId="781" r:id="rId79"/>
    <sheet name="F54" sheetId="782" r:id="rId80"/>
    <sheet name="F55" sheetId="783" r:id="rId81"/>
    <sheet name="F56" sheetId="784" r:id="rId82"/>
    <sheet name="F57" sheetId="785" r:id="rId83"/>
    <sheet name="F58" sheetId="786" r:id="rId84"/>
    <sheet name="F59" sheetId="787" r:id="rId85"/>
    <sheet name="F60" sheetId="788" r:id="rId86"/>
    <sheet name="F61" sheetId="789" r:id="rId87"/>
    <sheet name="F62" sheetId="790" r:id="rId88"/>
    <sheet name="F63" sheetId="794" r:id="rId89"/>
    <sheet name="F64" sheetId="791" r:id="rId90"/>
    <sheet name="F65" sheetId="792" r:id="rId91"/>
    <sheet name="F66" sheetId="793" r:id="rId92"/>
    <sheet name="F67" sheetId="795" r:id="rId93"/>
    <sheet name="F68" sheetId="796" r:id="rId94"/>
    <sheet name="F69" sheetId="797" r:id="rId95"/>
    <sheet name="F70" sheetId="798" r:id="rId96"/>
    <sheet name="F71" sheetId="799" r:id="rId97"/>
    <sheet name="F72" sheetId="54" r:id="rId98"/>
    <sheet name="F73" sheetId="55" r:id="rId99"/>
    <sheet name="F74" sheetId="56" r:id="rId100"/>
    <sheet name="F75" sheetId="57" r:id="rId101"/>
    <sheet name="F76" sheetId="58" r:id="rId102"/>
    <sheet name="F77" sheetId="59" r:id="rId103"/>
    <sheet name="F78" sheetId="60" r:id="rId104"/>
    <sheet name="F79" sheetId="61" r:id="rId105"/>
    <sheet name="F80" sheetId="62" r:id="rId106"/>
    <sheet name="F81" sheetId="63" r:id="rId107"/>
    <sheet name="F82" sheetId="52" r:id="rId108"/>
    <sheet name="F83" sheetId="100" r:id="rId109"/>
    <sheet name="F84" sheetId="53" r:id="rId110"/>
    <sheet name="F85" sheetId="64" r:id="rId111"/>
    <sheet name="F86" sheetId="65" r:id="rId112"/>
    <sheet name="F87" sheetId="800" r:id="rId113"/>
    <sheet name="F88" sheetId="801" r:id="rId114"/>
    <sheet name="F89" sheetId="802" r:id="rId115"/>
    <sheet name="F90" sheetId="803" r:id="rId116"/>
    <sheet name="F91" sheetId="804" r:id="rId117"/>
    <sheet name="F92" sheetId="805" r:id="rId118"/>
    <sheet name="F93" sheetId="806" r:id="rId119"/>
    <sheet name="F94" sheetId="807" r:id="rId120"/>
    <sheet name="F95" sheetId="808" r:id="rId121"/>
    <sheet name="F96" sheetId="809" r:id="rId122"/>
    <sheet name="F97" sheetId="810" r:id="rId123"/>
    <sheet name="F98" sheetId="811" r:id="rId124"/>
    <sheet name="F99" sheetId="812" r:id="rId125"/>
    <sheet name="F100" sheetId="813" r:id="rId126"/>
    <sheet name="F101" sheetId="814" r:id="rId127"/>
    <sheet name="F102" sheetId="815" r:id="rId128"/>
    <sheet name="F103" sheetId="816" r:id="rId129"/>
    <sheet name="F104" sheetId="817" r:id="rId130"/>
    <sheet name="F105" sheetId="818" r:id="rId131"/>
    <sheet name="F106" sheetId="821" r:id="rId132"/>
    <sheet name="F107" sheetId="822" r:id="rId133"/>
    <sheet name="F108" sheetId="823" r:id="rId134"/>
    <sheet name="F109" sheetId="824" r:id="rId135"/>
    <sheet name="F110" sheetId="825" r:id="rId136"/>
    <sheet name="F111" sheetId="826" r:id="rId137"/>
    <sheet name="F112" sheetId="827" r:id="rId138"/>
    <sheet name="F113" sheetId="828" r:id="rId139"/>
    <sheet name="F114" sheetId="830" r:id="rId140"/>
    <sheet name="F115" sheetId="831" r:id="rId141"/>
    <sheet name="F116" sheetId="832" r:id="rId142"/>
    <sheet name="F117" sheetId="833" r:id="rId143"/>
    <sheet name="F118" sheetId="838" r:id="rId144"/>
    <sheet name="F119" sheetId="839" r:id="rId145"/>
    <sheet name="F120" sheetId="840" r:id="rId146"/>
    <sheet name="F121" sheetId="841" r:id="rId147"/>
    <sheet name="F122" sheetId="842" r:id="rId148"/>
    <sheet name="F123" sheetId="843" r:id="rId149"/>
    <sheet name="F124" sheetId="844" r:id="rId150"/>
    <sheet name="F125" sheetId="845" r:id="rId151"/>
    <sheet name="F126" sheetId="846" r:id="rId152"/>
    <sheet name="F127" sheetId="847" r:id="rId153"/>
    <sheet name="F128" sheetId="848" r:id="rId154"/>
    <sheet name="F129" sheetId="849" r:id="rId155"/>
    <sheet name="F130 bovino" sheetId="850" r:id="rId156"/>
    <sheet name="F130 caprino" sheetId="851" r:id="rId157"/>
    <sheet name="F130 ovino" sheetId="852" r:id="rId158"/>
    <sheet name="F130 porcino" sheetId="853" r:id="rId159"/>
    <sheet name="F131-F142 empleo" sheetId="858" r:id="rId160"/>
  </sheets>
  <definedNames>
    <definedName name="_xlnm._FilterDatabase" localSheetId="126" hidden="1">'F101'!$A$5:$B$37</definedName>
    <definedName name="_xlnm._FilterDatabase" localSheetId="127" hidden="1">'F102'!$A$5:$B$38</definedName>
    <definedName name="_xlnm._FilterDatabase" localSheetId="128" hidden="1">'F103'!$A$5:$B$38</definedName>
    <definedName name="_xlnm._FilterDatabase" localSheetId="129" hidden="1">'F104'!$A$5:$B$38</definedName>
    <definedName name="_xlnm._FilterDatabase" localSheetId="130" hidden="1">'F105'!$A$5:$B$38</definedName>
    <definedName name="_xlnm._FilterDatabase" localSheetId="135" hidden="1">'F110'!$A$5:$B$24</definedName>
    <definedName name="_xlnm._FilterDatabase" localSheetId="138" hidden="1">'F113'!$A$5:$B$24</definedName>
    <definedName name="_xlnm._FilterDatabase" localSheetId="43" hidden="1">'F18'!$A$117:$C$150</definedName>
    <definedName name="_xlnm._FilterDatabase" localSheetId="44" hidden="1">'F19'!$A$115:$C$148</definedName>
    <definedName name="_xlnm._FilterDatabase" localSheetId="47" hidden="1">'F22'!$F$8:$G$41</definedName>
    <definedName name="_xlnm._FilterDatabase" localSheetId="48" hidden="1">'F23'!$F$8:$G$40</definedName>
    <definedName name="_xlnm._FilterDatabase" localSheetId="51" hidden="1">'F26'!$B$21:$D$34</definedName>
    <definedName name="_xlnm._FilterDatabase" localSheetId="60" hidden="1">'F35'!$G$4:$H$37</definedName>
    <definedName name="_xlnm._FilterDatabase" localSheetId="64" hidden="1">'F39'!$A$6:$E$59</definedName>
    <definedName name="_xlnm._FilterDatabase" localSheetId="65" hidden="1">'F40'!$A$6:$D$38</definedName>
    <definedName name="_xlnm._FilterDatabase" localSheetId="67" hidden="1">'F42'!$A$6:$D$6</definedName>
    <definedName name="_xlnm._FilterDatabase" localSheetId="68" hidden="1">'F43'!$A$6:$D$38</definedName>
    <definedName name="_xlnm._FilterDatabase" localSheetId="69" hidden="1">'F44'!$A$6:$D$38</definedName>
    <definedName name="_xlnm._FilterDatabase" localSheetId="70" hidden="1">'F45'!$A$6:$D$38</definedName>
    <definedName name="_xlnm._FilterDatabase" localSheetId="71" hidden="1">'F46'!$A$6:$D$38</definedName>
    <definedName name="_xlnm._FilterDatabase" localSheetId="72" hidden="1">'F47'!$A$6:$D$38</definedName>
    <definedName name="_xlnm._FilterDatabase" localSheetId="73" hidden="1">'F48'!$A$6:$D$38</definedName>
    <definedName name="_xlnm._FilterDatabase" localSheetId="74" hidden="1">'F49'!$A$6:$D$38</definedName>
    <definedName name="_xlnm._FilterDatabase" localSheetId="79" hidden="1">'F54'!$A$9:$G$9</definedName>
    <definedName name="_xlnm._FilterDatabase" localSheetId="81" hidden="1">'F56'!$A$5:$D$5</definedName>
    <definedName name="_xlnm._FilterDatabase" localSheetId="82" hidden="1">'F57'!$A$5:$B$5</definedName>
    <definedName name="_xlnm._FilterDatabase" localSheetId="88" hidden="1">'F63'!$A$6:$K$6</definedName>
    <definedName name="_xlnm._FilterDatabase" localSheetId="97" hidden="1">'F72'!#REF!</definedName>
    <definedName name="_xlnm._FilterDatabase" localSheetId="117" hidden="1">'F92'!$A$5:$B$38</definedName>
    <definedName name="_xlnm._FilterDatabase" localSheetId="120" hidden="1">'F95'!$A$5:$B$38</definedName>
    <definedName name="_xlnm._FilterDatabase" localSheetId="122" hidden="1">'F97'!$A$5:$B$38</definedName>
    <definedName name="_xlnm._FilterDatabase" localSheetId="5" hidden="1">'T5'!$G$34:$J$34</definedName>
    <definedName name="_xlnm._FilterDatabase" localSheetId="6" hidden="1">'T6'!$G$34:$K$34</definedName>
    <definedName name="A_impresión_IM" localSheetId="5">#REF!</definedName>
    <definedName name="A_impresión_IM" localSheetId="6">#REF!</definedName>
    <definedName name="A_impresión_IM">#REF!</definedName>
    <definedName name="A_impresión_IM2" localSheetId="5">#REF!</definedName>
    <definedName name="A_impresión_IM2" localSheetId="6">#REF!</definedName>
    <definedName name="A_impresión_IM2">#REF!</definedName>
    <definedName name="AA" localSheetId="5">#REF!</definedName>
    <definedName name="AA" localSheetId="6">#REF!</definedName>
    <definedName name="AA">#REF!</definedName>
    <definedName name="actividad" localSheetId="5" hidden="1">{"'III15-0095'!$A$1:$N$151"}</definedName>
    <definedName name="actividad" localSheetId="6" hidden="1">{"'III15-0095'!$A$1:$N$151"}</definedName>
    <definedName name="actividad" hidden="1">{"'III15-0095'!$A$1:$N$151"}</definedName>
    <definedName name="Arial">#REF!</definedName>
    <definedName name="clase" localSheetId="5">#REF!</definedName>
    <definedName name="clase" localSheetId="6">#REF!</definedName>
    <definedName name="clase">#REF!</definedName>
    <definedName name="clases" localSheetId="5">#REF!</definedName>
    <definedName name="clases" localSheetId="6">#REF!</definedName>
    <definedName name="clases">#REF!</definedName>
    <definedName name="Clasificación" localSheetId="5">#REF!</definedName>
    <definedName name="Clasificación" localSheetId="6">#REF!</definedName>
    <definedName name="Clasificación">#REF!</definedName>
    <definedName name="d" localSheetId="5">#REF!</definedName>
    <definedName name="d" localSheetId="6">#REF!</definedName>
    <definedName name="d">#REF!</definedName>
    <definedName name="empleo" localSheetId="5">#REF!</definedName>
    <definedName name="empleo" localSheetId="6">#REF!</definedName>
    <definedName name="empleo">#REF!</definedName>
    <definedName name="F_34" localSheetId="5">#REF!</definedName>
    <definedName name="F_34" localSheetId="6">#REF!</definedName>
    <definedName name="F_34">#REF!</definedName>
    <definedName name="flujos" localSheetId="5">#REF!</definedName>
    <definedName name="flujos" localSheetId="6">#REF!</definedName>
    <definedName name="flujos">#REF!</definedName>
    <definedName name="HTML_CodePage" hidden="1">1252</definedName>
    <definedName name="HTML_Control" localSheetId="109" hidden="1">{"'III15-0095'!$A$1:$N$151"}</definedName>
    <definedName name="HTML_Control" localSheetId="11" hidden="1">{"'III15-0095'!$A$1:$N$151"}</definedName>
    <definedName name="HTML_Control" localSheetId="5" hidden="1">{"'III15-0095'!$A$1:$N$151"}</definedName>
    <definedName name="HTML_Control" localSheetId="6"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Index" localSheetId="5">#REF!</definedName>
    <definedName name="Index" localSheetId="6">#REF!</definedName>
    <definedName name="Index">#REF!</definedName>
    <definedName name="ju203d" localSheetId="5">#REF!</definedName>
    <definedName name="ju203d" localSheetId="6">#REF!</definedName>
    <definedName name="ju203d">#REF!</definedName>
    <definedName name="kk" localSheetId="5">#REF!</definedName>
    <definedName name="kk" localSheetId="6">#REF!</definedName>
    <definedName name="kk">#REF!</definedName>
    <definedName name="kkkkkk" localSheetId="5">#REF!</definedName>
    <definedName name="kkkkkk" localSheetId="6">#REF!</definedName>
    <definedName name="kkkkkk">#REF!</definedName>
    <definedName name="loniojo" localSheetId="5">#REF!</definedName>
    <definedName name="loniojo" localSheetId="6">#REF!</definedName>
    <definedName name="loniojo">#REF!</definedName>
    <definedName name="MAT" localSheetId="5">#REF!</definedName>
    <definedName name="MAT" localSheetId="6">#REF!</definedName>
    <definedName name="MAT">#REF!</definedName>
    <definedName name="matriz" localSheetId="5">#REF!</definedName>
    <definedName name="matriz" localSheetId="6">#REF!</definedName>
    <definedName name="matriz">#REF!</definedName>
    <definedName name="matrizs" localSheetId="5">#REF!</definedName>
    <definedName name="matrizs" localSheetId="6">#REF!</definedName>
    <definedName name="matrizs">#REF!</definedName>
    <definedName name="q">#REF!</definedName>
    <definedName name="rama" localSheetId="5">#REF!</definedName>
    <definedName name="rama" localSheetId="6">#REF!</definedName>
    <definedName name="rama">#REF!</definedName>
    <definedName name="ramas" localSheetId="5">#REF!</definedName>
    <definedName name="ramas" localSheetId="6">#REF!</definedName>
    <definedName name="ramas">#REF!</definedName>
    <definedName name="rrr" localSheetId="5">#REF!</definedName>
    <definedName name="rrr" localSheetId="6">#REF!</definedName>
    <definedName name="rrr">#REF!</definedName>
    <definedName name="s" localSheetId="5">#REF!</definedName>
    <definedName name="s" localSheetId="6">#REF!</definedName>
    <definedName name="s">#REF!</definedName>
    <definedName name="sec" localSheetId="5">#REF!</definedName>
    <definedName name="sec" localSheetId="6">#REF!</definedName>
    <definedName name="sec">#REF!</definedName>
    <definedName name="sector" localSheetId="5">#REF!</definedName>
    <definedName name="sector" localSheetId="6">#REF!</definedName>
    <definedName name="sector">#REF!</definedName>
    <definedName name="sectorr" localSheetId="5">#REF!</definedName>
    <definedName name="sectorr" localSheetId="6">#REF!</definedName>
    <definedName name="sectorr">#REF!</definedName>
    <definedName name="sectors" localSheetId="5">#REF!</definedName>
    <definedName name="sectors" localSheetId="6">#REF!</definedName>
    <definedName name="sectors">#REF!</definedName>
    <definedName name="SectorTrimAnual" localSheetId="5">#REF!</definedName>
    <definedName name="SectorTrimAnual" localSheetId="6">#REF!</definedName>
    <definedName name="SectorTrimAnual">#REF!</definedName>
    <definedName name="Start1" localSheetId="5">#REF!</definedName>
    <definedName name="Start1" localSheetId="6">#REF!</definedName>
    <definedName name="Start1">#REF!</definedName>
    <definedName name="Start10">'T9'!$H$1:$I$1</definedName>
    <definedName name="Start100">'F74'!$H$1:$I$1</definedName>
    <definedName name="Start101">'F75'!$H$1:$I$1</definedName>
    <definedName name="Start102">'F76'!$H$1:$I$1</definedName>
    <definedName name="Start103">'F77'!$H$1:$I$1</definedName>
    <definedName name="Start104">'F78'!$H$1:$I$1</definedName>
    <definedName name="Start105">'F79'!$H$1:$I$1</definedName>
    <definedName name="Start106">'F80'!$H$1:$I$1</definedName>
    <definedName name="Start107">'F81'!$H$1:$I$1</definedName>
    <definedName name="Start108">'F82'!$H$1:$I$1</definedName>
    <definedName name="Start109">'F83'!$H$1:$I$1</definedName>
    <definedName name="Start11">'T10'!$H$1:$I$1</definedName>
    <definedName name="Start110">'F84'!$H$1:$I$1</definedName>
    <definedName name="Start111">'F85'!$H$1:$I$1</definedName>
    <definedName name="Start112">'F86'!$H$1:$I$1</definedName>
    <definedName name="Start113">'F87'!$H$1:$I$1</definedName>
    <definedName name="Start114">'F88'!$H$1:$I$1</definedName>
    <definedName name="Start115">'F89'!$H$1:$I$1</definedName>
    <definedName name="Start116">'F90'!$H$1:$I$1</definedName>
    <definedName name="Start117">'F91'!$H$1:$I$1</definedName>
    <definedName name="Start118">'F92'!$H$1:$I$1</definedName>
    <definedName name="Start119">'F93'!$H$1:$I$1</definedName>
    <definedName name="Start12">'T11'!$H$1:$I$1</definedName>
    <definedName name="Start120">'F94'!$H$1:$I$1</definedName>
    <definedName name="Start121">'F95'!$H$1:$I$1</definedName>
    <definedName name="Start122">'F96'!$H$1:$I$1</definedName>
    <definedName name="Start123">'F97'!$H$1:$I$1</definedName>
    <definedName name="Start124" localSheetId="5">#REF!</definedName>
    <definedName name="Start124" localSheetId="6">#REF!</definedName>
    <definedName name="Start124">'F98'!$H$1:$I$1</definedName>
    <definedName name="Start125">'F99'!$H$1:$I$1</definedName>
    <definedName name="Start126">'F100'!$H$1:$I$1</definedName>
    <definedName name="Start127">'F101'!$H$1:$I$1</definedName>
    <definedName name="Start128">'F102'!$H$1:$I$1</definedName>
    <definedName name="Start129">'F103'!$H$1:$I$1</definedName>
    <definedName name="Start13">'T12'!$H$1:$I$1</definedName>
    <definedName name="Start130">'F104'!$H$1:$I$1</definedName>
    <definedName name="Start131">'F105'!$H$1:$I$1</definedName>
    <definedName name="Start132">'F106'!$H$1:$I$1</definedName>
    <definedName name="Start133">'F107'!$H$1:$I$1</definedName>
    <definedName name="Start134">'F108'!$H$1:$I$1</definedName>
    <definedName name="Start135">'F109'!$H$1:$I$1</definedName>
    <definedName name="Start136">'F110'!$H$1:$I$1</definedName>
    <definedName name="Start137">'F111'!$H$1:$I$1</definedName>
    <definedName name="Start138">'F112'!$H$1:$I$1</definedName>
    <definedName name="Start139">'F113'!$H$1:$I$1</definedName>
    <definedName name="Start14">'T13'!$H$1:$I$1</definedName>
    <definedName name="Start140">'F114'!$H$1:$I$1</definedName>
    <definedName name="Start141">'F115'!$H$1:$I$1</definedName>
    <definedName name="Start142">'F116'!$H$1:$I$1</definedName>
    <definedName name="Start143">'F117'!$H$1:$I$1</definedName>
    <definedName name="Start144">'F118'!$H$1:$I$1</definedName>
    <definedName name="Start145">'F119'!$H$1:$I$1</definedName>
    <definedName name="Start146">'F120'!$H$1:$I$1</definedName>
    <definedName name="Start147">'F121'!$H$1:$I$1</definedName>
    <definedName name="Start148">'F122'!$H$1:$I$1</definedName>
    <definedName name="Start149">'F123'!$H$1:$I$1</definedName>
    <definedName name="Start15">'T14'!$H$1:$I$1</definedName>
    <definedName name="Start150">'F124'!$H$1:$I$1</definedName>
    <definedName name="Start151">'F125'!$H$1:$I$1</definedName>
    <definedName name="Start152">'F126'!$H$1:$I$1</definedName>
    <definedName name="Start153">'F127'!$H$1:$I$1</definedName>
    <definedName name="Start154">'F128'!$H$1:$I$1</definedName>
    <definedName name="Start155">'F129'!$H$1:$I$1</definedName>
    <definedName name="Start156">'F130 bovino'!$H$1:$I$1</definedName>
    <definedName name="Start157">'F130 caprino'!$H$1:$I$1</definedName>
    <definedName name="Start158">'F130 ovino'!$H$1:$I$1</definedName>
    <definedName name="Start159">'F130 porcino'!$H$1:$I$1</definedName>
    <definedName name="Start16">'T15'!$H$1:$I$1</definedName>
    <definedName name="Start160">'F131-F142 empleo'!$H$1:$I$1</definedName>
    <definedName name="Start161">#REF!</definedName>
    <definedName name="Start162">#REF!</definedName>
    <definedName name="Start163">#REF!</definedName>
    <definedName name="Start164">#REF!</definedName>
    <definedName name="Start165">#REF!</definedName>
    <definedName name="Start17">'T16'!$H$1:$I$1</definedName>
    <definedName name="Start18">'T17'!$H$1:$I$1</definedName>
    <definedName name="Start19">'T18'!$H$1:$I$1</definedName>
    <definedName name="Start2">'T1'!$H$1:$I$1</definedName>
    <definedName name="Start20">'T19'!$H$1:$I$1</definedName>
    <definedName name="Start21">'T20'!$H$1:$I$1</definedName>
    <definedName name="Start22">'T21'!$H$1:$I$1</definedName>
    <definedName name="Start23">'T22'!$H$1:$I$1</definedName>
    <definedName name="Start24" localSheetId="52">'F27'!$H$1:$I$1</definedName>
    <definedName name="Start24">'T23'!$H$1:$I$1</definedName>
    <definedName name="Start25" localSheetId="53">'F28'!$H$1:$I$1</definedName>
    <definedName name="Start25">'T24'!$H$1:$I$1</definedName>
    <definedName name="Start26" localSheetId="51">'F26'!$H$1:$I$1</definedName>
    <definedName name="Start26">'T25'!$H$1:$I$1</definedName>
    <definedName name="Start27">'F1'!$H$1:$I$1</definedName>
    <definedName name="Start28">'F2'!$H$1:$I$1</definedName>
    <definedName name="Start29">'F3'!$H$1:$I$1</definedName>
    <definedName name="Start3" localSheetId="5">'T5'!$H$1:$I$1</definedName>
    <definedName name="Start3" localSheetId="6">'T6'!$H$1:$I$1</definedName>
    <definedName name="Start3">'T2'!$H$1:$I$1</definedName>
    <definedName name="Start30">'F4'!$H$1:$I$1</definedName>
    <definedName name="Start31">'F5'!$H$1:$I$1</definedName>
    <definedName name="Start32">'F6'!$H$1:$I$1</definedName>
    <definedName name="Start33">'F7'!$H$1:$I$1</definedName>
    <definedName name="Start34">'F8'!$H$1:$I$1</definedName>
    <definedName name="Start35">'F9'!$H$1:$I$1</definedName>
    <definedName name="Start36">'F10'!$H$1:$I$1</definedName>
    <definedName name="Start37">'F11'!$H$1:$I$1</definedName>
    <definedName name="Start38">'F12'!$H$1:$I$1</definedName>
    <definedName name="Start39">'F13'!$H$1:$I$1</definedName>
    <definedName name="Start4">'T3'!$H$1:$I$1</definedName>
    <definedName name="Start40">'F14'!$H$1:$I$1</definedName>
    <definedName name="Start41">'F15'!$H$1:$I$1</definedName>
    <definedName name="Start42">'F16'!$H$1:$I$1</definedName>
    <definedName name="start422" localSheetId="5">#REF!</definedName>
    <definedName name="start422" localSheetId="6">#REF!</definedName>
    <definedName name="start422">#REF!</definedName>
    <definedName name="Start43">'F17'!$H$1:$I$1</definedName>
    <definedName name="Start44">'F18'!$H$1:$I$1</definedName>
    <definedName name="Start45">'F19'!$H$1:$I$1</definedName>
    <definedName name="Start46">'F20'!$H$1:$I$1</definedName>
    <definedName name="Start47">'F21'!$H$1:$I$1</definedName>
    <definedName name="Start477" localSheetId="5">#REF!</definedName>
    <definedName name="Start477" localSheetId="6">#REF!</definedName>
    <definedName name="Start477">#REF!</definedName>
    <definedName name="Start48">'F22'!$H$1:$I$1</definedName>
    <definedName name="Start489" localSheetId="5">#REF!</definedName>
    <definedName name="Start489" localSheetId="6">#REF!</definedName>
    <definedName name="Start489">#REF!</definedName>
    <definedName name="Start49">'F23'!$H$1:$I$1</definedName>
    <definedName name="Start5">'T4'!$H$1:$I$1</definedName>
    <definedName name="Start50">'F24'!$H$1:$I$1</definedName>
    <definedName name="Start51">'F25'!$H$1:$I$1</definedName>
    <definedName name="Start52">'F26'!$H$1:$I$1</definedName>
    <definedName name="Start53">'F27'!$H$1:$I$1</definedName>
    <definedName name="Start54">'F28'!$H$1:$I$1</definedName>
    <definedName name="Start55">'F29'!$H$1:$I$1</definedName>
    <definedName name="Start56">'F30'!$H$1:$I$1</definedName>
    <definedName name="Start57">'F31'!$H$1:$I$1</definedName>
    <definedName name="Start58">'F32'!$H$1:$I$1</definedName>
    <definedName name="Start59">'F33'!$H$1:$I$1</definedName>
    <definedName name="Start6">'T5'!$H$1:$I$1</definedName>
    <definedName name="Start60">'F34'!$H$1:$I$1</definedName>
    <definedName name="Start61">'F35'!$H$1:$I$1</definedName>
    <definedName name="Start62">'F36'!$H$1:$I$1</definedName>
    <definedName name="Start63">'F37'!$H$1:$I$1</definedName>
    <definedName name="Start64">'F38'!$H$1:$I$1</definedName>
    <definedName name="Start65">'F39'!$H$1:$I$1</definedName>
    <definedName name="Start66">'F40'!$H$1:$I$1</definedName>
    <definedName name="Start67">'F41'!$H$1:$I$1</definedName>
    <definedName name="Start68">'F42'!$H$1:$I$1</definedName>
    <definedName name="Start69">'F43'!$H$1:$I$1</definedName>
    <definedName name="Start7">'T6'!$H$1:$I$1</definedName>
    <definedName name="Start70">'F44'!$H$1:$I$1</definedName>
    <definedName name="Start71">'F45'!$H$1:$I$1</definedName>
    <definedName name="Start72">'F46'!$H$1:$I$1</definedName>
    <definedName name="Start73">'F47'!$H$1:$I$1</definedName>
    <definedName name="Start74">'F48'!$H$1:$I$1</definedName>
    <definedName name="Start75">'F49'!$H$1:$I$1</definedName>
    <definedName name="Start76">'F50'!$H$1:$I$1</definedName>
    <definedName name="Start77">'F51'!$H$1:$I$1</definedName>
    <definedName name="Start78">'F52'!$H$1:$I$1</definedName>
    <definedName name="Start79">'F53'!$H$1:$I$1</definedName>
    <definedName name="Start8">'T7'!$H$1:$I$1</definedName>
    <definedName name="Start80">'F54'!$H$1:$I$1</definedName>
    <definedName name="Start81">'F55'!$H$1:$I$1</definedName>
    <definedName name="Start82">'F56'!$H$1:$I$1</definedName>
    <definedName name="Start83">'F57'!$H$1:$I$1</definedName>
    <definedName name="Start84">'F58'!$H$1:$I$1</definedName>
    <definedName name="Start85">'F59'!$H$1:$I$1</definedName>
    <definedName name="Start86">'F60'!$H$1:$I$1</definedName>
    <definedName name="Start87">'F61'!$H$1:$I$1</definedName>
    <definedName name="Start88">'F62'!$H$1:$I$1</definedName>
    <definedName name="Start89">'F63'!$H$1:$I$1</definedName>
    <definedName name="Start9">'T8'!$H$1:$I$1</definedName>
    <definedName name="Start90">'F64'!$H$1:$I$1</definedName>
    <definedName name="Start91">'F65'!$H$1:$I$1</definedName>
    <definedName name="Start92">'F66'!$H$1:$I$1</definedName>
    <definedName name="Start93">'F67'!$H$1:$I$1</definedName>
    <definedName name="Start94">'F68'!$H$1:$I$1</definedName>
    <definedName name="Start95">'F69'!$H$1:$I$1</definedName>
    <definedName name="Start96">'F70'!$H$1:$I$1</definedName>
    <definedName name="Start97">'F71'!$H$1:$I$1</definedName>
    <definedName name="Start98">'F72'!$H$1:$I$1</definedName>
    <definedName name="Start99">'F73'!$H$1:$I$1</definedName>
    <definedName name="subrama" localSheetId="5">#REF!</definedName>
    <definedName name="subrama" localSheetId="6">#REF!</definedName>
    <definedName name="subrama">#REF!</definedName>
    <definedName name="subramas" localSheetId="5">#REF!</definedName>
    <definedName name="subramas" localSheetId="6">#REF!</definedName>
    <definedName name="subramas">#REF!</definedName>
    <definedName name="subsector" localSheetId="5">#REF!</definedName>
    <definedName name="subsector" localSheetId="6">#REF!</definedName>
    <definedName name="subsector">#REF!</definedName>
    <definedName name="subsectors" localSheetId="5">#REF!</definedName>
    <definedName name="subsectors" localSheetId="6">#REF!</definedName>
    <definedName name="subsectors">#REF!</definedName>
    <definedName name="todo" localSheetId="5">#REF!</definedName>
    <definedName name="todo" localSheetId="6">#REF!</definedName>
    <definedName name="todo">#REF!</definedName>
    <definedName name="todos" localSheetId="5">#REF!</definedName>
    <definedName name="todos" localSheetId="6">#REF!</definedName>
    <definedName name="todos">#REF!</definedName>
    <definedName name="todoss" localSheetId="5">#REF!</definedName>
    <definedName name="todoss" localSheetId="6">#REF!</definedName>
    <definedName name="todoss">#REF!</definedName>
  </definedNames>
  <calcPr calcId="191029"/>
</workbook>
</file>

<file path=xl/calcChain.xml><?xml version="1.0" encoding="utf-8"?>
<calcChain xmlns="http://schemas.openxmlformats.org/spreadsheetml/2006/main">
  <c r="E7" i="859" l="1"/>
  <c r="E6" i="859"/>
  <c r="E5" i="859"/>
  <c r="K11" i="856"/>
  <c r="G11" i="856"/>
  <c r="H11" i="856" s="1"/>
  <c r="F11" i="856"/>
  <c r="E11" i="856"/>
  <c r="D11" i="856"/>
  <c r="I11" i="856" s="1"/>
  <c r="C11" i="856"/>
  <c r="B11" i="856"/>
  <c r="L10" i="856"/>
  <c r="K10" i="856"/>
  <c r="J10" i="856"/>
  <c r="I10" i="856"/>
  <c r="H10" i="856"/>
  <c r="L9" i="856"/>
  <c r="K9" i="856"/>
  <c r="J9" i="856"/>
  <c r="I9" i="856"/>
  <c r="H9" i="856"/>
  <c r="L8" i="856"/>
  <c r="K8" i="856"/>
  <c r="J8" i="856"/>
  <c r="I8" i="856"/>
  <c r="H8" i="856"/>
  <c r="L7" i="856"/>
  <c r="K7" i="856"/>
  <c r="J7" i="856"/>
  <c r="I7" i="856"/>
  <c r="H7" i="856"/>
  <c r="G10" i="855"/>
  <c r="F10" i="855"/>
  <c r="E10" i="855"/>
  <c r="L10" i="855" s="1"/>
  <c r="D10" i="855"/>
  <c r="C10" i="855"/>
  <c r="B10" i="855"/>
  <c r="L9" i="855"/>
  <c r="K9" i="855"/>
  <c r="J9" i="855"/>
  <c r="I9" i="855"/>
  <c r="H9" i="855"/>
  <c r="L8" i="855"/>
  <c r="K8" i="855"/>
  <c r="J8" i="855"/>
  <c r="I8" i="855"/>
  <c r="H8" i="855"/>
  <c r="L7" i="855"/>
  <c r="K7" i="855"/>
  <c r="J7" i="855"/>
  <c r="I7" i="855"/>
  <c r="H7" i="855"/>
  <c r="L6" i="855"/>
  <c r="K6" i="855"/>
  <c r="J6" i="855"/>
  <c r="I6" i="855"/>
  <c r="H6" i="855"/>
  <c r="K10" i="854"/>
  <c r="G10" i="854"/>
  <c r="H10" i="854" s="1"/>
  <c r="F10" i="854"/>
  <c r="E10" i="854"/>
  <c r="D10" i="854"/>
  <c r="I10" i="854" s="1"/>
  <c r="C10" i="854"/>
  <c r="B10" i="854"/>
  <c r="L9" i="854"/>
  <c r="K9" i="854"/>
  <c r="J9" i="854"/>
  <c r="I9" i="854"/>
  <c r="H9" i="854"/>
  <c r="L8" i="854"/>
  <c r="K8" i="854"/>
  <c r="J8" i="854"/>
  <c r="I8" i="854"/>
  <c r="H8" i="854"/>
  <c r="L7" i="854"/>
  <c r="K7" i="854"/>
  <c r="J7" i="854"/>
  <c r="I7" i="854"/>
  <c r="H7" i="854"/>
  <c r="L6" i="854"/>
  <c r="K6" i="854"/>
  <c r="J6" i="854"/>
  <c r="I6" i="854"/>
  <c r="H6" i="854"/>
  <c r="J53" i="853"/>
  <c r="I53" i="853"/>
  <c r="J52" i="853"/>
  <c r="I52" i="853"/>
  <c r="J51" i="853"/>
  <c r="I51" i="853"/>
  <c r="J50" i="853"/>
  <c r="I50" i="853"/>
  <c r="J49" i="853"/>
  <c r="I49" i="853"/>
  <c r="J48" i="853"/>
  <c r="I48" i="853"/>
  <c r="J47" i="853"/>
  <c r="I47" i="853"/>
  <c r="J46" i="853"/>
  <c r="I46" i="853"/>
  <c r="J45" i="853"/>
  <c r="I45" i="853"/>
  <c r="J44" i="853"/>
  <c r="I44" i="853"/>
  <c r="J43" i="853"/>
  <c r="I43" i="853"/>
  <c r="J42" i="853"/>
  <c r="I42" i="853"/>
  <c r="J41" i="853"/>
  <c r="I41" i="853"/>
  <c r="J40" i="853"/>
  <c r="I40" i="853"/>
  <c r="J39" i="853"/>
  <c r="I39" i="853"/>
  <c r="J38" i="853"/>
  <c r="I38" i="853"/>
  <c r="J37" i="853"/>
  <c r="I37" i="853"/>
  <c r="J36" i="853"/>
  <c r="I36" i="853"/>
  <c r="J35" i="853"/>
  <c r="I35" i="853"/>
  <c r="J34" i="853"/>
  <c r="I34" i="853"/>
  <c r="J33" i="853"/>
  <c r="I33" i="853"/>
  <c r="J32" i="853"/>
  <c r="I32" i="853"/>
  <c r="J31" i="853"/>
  <c r="I31" i="853"/>
  <c r="J30" i="853"/>
  <c r="I30" i="853"/>
  <c r="J29" i="853"/>
  <c r="I29" i="853"/>
  <c r="J28" i="853"/>
  <c r="I28" i="853"/>
  <c r="J27" i="853"/>
  <c r="I27" i="853"/>
  <c r="J26" i="853"/>
  <c r="I26" i="853"/>
  <c r="J25" i="853"/>
  <c r="I25" i="853"/>
  <c r="J24" i="853"/>
  <c r="I24" i="853"/>
  <c r="J23" i="853"/>
  <c r="I23" i="853"/>
  <c r="J22" i="853"/>
  <c r="I22" i="853"/>
  <c r="J21" i="853"/>
  <c r="I21" i="853"/>
  <c r="J20" i="853"/>
  <c r="I20" i="853"/>
  <c r="J53" i="852"/>
  <c r="I53" i="852"/>
  <c r="J52" i="852"/>
  <c r="I52" i="852"/>
  <c r="J51" i="852"/>
  <c r="I51" i="852"/>
  <c r="J50" i="852"/>
  <c r="I50" i="852"/>
  <c r="J49" i="852"/>
  <c r="I49" i="852"/>
  <c r="J48" i="852"/>
  <c r="I48" i="852"/>
  <c r="J47" i="852"/>
  <c r="I47" i="852"/>
  <c r="J46" i="852"/>
  <c r="I46" i="852"/>
  <c r="J45" i="852"/>
  <c r="I45" i="852"/>
  <c r="J44" i="852"/>
  <c r="I44" i="852"/>
  <c r="J43" i="852"/>
  <c r="I43" i="852"/>
  <c r="J42" i="852"/>
  <c r="I42" i="852"/>
  <c r="J41" i="852"/>
  <c r="I41" i="852"/>
  <c r="J40" i="852"/>
  <c r="I40" i="852"/>
  <c r="J39" i="852"/>
  <c r="I39" i="852"/>
  <c r="J38" i="852"/>
  <c r="I38" i="852"/>
  <c r="J37" i="852"/>
  <c r="I37" i="852"/>
  <c r="J36" i="852"/>
  <c r="I36" i="852"/>
  <c r="J35" i="852"/>
  <c r="I35" i="852"/>
  <c r="J34" i="852"/>
  <c r="I34" i="852"/>
  <c r="J33" i="852"/>
  <c r="I33" i="852"/>
  <c r="J32" i="852"/>
  <c r="I32" i="852"/>
  <c r="J31" i="852"/>
  <c r="I31" i="852"/>
  <c r="J30" i="852"/>
  <c r="I30" i="852"/>
  <c r="J29" i="852"/>
  <c r="I29" i="852"/>
  <c r="J28" i="852"/>
  <c r="I28" i="852"/>
  <c r="J27" i="852"/>
  <c r="I27" i="852"/>
  <c r="J26" i="852"/>
  <c r="I26" i="852"/>
  <c r="J25" i="852"/>
  <c r="I25" i="852"/>
  <c r="J24" i="852"/>
  <c r="I24" i="852"/>
  <c r="J23" i="852"/>
  <c r="I23" i="852"/>
  <c r="J22" i="852"/>
  <c r="I22" i="852"/>
  <c r="J21" i="852"/>
  <c r="I21" i="852"/>
  <c r="J20" i="852"/>
  <c r="I20" i="852"/>
  <c r="J57" i="851"/>
  <c r="I57" i="851"/>
  <c r="J56" i="851"/>
  <c r="I56" i="851"/>
  <c r="J55" i="851"/>
  <c r="I55" i="851"/>
  <c r="J54" i="851"/>
  <c r="I54" i="851"/>
  <c r="J53" i="851"/>
  <c r="I53" i="851"/>
  <c r="J52" i="851"/>
  <c r="I52" i="851"/>
  <c r="J51" i="851"/>
  <c r="I51" i="851"/>
  <c r="J50" i="851"/>
  <c r="I50" i="851"/>
  <c r="J49" i="851"/>
  <c r="I49" i="851"/>
  <c r="J48" i="851"/>
  <c r="I48" i="851"/>
  <c r="J47" i="851"/>
  <c r="I47" i="851"/>
  <c r="J46" i="851"/>
  <c r="I46" i="851"/>
  <c r="J45" i="851"/>
  <c r="I45" i="851"/>
  <c r="J44" i="851"/>
  <c r="I44" i="851"/>
  <c r="J43" i="851"/>
  <c r="I43" i="851"/>
  <c r="J42" i="851"/>
  <c r="I42" i="851"/>
  <c r="J41" i="851"/>
  <c r="I41" i="851"/>
  <c r="J40" i="851"/>
  <c r="I40" i="851"/>
  <c r="J39" i="851"/>
  <c r="I39" i="851"/>
  <c r="J38" i="851"/>
  <c r="I38" i="851"/>
  <c r="J37" i="851"/>
  <c r="I37" i="851"/>
  <c r="J36" i="851"/>
  <c r="I36" i="851"/>
  <c r="J35" i="851"/>
  <c r="I35" i="851"/>
  <c r="J34" i="851"/>
  <c r="I34" i="851"/>
  <c r="J33" i="851"/>
  <c r="I33" i="851"/>
  <c r="J32" i="851"/>
  <c r="I32" i="851"/>
  <c r="J31" i="851"/>
  <c r="I31" i="851"/>
  <c r="J30" i="851"/>
  <c r="I30" i="851"/>
  <c r="J29" i="851"/>
  <c r="I29" i="851"/>
  <c r="J28" i="851"/>
  <c r="I28" i="851"/>
  <c r="J27" i="851"/>
  <c r="I27" i="851"/>
  <c r="J26" i="851"/>
  <c r="I26" i="851"/>
  <c r="J25" i="851"/>
  <c r="I25" i="851"/>
  <c r="J24" i="851"/>
  <c r="I24" i="851"/>
  <c r="J56" i="850"/>
  <c r="I56" i="850"/>
  <c r="J55" i="850"/>
  <c r="I55" i="850"/>
  <c r="J54" i="850"/>
  <c r="I54" i="850"/>
  <c r="J53" i="850"/>
  <c r="I53" i="850"/>
  <c r="J52" i="850"/>
  <c r="I52" i="850"/>
  <c r="J51" i="850"/>
  <c r="I51" i="850"/>
  <c r="J50" i="850"/>
  <c r="I50" i="850"/>
  <c r="J49" i="850"/>
  <c r="I49" i="850"/>
  <c r="J48" i="850"/>
  <c r="I48" i="850"/>
  <c r="J47" i="850"/>
  <c r="I47" i="850"/>
  <c r="J46" i="850"/>
  <c r="I46" i="850"/>
  <c r="J45" i="850"/>
  <c r="I45" i="850"/>
  <c r="J44" i="850"/>
  <c r="I44" i="850"/>
  <c r="J43" i="850"/>
  <c r="I43" i="850"/>
  <c r="J42" i="850"/>
  <c r="I42" i="850"/>
  <c r="J41" i="850"/>
  <c r="I41" i="850"/>
  <c r="J40" i="850"/>
  <c r="I40" i="850"/>
  <c r="J39" i="850"/>
  <c r="I39" i="850"/>
  <c r="J38" i="850"/>
  <c r="I38" i="850"/>
  <c r="J37" i="850"/>
  <c r="I37" i="850"/>
  <c r="J36" i="850"/>
  <c r="I36" i="850"/>
  <c r="J35" i="850"/>
  <c r="I35" i="850"/>
  <c r="J34" i="850"/>
  <c r="I34" i="850"/>
  <c r="J33" i="850"/>
  <c r="I33" i="850"/>
  <c r="J32" i="850"/>
  <c r="I32" i="850"/>
  <c r="J31" i="850"/>
  <c r="I31" i="850"/>
  <c r="J30" i="850"/>
  <c r="I30" i="850"/>
  <c r="J29" i="850"/>
  <c r="I29" i="850"/>
  <c r="J28" i="850"/>
  <c r="I28" i="850"/>
  <c r="J27" i="850"/>
  <c r="I27" i="850"/>
  <c r="J26" i="850"/>
  <c r="I26" i="850"/>
  <c r="J25" i="850"/>
  <c r="I25" i="850"/>
  <c r="J24" i="850"/>
  <c r="I24" i="850"/>
  <c r="J23" i="850"/>
  <c r="I23" i="850"/>
  <c r="B41" i="849"/>
  <c r="D40" i="849"/>
  <c r="C40" i="849"/>
  <c r="D39" i="849"/>
  <c r="C39" i="849"/>
  <c r="D38" i="849"/>
  <c r="C38" i="849"/>
  <c r="D37" i="849"/>
  <c r="C37" i="849"/>
  <c r="D36" i="849"/>
  <c r="C36" i="849"/>
  <c r="D35" i="849"/>
  <c r="C35" i="849"/>
  <c r="D34" i="849"/>
  <c r="C34" i="849"/>
  <c r="D33" i="849"/>
  <c r="C33" i="849"/>
  <c r="D32" i="849"/>
  <c r="C32" i="849"/>
  <c r="D31" i="849"/>
  <c r="C31" i="849"/>
  <c r="D30" i="849"/>
  <c r="C30" i="849"/>
  <c r="D29" i="849"/>
  <c r="C29" i="849"/>
  <c r="D28" i="849"/>
  <c r="C28" i="849"/>
  <c r="D27" i="849"/>
  <c r="C27" i="849"/>
  <c r="D26" i="849"/>
  <c r="C26" i="849"/>
  <c r="D25" i="849"/>
  <c r="C25" i="849"/>
  <c r="D24" i="849"/>
  <c r="C24" i="849"/>
  <c r="D23" i="849"/>
  <c r="C23" i="849"/>
  <c r="D22" i="849"/>
  <c r="C22" i="849"/>
  <c r="D21" i="849"/>
  <c r="C21" i="849"/>
  <c r="D20" i="849"/>
  <c r="C20" i="849"/>
  <c r="D19" i="849"/>
  <c r="C19" i="849"/>
  <c r="D18" i="849"/>
  <c r="C18" i="849"/>
  <c r="D17" i="849"/>
  <c r="C17" i="849"/>
  <c r="D16" i="849"/>
  <c r="C16" i="849"/>
  <c r="D15" i="849"/>
  <c r="C15" i="849"/>
  <c r="D14" i="849"/>
  <c r="C14" i="849"/>
  <c r="D13" i="849"/>
  <c r="C13" i="849"/>
  <c r="D12" i="849"/>
  <c r="C12" i="849"/>
  <c r="D11" i="849"/>
  <c r="C11" i="849"/>
  <c r="D10" i="849"/>
  <c r="C10" i="849"/>
  <c r="C41" i="849" s="1"/>
  <c r="C41" i="848"/>
  <c r="B41" i="848"/>
  <c r="D40" i="848"/>
  <c r="C40" i="848"/>
  <c r="D39" i="848"/>
  <c r="C39" i="848"/>
  <c r="D38" i="848"/>
  <c r="C38" i="848"/>
  <c r="D37" i="848"/>
  <c r="C37" i="848"/>
  <c r="D36" i="848"/>
  <c r="C36" i="848"/>
  <c r="D35" i="848"/>
  <c r="C35" i="848"/>
  <c r="D34" i="848"/>
  <c r="C34" i="848"/>
  <c r="D33" i="848"/>
  <c r="C33" i="848"/>
  <c r="D32" i="848"/>
  <c r="C32" i="848"/>
  <c r="D31" i="848"/>
  <c r="C31" i="848"/>
  <c r="D30" i="848"/>
  <c r="C30" i="848"/>
  <c r="D29" i="848"/>
  <c r="C29" i="848"/>
  <c r="D28" i="848"/>
  <c r="C28" i="848"/>
  <c r="D27" i="848"/>
  <c r="C27" i="848"/>
  <c r="D26" i="848"/>
  <c r="C26" i="848"/>
  <c r="D25" i="848"/>
  <c r="C25" i="848"/>
  <c r="D24" i="848"/>
  <c r="C24" i="848"/>
  <c r="D23" i="848"/>
  <c r="C23" i="848"/>
  <c r="D22" i="848"/>
  <c r="C22" i="848"/>
  <c r="D21" i="848"/>
  <c r="C21" i="848"/>
  <c r="D20" i="848"/>
  <c r="C20" i="848"/>
  <c r="D19" i="848"/>
  <c r="C19" i="848"/>
  <c r="D18" i="848"/>
  <c r="C18" i="848"/>
  <c r="D17" i="848"/>
  <c r="C17" i="848"/>
  <c r="D16" i="848"/>
  <c r="C16" i="848"/>
  <c r="D15" i="848"/>
  <c r="C15" i="848"/>
  <c r="D14" i="848"/>
  <c r="C14" i="848"/>
  <c r="D13" i="848"/>
  <c r="C13" i="848"/>
  <c r="D12" i="848"/>
  <c r="C12" i="848"/>
  <c r="D11" i="848"/>
  <c r="C11" i="848"/>
  <c r="D10" i="848"/>
  <c r="C10" i="848"/>
  <c r="C41" i="847"/>
  <c r="B41" i="847"/>
  <c r="D40" i="847"/>
  <c r="C40" i="847"/>
  <c r="D39" i="847"/>
  <c r="C39" i="847"/>
  <c r="D38" i="847"/>
  <c r="C38" i="847"/>
  <c r="D37" i="847"/>
  <c r="C37" i="847"/>
  <c r="D36" i="847"/>
  <c r="C36" i="847"/>
  <c r="D35" i="847"/>
  <c r="C35" i="847"/>
  <c r="D34" i="847"/>
  <c r="C34" i="847"/>
  <c r="D33" i="847"/>
  <c r="C33" i="847"/>
  <c r="D32" i="847"/>
  <c r="C32" i="847"/>
  <c r="D31" i="847"/>
  <c r="C31" i="847"/>
  <c r="D30" i="847"/>
  <c r="C30" i="847"/>
  <c r="D29" i="847"/>
  <c r="C29" i="847"/>
  <c r="D28" i="847"/>
  <c r="C28" i="847"/>
  <c r="D27" i="847"/>
  <c r="C27" i="847"/>
  <c r="D26" i="847"/>
  <c r="C26" i="847"/>
  <c r="D25" i="847"/>
  <c r="C25" i="847"/>
  <c r="D24" i="847"/>
  <c r="C24" i="847"/>
  <c r="D23" i="847"/>
  <c r="C23" i="847"/>
  <c r="D22" i="847"/>
  <c r="C22" i="847"/>
  <c r="D21" i="847"/>
  <c r="C21" i="847"/>
  <c r="D20" i="847"/>
  <c r="C20" i="847"/>
  <c r="D19" i="847"/>
  <c r="C19" i="847"/>
  <c r="D18" i="847"/>
  <c r="C18" i="847"/>
  <c r="D17" i="847"/>
  <c r="C17" i="847"/>
  <c r="D16" i="847"/>
  <c r="C16" i="847"/>
  <c r="D15" i="847"/>
  <c r="C15" i="847"/>
  <c r="D14" i="847"/>
  <c r="C14" i="847"/>
  <c r="D13" i="847"/>
  <c r="C13" i="847"/>
  <c r="D12" i="847"/>
  <c r="C12" i="847"/>
  <c r="D11" i="847"/>
  <c r="C11" i="847"/>
  <c r="D10" i="847"/>
  <c r="C10" i="847"/>
  <c r="C40" i="846"/>
  <c r="B40" i="846"/>
  <c r="D39" i="846"/>
  <c r="C39" i="846"/>
  <c r="D38" i="846"/>
  <c r="C38" i="846"/>
  <c r="D37" i="846"/>
  <c r="C37" i="846"/>
  <c r="D36" i="846"/>
  <c r="C36" i="846"/>
  <c r="D35" i="846"/>
  <c r="C35" i="846"/>
  <c r="D34" i="846"/>
  <c r="C34" i="846"/>
  <c r="D33" i="846"/>
  <c r="C33" i="846"/>
  <c r="D32" i="846"/>
  <c r="C32" i="846"/>
  <c r="D31" i="846"/>
  <c r="C31" i="846"/>
  <c r="D30" i="846"/>
  <c r="C30" i="846"/>
  <c r="D29" i="846"/>
  <c r="C29" i="846"/>
  <c r="D28" i="846"/>
  <c r="C28" i="846"/>
  <c r="D27" i="846"/>
  <c r="C27" i="846"/>
  <c r="D26" i="846"/>
  <c r="C26" i="846"/>
  <c r="D25" i="846"/>
  <c r="C25" i="846"/>
  <c r="D24" i="846"/>
  <c r="C24" i="846"/>
  <c r="D23" i="846"/>
  <c r="C23" i="846"/>
  <c r="D22" i="846"/>
  <c r="C22" i="846"/>
  <c r="D21" i="846"/>
  <c r="C21" i="846"/>
  <c r="D20" i="846"/>
  <c r="C20" i="846"/>
  <c r="D19" i="846"/>
  <c r="C19" i="846"/>
  <c r="D18" i="846"/>
  <c r="C18" i="846"/>
  <c r="D17" i="846"/>
  <c r="C17" i="846"/>
  <c r="D16" i="846"/>
  <c r="C16" i="846"/>
  <c r="D15" i="846"/>
  <c r="C15" i="846"/>
  <c r="D14" i="846"/>
  <c r="C14" i="846"/>
  <c r="D13" i="846"/>
  <c r="C13" i="846"/>
  <c r="D12" i="846"/>
  <c r="C12" i="846"/>
  <c r="D11" i="846"/>
  <c r="C11" i="846"/>
  <c r="D10" i="846"/>
  <c r="C10" i="846"/>
  <c r="D9" i="846"/>
  <c r="C9" i="846"/>
  <c r="D18" i="845"/>
  <c r="D17" i="844"/>
  <c r="C20" i="843"/>
  <c r="D17" i="843"/>
  <c r="C20" i="842"/>
  <c r="C19" i="842"/>
  <c r="K10" i="855" l="1"/>
  <c r="H10" i="855"/>
  <c r="J10" i="855"/>
  <c r="L10" i="854"/>
  <c r="L11" i="856"/>
  <c r="J10" i="854"/>
  <c r="I10" i="855"/>
  <c r="J11" i="856"/>
  <c r="G39" i="803" l="1"/>
  <c r="G38" i="803"/>
  <c r="G37" i="803"/>
  <c r="G36" i="803"/>
  <c r="G35" i="803"/>
  <c r="G34" i="803"/>
  <c r="G33" i="803"/>
  <c r="G32" i="803"/>
  <c r="G31" i="803"/>
  <c r="G30" i="803"/>
  <c r="G29" i="803"/>
  <c r="G28" i="803"/>
  <c r="G27" i="803"/>
  <c r="G26" i="803"/>
  <c r="G25" i="803"/>
  <c r="G24" i="803"/>
  <c r="G23" i="803"/>
  <c r="G22" i="803"/>
  <c r="G21" i="803"/>
  <c r="G20" i="803"/>
  <c r="G19" i="803"/>
  <c r="G18" i="803"/>
  <c r="G17" i="803"/>
  <c r="G16" i="803"/>
  <c r="G15" i="803"/>
  <c r="G14" i="803"/>
  <c r="G13" i="803"/>
  <c r="G12" i="803"/>
  <c r="G11" i="803"/>
  <c r="G10" i="803"/>
  <c r="G9" i="803"/>
  <c r="G8" i="803"/>
  <c r="G7" i="803"/>
  <c r="G39" i="802"/>
  <c r="G38" i="802"/>
  <c r="G37" i="802"/>
  <c r="G36" i="802"/>
  <c r="G35" i="802"/>
  <c r="G34" i="802"/>
  <c r="G33" i="802"/>
  <c r="G32" i="802"/>
  <c r="G31" i="802"/>
  <c r="G30" i="802"/>
  <c r="G29" i="802"/>
  <c r="G28" i="802"/>
  <c r="G27" i="802"/>
  <c r="G26" i="802"/>
  <c r="G25" i="802"/>
  <c r="G24" i="802"/>
  <c r="G23" i="802"/>
  <c r="G22" i="802"/>
  <c r="G21" i="802"/>
  <c r="G20" i="802"/>
  <c r="G19" i="802"/>
  <c r="G18" i="802"/>
  <c r="G17" i="802"/>
  <c r="G16" i="802"/>
  <c r="G15" i="802"/>
  <c r="G14" i="802"/>
  <c r="G13" i="802"/>
  <c r="G12" i="802"/>
  <c r="G11" i="802"/>
  <c r="G10" i="802"/>
  <c r="G9" i="802"/>
  <c r="G8" i="802"/>
  <c r="G7" i="802"/>
  <c r="G39" i="801"/>
  <c r="G38" i="801"/>
  <c r="G37" i="801"/>
  <c r="G36" i="801"/>
  <c r="G35" i="801"/>
  <c r="G34" i="801"/>
  <c r="G33" i="801"/>
  <c r="G32" i="801"/>
  <c r="G31" i="801"/>
  <c r="G30" i="801"/>
  <c r="G29" i="801"/>
  <c r="G28" i="801"/>
  <c r="G27" i="801"/>
  <c r="G26" i="801"/>
  <c r="G25" i="801"/>
  <c r="G24" i="801"/>
  <c r="G23" i="801"/>
  <c r="G22" i="801"/>
  <c r="G21" i="801"/>
  <c r="G20" i="801"/>
  <c r="G19" i="801"/>
  <c r="G18" i="801"/>
  <c r="G17" i="801"/>
  <c r="G16" i="801"/>
  <c r="G15" i="801"/>
  <c r="G14" i="801"/>
  <c r="G13" i="801"/>
  <c r="G12" i="801"/>
  <c r="G11" i="801"/>
  <c r="G10" i="801"/>
  <c r="G9" i="801"/>
  <c r="G8" i="801"/>
  <c r="G7" i="801"/>
  <c r="G38" i="800"/>
  <c r="G37" i="800"/>
  <c r="G36" i="800"/>
  <c r="G35" i="800"/>
  <c r="G34" i="800"/>
  <c r="G33" i="800"/>
  <c r="G32" i="800"/>
  <c r="G31" i="800"/>
  <c r="G30" i="800"/>
  <c r="G29" i="800"/>
  <c r="G28" i="800"/>
  <c r="G27" i="800"/>
  <c r="G26" i="800"/>
  <c r="G25" i="800"/>
  <c r="G24" i="800"/>
  <c r="G23" i="800"/>
  <c r="G22" i="800"/>
  <c r="G21" i="800"/>
  <c r="G20" i="800"/>
  <c r="G19" i="800"/>
  <c r="G18" i="800"/>
  <c r="G17" i="800"/>
  <c r="G16" i="800"/>
  <c r="G15" i="800"/>
  <c r="G14" i="800"/>
  <c r="G13" i="800"/>
  <c r="G12" i="800"/>
  <c r="G11" i="800"/>
  <c r="G10" i="800"/>
  <c r="G9" i="800"/>
  <c r="G8" i="800"/>
  <c r="G7" i="800"/>
  <c r="H40" i="795" l="1"/>
  <c r="G40" i="795"/>
  <c r="H74" i="794"/>
  <c r="E74" i="794"/>
  <c r="D74" i="794"/>
  <c r="H73" i="794"/>
  <c r="E73" i="794"/>
  <c r="D73" i="794"/>
  <c r="H72" i="794"/>
  <c r="E72" i="794"/>
  <c r="D72" i="794"/>
  <c r="H71" i="794"/>
  <c r="E71" i="794"/>
  <c r="D71" i="794"/>
  <c r="H70" i="794"/>
  <c r="E70" i="794"/>
  <c r="D70" i="794"/>
  <c r="H69" i="794"/>
  <c r="E69" i="794"/>
  <c r="D69" i="794"/>
  <c r="H68" i="794"/>
  <c r="E68" i="794"/>
  <c r="D68" i="794"/>
  <c r="H67" i="794"/>
  <c r="E67" i="794"/>
  <c r="D67" i="794"/>
  <c r="H66" i="794"/>
  <c r="E66" i="794"/>
  <c r="D66" i="794"/>
  <c r="H65" i="794"/>
  <c r="E65" i="794"/>
  <c r="D65" i="794"/>
  <c r="H64" i="794"/>
  <c r="E64" i="794"/>
  <c r="D64" i="794"/>
  <c r="H63" i="794"/>
  <c r="E63" i="794"/>
  <c r="D63" i="794"/>
  <c r="H62" i="794"/>
  <c r="E62" i="794"/>
  <c r="D62" i="794"/>
  <c r="H61" i="794"/>
  <c r="E61" i="794"/>
  <c r="D61" i="794"/>
  <c r="H60" i="794"/>
  <c r="E60" i="794"/>
  <c r="D60" i="794"/>
  <c r="H59" i="794"/>
  <c r="E59" i="794"/>
  <c r="D59" i="794"/>
  <c r="H58" i="794"/>
  <c r="E58" i="794"/>
  <c r="D58" i="794"/>
  <c r="H57" i="794"/>
  <c r="E57" i="794"/>
  <c r="D57" i="794"/>
  <c r="H56" i="794"/>
  <c r="E56" i="794"/>
  <c r="D56" i="794"/>
  <c r="H55" i="794"/>
  <c r="E55" i="794"/>
  <c r="D55" i="794"/>
  <c r="H54" i="794"/>
  <c r="E54" i="794"/>
  <c r="D54" i="794"/>
  <c r="H53" i="794"/>
  <c r="E53" i="794"/>
  <c r="D53" i="794"/>
  <c r="H52" i="794"/>
  <c r="E52" i="794"/>
  <c r="D52" i="794"/>
  <c r="H51" i="794"/>
  <c r="E51" i="794"/>
  <c r="D51" i="794"/>
  <c r="H50" i="794"/>
  <c r="E50" i="794"/>
  <c r="D50" i="794"/>
  <c r="H49" i="794"/>
  <c r="E49" i="794"/>
  <c r="D49" i="794"/>
  <c r="H48" i="794"/>
  <c r="E48" i="794"/>
  <c r="D48" i="794"/>
  <c r="H47" i="794"/>
  <c r="E47" i="794"/>
  <c r="D47" i="794"/>
  <c r="H46" i="794"/>
  <c r="E46" i="794"/>
  <c r="D46" i="794"/>
  <c r="H45" i="794"/>
  <c r="E45" i="794"/>
  <c r="D45" i="794"/>
  <c r="H44" i="794"/>
  <c r="E44" i="794"/>
  <c r="D44" i="794"/>
  <c r="H43" i="794"/>
  <c r="E43" i="794"/>
  <c r="D43" i="794"/>
  <c r="H42" i="794"/>
  <c r="E42" i="794"/>
  <c r="D42" i="794"/>
  <c r="J39" i="794"/>
  <c r="K39" i="794" s="1"/>
  <c r="J38" i="794"/>
  <c r="K38" i="794" s="1"/>
  <c r="J37" i="794"/>
  <c r="K37" i="794" s="1"/>
  <c r="J36" i="794"/>
  <c r="K36" i="794" s="1"/>
  <c r="J35" i="794"/>
  <c r="K35" i="794" s="1"/>
  <c r="J34" i="794"/>
  <c r="K34" i="794" s="1"/>
  <c r="J33" i="794"/>
  <c r="K33" i="794" s="1"/>
  <c r="J32" i="794"/>
  <c r="K32" i="794" s="1"/>
  <c r="J31" i="794"/>
  <c r="K31" i="794" s="1"/>
  <c r="J30" i="794"/>
  <c r="K30" i="794" s="1"/>
  <c r="J29" i="794"/>
  <c r="K29" i="794" s="1"/>
  <c r="J28" i="794"/>
  <c r="K28" i="794" s="1"/>
  <c r="J27" i="794"/>
  <c r="K27" i="794" s="1"/>
  <c r="J26" i="794"/>
  <c r="K26" i="794" s="1"/>
  <c r="J25" i="794"/>
  <c r="K25" i="794" s="1"/>
  <c r="J24" i="794"/>
  <c r="K24" i="794" s="1"/>
  <c r="J23" i="794"/>
  <c r="K23" i="794" s="1"/>
  <c r="J22" i="794"/>
  <c r="K22" i="794" s="1"/>
  <c r="J21" i="794"/>
  <c r="K21" i="794" s="1"/>
  <c r="J20" i="794"/>
  <c r="K20" i="794" s="1"/>
  <c r="J19" i="794"/>
  <c r="K19" i="794" s="1"/>
  <c r="J18" i="794"/>
  <c r="K18" i="794" s="1"/>
  <c r="J17" i="794"/>
  <c r="K17" i="794" s="1"/>
  <c r="J16" i="794"/>
  <c r="K16" i="794" s="1"/>
  <c r="J15" i="794"/>
  <c r="K15" i="794" s="1"/>
  <c r="J14" i="794"/>
  <c r="K14" i="794" s="1"/>
  <c r="J13" i="794"/>
  <c r="K13" i="794" s="1"/>
  <c r="J12" i="794"/>
  <c r="K12" i="794" s="1"/>
  <c r="J11" i="794"/>
  <c r="K11" i="794" s="1"/>
  <c r="J10" i="794"/>
  <c r="K10" i="794" s="1"/>
  <c r="J9" i="794"/>
  <c r="K9" i="794" s="1"/>
  <c r="J8" i="794"/>
  <c r="K8" i="794" s="1"/>
  <c r="J7" i="794"/>
  <c r="K7" i="794" s="1"/>
  <c r="E39" i="793"/>
  <c r="E38" i="793"/>
  <c r="E37" i="793"/>
  <c r="E36" i="793"/>
  <c r="E35" i="793"/>
  <c r="E34" i="793"/>
  <c r="E33" i="793"/>
  <c r="E32" i="793"/>
  <c r="E31" i="793"/>
  <c r="E30" i="793"/>
  <c r="E29" i="793"/>
  <c r="E28" i="793"/>
  <c r="E27" i="793"/>
  <c r="E26" i="793"/>
  <c r="E25" i="793"/>
  <c r="E24" i="793"/>
  <c r="E23" i="793"/>
  <c r="E22" i="793"/>
  <c r="E21" i="793"/>
  <c r="E20" i="793"/>
  <c r="E19" i="793"/>
  <c r="E18" i="793"/>
  <c r="E17" i="793"/>
  <c r="E16" i="793"/>
  <c r="E15" i="793"/>
  <c r="E14" i="793"/>
  <c r="E13" i="793"/>
  <c r="E12" i="793"/>
  <c r="E11" i="793"/>
  <c r="E10" i="793"/>
  <c r="E9" i="793"/>
  <c r="E8" i="793"/>
  <c r="E7" i="793"/>
  <c r="E39" i="792"/>
  <c r="E38" i="792"/>
  <c r="E37" i="792"/>
  <c r="E36" i="792"/>
  <c r="E35" i="792"/>
  <c r="E34" i="792"/>
  <c r="E33" i="792"/>
  <c r="E32" i="792"/>
  <c r="E31" i="792"/>
  <c r="E30" i="792"/>
  <c r="E29" i="792"/>
  <c r="E28" i="792"/>
  <c r="E27" i="792"/>
  <c r="E26" i="792"/>
  <c r="E25" i="792"/>
  <c r="E24" i="792"/>
  <c r="E23" i="792"/>
  <c r="E22" i="792"/>
  <c r="E21" i="792"/>
  <c r="E20" i="792"/>
  <c r="E19" i="792"/>
  <c r="E18" i="792"/>
  <c r="E17" i="792"/>
  <c r="E16" i="792"/>
  <c r="E15" i="792"/>
  <c r="E14" i="792"/>
  <c r="E13" i="792"/>
  <c r="E12" i="792"/>
  <c r="E11" i="792"/>
  <c r="E10" i="792"/>
  <c r="E9" i="792"/>
  <c r="E8" i="792"/>
  <c r="E40" i="790"/>
  <c r="F39" i="790"/>
  <c r="F38" i="790"/>
  <c r="F37" i="790"/>
  <c r="F36" i="790"/>
  <c r="F35" i="790"/>
  <c r="F34" i="790"/>
  <c r="F33" i="790"/>
  <c r="F32" i="790"/>
  <c r="F31" i="790"/>
  <c r="F30" i="790"/>
  <c r="F29" i="790"/>
  <c r="F28" i="790"/>
  <c r="F27" i="790"/>
  <c r="F26" i="790"/>
  <c r="F25" i="790"/>
  <c r="F24" i="790"/>
  <c r="F23" i="790"/>
  <c r="F22" i="790"/>
  <c r="F21" i="790"/>
  <c r="F20" i="790"/>
  <c r="F19" i="790"/>
  <c r="F18" i="790"/>
  <c r="F17" i="790"/>
  <c r="F16" i="790"/>
  <c r="F15" i="790"/>
  <c r="F14" i="790"/>
  <c r="F13" i="790"/>
  <c r="F12" i="790"/>
  <c r="F11" i="790"/>
  <c r="F10" i="790"/>
  <c r="F9" i="790"/>
  <c r="F8" i="790"/>
  <c r="F7" i="790"/>
  <c r="E39" i="789"/>
  <c r="E38" i="789"/>
  <c r="E37" i="789"/>
  <c r="E36" i="789"/>
  <c r="E35" i="789"/>
  <c r="E34" i="789"/>
  <c r="E33" i="789"/>
  <c r="E32" i="789"/>
  <c r="E31" i="789"/>
  <c r="E30" i="789"/>
  <c r="E29" i="789"/>
  <c r="E28" i="789"/>
  <c r="E27" i="789"/>
  <c r="E26" i="789"/>
  <c r="E25" i="789"/>
  <c r="E24" i="789"/>
  <c r="E23" i="789"/>
  <c r="E22" i="789"/>
  <c r="E21" i="789"/>
  <c r="E20" i="789"/>
  <c r="E19" i="789"/>
  <c r="E18" i="789"/>
  <c r="E17" i="789"/>
  <c r="E16" i="789"/>
  <c r="E15" i="789"/>
  <c r="E14" i="789"/>
  <c r="E13" i="789"/>
  <c r="E12" i="789"/>
  <c r="E11" i="789"/>
  <c r="E10" i="789"/>
  <c r="E9" i="789"/>
  <c r="E8" i="789"/>
  <c r="E7" i="789"/>
  <c r="E39" i="788"/>
  <c r="E38" i="788"/>
  <c r="E37" i="788"/>
  <c r="E36" i="788"/>
  <c r="E35" i="788"/>
  <c r="E34" i="788"/>
  <c r="E33" i="788"/>
  <c r="E32" i="788"/>
  <c r="E31" i="788"/>
  <c r="E30" i="788"/>
  <c r="E29" i="788"/>
  <c r="E28" i="788"/>
  <c r="E27" i="788"/>
  <c r="E26" i="788"/>
  <c r="E25" i="788"/>
  <c r="E24" i="788"/>
  <c r="E23" i="788"/>
  <c r="E22" i="788"/>
  <c r="E21" i="788"/>
  <c r="E20" i="788"/>
  <c r="E19" i="788"/>
  <c r="E18" i="788"/>
  <c r="E17" i="788"/>
  <c r="E16" i="788"/>
  <c r="E15" i="788"/>
  <c r="E14" i="788"/>
  <c r="E13" i="788"/>
  <c r="E12" i="788"/>
  <c r="E11" i="788"/>
  <c r="E10" i="788"/>
  <c r="E9" i="788"/>
  <c r="E8" i="788"/>
  <c r="I254" i="787"/>
  <c r="I253" i="787"/>
  <c r="I252" i="787"/>
  <c r="I251" i="787"/>
  <c r="I250" i="787"/>
  <c r="I249" i="787"/>
  <c r="I248" i="787"/>
  <c r="I247" i="787"/>
  <c r="I246" i="787"/>
  <c r="D29" i="786"/>
  <c r="C38" i="784" l="1"/>
  <c r="C37" i="784"/>
  <c r="C36" i="784"/>
  <c r="C35" i="784"/>
  <c r="C34" i="784"/>
  <c r="C33" i="784"/>
  <c r="C32" i="784"/>
  <c r="C31" i="784"/>
  <c r="C30" i="784"/>
  <c r="C29" i="784"/>
  <c r="C28" i="784"/>
  <c r="C27" i="784"/>
  <c r="C26" i="784"/>
  <c r="C25" i="784"/>
  <c r="C24" i="784"/>
  <c r="C23" i="784"/>
  <c r="C22" i="784"/>
  <c r="C21" i="784"/>
  <c r="C20" i="784"/>
  <c r="C19" i="784"/>
  <c r="C18" i="784"/>
  <c r="C17" i="784"/>
  <c r="C16" i="784"/>
  <c r="C15" i="784"/>
  <c r="C14" i="784"/>
  <c r="C13" i="784"/>
  <c r="C12" i="784"/>
  <c r="C11" i="784"/>
  <c r="C10" i="784"/>
  <c r="C9" i="784"/>
  <c r="C8" i="784"/>
  <c r="C7" i="784"/>
  <c r="C6" i="784"/>
  <c r="D53" i="782" l="1"/>
  <c r="C53" i="782"/>
  <c r="B53" i="782"/>
  <c r="D51" i="782"/>
  <c r="A51" i="782" s="1"/>
  <c r="C50" i="782"/>
  <c r="A50" i="782" s="1"/>
  <c r="B49" i="782"/>
  <c r="A49" i="782" s="1"/>
  <c r="D47" i="782"/>
  <c r="A47" i="782" s="1"/>
  <c r="C46" i="782"/>
  <c r="A46" i="782" s="1"/>
  <c r="B45" i="782"/>
  <c r="A45" i="782" s="1"/>
  <c r="G42" i="782"/>
  <c r="F42" i="782"/>
  <c r="E42" i="782"/>
  <c r="G41" i="782"/>
  <c r="F41" i="782"/>
  <c r="E41" i="782"/>
  <c r="G40" i="782"/>
  <c r="F40" i="782"/>
  <c r="E40" i="782"/>
  <c r="G39" i="782"/>
  <c r="F39" i="782"/>
  <c r="E39" i="782"/>
  <c r="G38" i="782"/>
  <c r="F38" i="782"/>
  <c r="E38" i="782"/>
  <c r="G37" i="782"/>
  <c r="F37" i="782"/>
  <c r="E37" i="782"/>
  <c r="G36" i="782"/>
  <c r="F36" i="782"/>
  <c r="E36" i="782"/>
  <c r="G35" i="782"/>
  <c r="F35" i="782"/>
  <c r="E35" i="782"/>
  <c r="G34" i="782"/>
  <c r="F34" i="782"/>
  <c r="E34" i="782"/>
  <c r="G33" i="782"/>
  <c r="F33" i="782"/>
  <c r="E33" i="782"/>
  <c r="G32" i="782"/>
  <c r="F32" i="782"/>
  <c r="E32" i="782"/>
  <c r="G31" i="782"/>
  <c r="F31" i="782"/>
  <c r="E31" i="782"/>
  <c r="G30" i="782"/>
  <c r="F30" i="782"/>
  <c r="E30" i="782"/>
  <c r="G29" i="782"/>
  <c r="F29" i="782"/>
  <c r="E29" i="782"/>
  <c r="G28" i="782"/>
  <c r="F28" i="782"/>
  <c r="E28" i="782"/>
  <c r="G27" i="782"/>
  <c r="F27" i="782"/>
  <c r="E27" i="782"/>
  <c r="G26" i="782"/>
  <c r="F26" i="782"/>
  <c r="E26" i="782"/>
  <c r="G25" i="782"/>
  <c r="F25" i="782"/>
  <c r="E25" i="782"/>
  <c r="G24" i="782"/>
  <c r="F24" i="782"/>
  <c r="E24" i="782"/>
  <c r="G23" i="782"/>
  <c r="F23" i="782"/>
  <c r="E23" i="782"/>
  <c r="G22" i="782"/>
  <c r="F22" i="782"/>
  <c r="E22" i="782"/>
  <c r="G21" i="782"/>
  <c r="F21" i="782"/>
  <c r="E21" i="782"/>
  <c r="G20" i="782"/>
  <c r="F20" i="782"/>
  <c r="E20" i="782"/>
  <c r="G19" i="782"/>
  <c r="F19" i="782"/>
  <c r="E19" i="782"/>
  <c r="G18" i="782"/>
  <c r="F18" i="782"/>
  <c r="E18" i="782"/>
  <c r="G17" i="782"/>
  <c r="F17" i="782"/>
  <c r="E17" i="782"/>
  <c r="G16" i="782"/>
  <c r="F16" i="782"/>
  <c r="E16" i="782"/>
  <c r="G15" i="782"/>
  <c r="F15" i="782"/>
  <c r="E15" i="782"/>
  <c r="G14" i="782"/>
  <c r="F14" i="782"/>
  <c r="E14" i="782"/>
  <c r="G13" i="782"/>
  <c r="F13" i="782"/>
  <c r="E13" i="782"/>
  <c r="G12" i="782"/>
  <c r="F12" i="782"/>
  <c r="E12" i="782"/>
  <c r="G11" i="782"/>
  <c r="F11" i="782"/>
  <c r="E11" i="782"/>
  <c r="G10" i="782"/>
  <c r="F10" i="782"/>
  <c r="E10" i="782"/>
  <c r="K46" i="781"/>
  <c r="L45" i="781"/>
  <c r="K45" i="781"/>
  <c r="L44" i="781"/>
  <c r="K44" i="781"/>
  <c r="C55" i="780"/>
  <c r="C55" i="781" s="1"/>
  <c r="K40" i="780"/>
  <c r="L39" i="780"/>
  <c r="K39" i="780"/>
  <c r="L38" i="780"/>
  <c r="K38" i="780"/>
  <c r="K41" i="779"/>
  <c r="L40" i="779"/>
  <c r="K40" i="779"/>
  <c r="L39" i="779"/>
  <c r="K39" i="779"/>
  <c r="C26" i="778"/>
  <c r="C25" i="778"/>
  <c r="C22" i="778"/>
  <c r="C21" i="778"/>
  <c r="C17" i="778"/>
  <c r="C16" i="778"/>
  <c r="E10" i="778"/>
  <c r="D10" i="778"/>
  <c r="C10" i="778"/>
  <c r="E9" i="778"/>
  <c r="D9" i="778"/>
  <c r="C9" i="778"/>
  <c r="D41" i="777" l="1"/>
  <c r="D38" i="777"/>
  <c r="D37" i="777"/>
  <c r="D36" i="777"/>
  <c r="D35" i="777"/>
  <c r="D34" i="777"/>
  <c r="D33" i="777"/>
  <c r="D32" i="777"/>
  <c r="D31" i="777"/>
  <c r="D30" i="777"/>
  <c r="D29" i="777"/>
  <c r="D28" i="777"/>
  <c r="D27" i="777"/>
  <c r="D26" i="777"/>
  <c r="D25" i="777"/>
  <c r="D24" i="777"/>
  <c r="D23" i="777"/>
  <c r="D22" i="777"/>
  <c r="D21" i="777"/>
  <c r="D20" i="777"/>
  <c r="D19" i="777"/>
  <c r="D18" i="777"/>
  <c r="D17" i="777"/>
  <c r="D16" i="777"/>
  <c r="D15" i="777"/>
  <c r="D14" i="777"/>
  <c r="D13" i="777"/>
  <c r="D12" i="777"/>
  <c r="D11" i="777"/>
  <c r="D10" i="777"/>
  <c r="D9" i="777"/>
  <c r="D8" i="777"/>
  <c r="D7" i="777"/>
  <c r="D41" i="776"/>
  <c r="D38" i="776"/>
  <c r="D37" i="776"/>
  <c r="D36" i="776"/>
  <c r="D35" i="776"/>
  <c r="D34" i="776"/>
  <c r="D33" i="776"/>
  <c r="D32" i="776"/>
  <c r="D31" i="776"/>
  <c r="D30" i="776"/>
  <c r="D29" i="776"/>
  <c r="D28" i="776"/>
  <c r="D27" i="776"/>
  <c r="D26" i="776"/>
  <c r="D25" i="776"/>
  <c r="D24" i="776"/>
  <c r="D23" i="776"/>
  <c r="D22" i="776"/>
  <c r="D21" i="776"/>
  <c r="D20" i="776"/>
  <c r="D19" i="776"/>
  <c r="D18" i="776"/>
  <c r="D17" i="776"/>
  <c r="D16" i="776"/>
  <c r="D15" i="776"/>
  <c r="D14" i="776"/>
  <c r="D13" i="776"/>
  <c r="D12" i="776"/>
  <c r="D11" i="776"/>
  <c r="D10" i="776"/>
  <c r="D9" i="776"/>
  <c r="D8" i="776"/>
  <c r="D7" i="776"/>
  <c r="D41" i="775"/>
  <c r="D38" i="775"/>
  <c r="D37" i="775"/>
  <c r="D36" i="775"/>
  <c r="D35" i="775"/>
  <c r="D34" i="775"/>
  <c r="D33" i="775"/>
  <c r="D32" i="775"/>
  <c r="D31" i="775"/>
  <c r="D30" i="775"/>
  <c r="D29" i="775"/>
  <c r="D28" i="775"/>
  <c r="D27" i="775"/>
  <c r="D26" i="775"/>
  <c r="D25" i="775"/>
  <c r="D24" i="775"/>
  <c r="D23" i="775"/>
  <c r="D22" i="775"/>
  <c r="D21" i="775"/>
  <c r="D20" i="775"/>
  <c r="D19" i="775"/>
  <c r="D18" i="775"/>
  <c r="D17" i="775"/>
  <c r="D16" i="775"/>
  <c r="D15" i="775"/>
  <c r="D14" i="775"/>
  <c r="D13" i="775"/>
  <c r="D12" i="775"/>
  <c r="D11" i="775"/>
  <c r="D10" i="775"/>
  <c r="D9" i="775"/>
  <c r="D8" i="775"/>
  <c r="D7" i="775"/>
  <c r="D41" i="774"/>
  <c r="D38" i="774"/>
  <c r="D37" i="774"/>
  <c r="D36" i="774"/>
  <c r="D35" i="774"/>
  <c r="D34" i="774"/>
  <c r="D33" i="774"/>
  <c r="D32" i="774"/>
  <c r="D31" i="774"/>
  <c r="D30" i="774"/>
  <c r="D29" i="774"/>
  <c r="D28" i="774"/>
  <c r="D27" i="774"/>
  <c r="D26" i="774"/>
  <c r="D25" i="774"/>
  <c r="D24" i="774"/>
  <c r="D23" i="774"/>
  <c r="D22" i="774"/>
  <c r="D21" i="774"/>
  <c r="D20" i="774"/>
  <c r="D19" i="774"/>
  <c r="D18" i="774"/>
  <c r="D17" i="774"/>
  <c r="D16" i="774"/>
  <c r="D15" i="774"/>
  <c r="D14" i="774"/>
  <c r="D13" i="774"/>
  <c r="D12" i="774"/>
  <c r="D11" i="774"/>
  <c r="D10" i="774"/>
  <c r="D9" i="774"/>
  <c r="D8" i="774"/>
  <c r="D7" i="774"/>
  <c r="D41" i="773"/>
  <c r="D38" i="773"/>
  <c r="D37" i="773"/>
  <c r="D36" i="773"/>
  <c r="D35" i="773"/>
  <c r="D34" i="773"/>
  <c r="D33" i="773"/>
  <c r="D32" i="773"/>
  <c r="D31" i="773"/>
  <c r="D30" i="773"/>
  <c r="D29" i="773"/>
  <c r="D28" i="773"/>
  <c r="D27" i="773"/>
  <c r="D26" i="773"/>
  <c r="D25" i="773"/>
  <c r="D24" i="773"/>
  <c r="D23" i="773"/>
  <c r="D22" i="773"/>
  <c r="D21" i="773"/>
  <c r="D20" i="773"/>
  <c r="D19" i="773"/>
  <c r="D18" i="773"/>
  <c r="D17" i="773"/>
  <c r="D16" i="773"/>
  <c r="D15" i="773"/>
  <c r="D14" i="773"/>
  <c r="D13" i="773"/>
  <c r="D12" i="773"/>
  <c r="D11" i="773"/>
  <c r="D10" i="773"/>
  <c r="D9" i="773"/>
  <c r="D8" i="773"/>
  <c r="D7" i="773"/>
  <c r="D41" i="772"/>
  <c r="D38" i="772"/>
  <c r="D37" i="772"/>
  <c r="D36" i="772"/>
  <c r="D35" i="772"/>
  <c r="D34" i="772"/>
  <c r="D33" i="772"/>
  <c r="D32" i="772"/>
  <c r="D31" i="772"/>
  <c r="D30" i="772"/>
  <c r="D29" i="772"/>
  <c r="D28" i="772"/>
  <c r="D27" i="772"/>
  <c r="D26" i="772"/>
  <c r="D25" i="772"/>
  <c r="D24" i="772"/>
  <c r="D23" i="772"/>
  <c r="D22" i="772"/>
  <c r="D21" i="772"/>
  <c r="D20" i="772"/>
  <c r="D19" i="772"/>
  <c r="D18" i="772"/>
  <c r="D17" i="772"/>
  <c r="D16" i="772"/>
  <c r="D15" i="772"/>
  <c r="D14" i="772"/>
  <c r="D13" i="772"/>
  <c r="D12" i="772"/>
  <c r="D11" i="772"/>
  <c r="D10" i="772"/>
  <c r="D9" i="772"/>
  <c r="D8" i="772"/>
  <c r="D7" i="772"/>
  <c r="D41" i="771"/>
  <c r="D38" i="771"/>
  <c r="D37" i="771"/>
  <c r="D36" i="771"/>
  <c r="D35" i="771"/>
  <c r="D34" i="771"/>
  <c r="D33" i="771"/>
  <c r="D32" i="771"/>
  <c r="D31" i="771"/>
  <c r="D30" i="771"/>
  <c r="D29" i="771"/>
  <c r="D28" i="771"/>
  <c r="D27" i="771"/>
  <c r="D26" i="771"/>
  <c r="D25" i="771"/>
  <c r="D24" i="771"/>
  <c r="D23" i="771"/>
  <c r="D22" i="771"/>
  <c r="D21" i="771"/>
  <c r="D20" i="771"/>
  <c r="D19" i="771"/>
  <c r="D18" i="771"/>
  <c r="D17" i="771"/>
  <c r="D16" i="771"/>
  <c r="D15" i="771"/>
  <c r="D14" i="771"/>
  <c r="D13" i="771"/>
  <c r="D12" i="771"/>
  <c r="D11" i="771"/>
  <c r="D10" i="771"/>
  <c r="D9" i="771"/>
  <c r="D8" i="771"/>
  <c r="D7" i="771"/>
  <c r="D41" i="770"/>
  <c r="D38" i="770"/>
  <c r="D37" i="770"/>
  <c r="D36" i="770"/>
  <c r="D35" i="770"/>
  <c r="D34" i="770"/>
  <c r="D33" i="770"/>
  <c r="D32" i="770"/>
  <c r="D31" i="770"/>
  <c r="D30" i="770"/>
  <c r="D29" i="770"/>
  <c r="D28" i="770"/>
  <c r="D27" i="770"/>
  <c r="D26" i="770"/>
  <c r="D25" i="770"/>
  <c r="D24" i="770"/>
  <c r="D23" i="770"/>
  <c r="D22" i="770"/>
  <c r="D21" i="770"/>
  <c r="D20" i="770"/>
  <c r="D19" i="770"/>
  <c r="D18" i="770"/>
  <c r="D17" i="770"/>
  <c r="D16" i="770"/>
  <c r="D15" i="770"/>
  <c r="D14" i="770"/>
  <c r="D13" i="770"/>
  <c r="D12" i="770"/>
  <c r="D11" i="770"/>
  <c r="D10" i="770"/>
  <c r="D9" i="770"/>
  <c r="D8" i="770"/>
  <c r="D7" i="770"/>
  <c r="D42" i="768" l="1"/>
  <c r="D65" i="767"/>
  <c r="E61" i="767"/>
  <c r="E60" i="767"/>
  <c r="E59" i="767"/>
  <c r="E58" i="767"/>
  <c r="E57" i="767"/>
  <c r="E56" i="767"/>
  <c r="E55" i="767"/>
  <c r="E54" i="767"/>
  <c r="E53" i="767"/>
  <c r="E52" i="767"/>
  <c r="E51" i="767"/>
  <c r="E50" i="767"/>
  <c r="E49" i="767"/>
  <c r="E48" i="767"/>
  <c r="E47" i="767"/>
  <c r="E46" i="767"/>
  <c r="E45" i="767"/>
  <c r="E44" i="767"/>
  <c r="E43" i="767"/>
  <c r="E42" i="767"/>
  <c r="E41" i="767"/>
  <c r="E40" i="767"/>
  <c r="E39" i="767"/>
  <c r="E38" i="767"/>
  <c r="E37" i="767"/>
  <c r="E36" i="767"/>
  <c r="E35" i="767"/>
  <c r="E34" i="767"/>
  <c r="E33" i="767"/>
  <c r="E32" i="767"/>
  <c r="E31" i="767"/>
  <c r="E30" i="767"/>
  <c r="E29" i="767"/>
  <c r="E28" i="767"/>
  <c r="E27" i="767"/>
  <c r="E26" i="767"/>
  <c r="E25" i="767"/>
  <c r="E24" i="767"/>
  <c r="E23" i="767"/>
  <c r="E22" i="767"/>
  <c r="E21" i="767"/>
  <c r="E20" i="767"/>
  <c r="E19" i="767"/>
  <c r="E18" i="767"/>
  <c r="E17" i="767"/>
  <c r="E16" i="767"/>
  <c r="E15" i="767"/>
  <c r="E14" i="767"/>
  <c r="E13" i="767"/>
  <c r="E12" i="767"/>
  <c r="E11" i="767"/>
  <c r="E10" i="767"/>
  <c r="E9" i="767"/>
  <c r="E8" i="767"/>
  <c r="E7" i="767"/>
  <c r="H114" i="766"/>
  <c r="H113" i="766"/>
  <c r="H112" i="766"/>
  <c r="I111" i="766"/>
  <c r="H111" i="766"/>
  <c r="I110" i="766"/>
  <c r="H110" i="766"/>
  <c r="I109" i="766"/>
  <c r="H109" i="766"/>
  <c r="I108" i="766"/>
  <c r="H108" i="766"/>
  <c r="I107" i="766"/>
  <c r="H107" i="766"/>
  <c r="I106" i="766"/>
  <c r="H106" i="766"/>
  <c r="I105" i="766"/>
  <c r="H105" i="766"/>
  <c r="I104" i="766"/>
  <c r="H104" i="766"/>
  <c r="I103" i="766"/>
  <c r="H103" i="766"/>
  <c r="I102" i="766"/>
  <c r="H102" i="766"/>
  <c r="P10" i="766"/>
  <c r="Q9" i="766"/>
  <c r="P7" i="766"/>
  <c r="Q6" i="766"/>
  <c r="E44" i="765" l="1" a="1"/>
  <c r="E44" i="765" s="1"/>
  <c r="D44" i="765" a="1"/>
  <c r="D44" i="765" s="1"/>
  <c r="C44" i="765" a="1"/>
  <c r="C44" i="765" s="1"/>
  <c r="B44" i="765" a="1"/>
  <c r="B44" i="765" s="1"/>
  <c r="E43" i="765"/>
  <c r="D43" i="765"/>
  <c r="C43" i="765"/>
  <c r="B43" i="765"/>
  <c r="E42" i="765"/>
  <c r="D42" i="765"/>
  <c r="C42" i="765"/>
  <c r="B42" i="765"/>
  <c r="E41" i="765"/>
  <c r="D41" i="765"/>
  <c r="C41" i="765"/>
  <c r="B41" i="765"/>
  <c r="E40" i="765"/>
  <c r="D40" i="765"/>
  <c r="C40" i="765"/>
  <c r="B40" i="765"/>
  <c r="E39" i="765"/>
  <c r="D39" i="765"/>
  <c r="C39" i="765"/>
  <c r="B39" i="765"/>
  <c r="E38" i="765"/>
  <c r="D38" i="765"/>
  <c r="C38" i="765"/>
  <c r="B38" i="765"/>
  <c r="J7" i="765"/>
  <c r="I7" i="765"/>
  <c r="H7" i="765"/>
  <c r="D36" i="764"/>
  <c r="I33" i="764"/>
  <c r="C11" i="764"/>
  <c r="D37" i="763"/>
  <c r="D36" i="763"/>
  <c r="D35" i="763"/>
  <c r="D34" i="763"/>
  <c r="D33" i="763"/>
  <c r="D32" i="763"/>
  <c r="D31" i="763"/>
  <c r="D30" i="763"/>
  <c r="D29" i="763"/>
  <c r="D28" i="763"/>
  <c r="D27" i="763"/>
  <c r="D26" i="763"/>
  <c r="D25" i="763"/>
  <c r="D24" i="763"/>
  <c r="D23" i="763"/>
  <c r="D22" i="763"/>
  <c r="D21" i="763"/>
  <c r="D20" i="763"/>
  <c r="D19" i="763"/>
  <c r="D18" i="763"/>
  <c r="D17" i="763"/>
  <c r="D16" i="763"/>
  <c r="D15" i="763"/>
  <c r="D14" i="763"/>
  <c r="D13" i="763"/>
  <c r="D12" i="763"/>
  <c r="D11" i="763"/>
  <c r="D10" i="763"/>
  <c r="D9" i="763"/>
  <c r="D8" i="763"/>
  <c r="D7" i="763"/>
  <c r="D6" i="763"/>
  <c r="D5" i="763"/>
  <c r="M41" i="758"/>
  <c r="G41" i="758"/>
  <c r="H41" i="758" s="1"/>
  <c r="M40" i="758"/>
  <c r="G40" i="758"/>
  <c r="H40" i="758" s="1"/>
  <c r="M39" i="758"/>
  <c r="G39" i="758"/>
  <c r="H39" i="758" s="1"/>
  <c r="M38" i="758"/>
  <c r="G38" i="758"/>
  <c r="H38" i="758" s="1"/>
  <c r="M37" i="758"/>
  <c r="G37" i="758"/>
  <c r="H37" i="758" s="1"/>
  <c r="N36" i="758"/>
  <c r="G36" i="758"/>
  <c r="H36" i="758" s="1"/>
  <c r="M35" i="758"/>
  <c r="N35" i="758" s="1"/>
  <c r="G35" i="758"/>
  <c r="H35" i="758" s="1"/>
  <c r="M34" i="758"/>
  <c r="N34" i="758" s="1"/>
  <c r="G34" i="758"/>
  <c r="H34" i="758" s="1"/>
  <c r="M33" i="758"/>
  <c r="N33" i="758" s="1"/>
  <c r="G33" i="758"/>
  <c r="H33" i="758" s="1"/>
  <c r="M32" i="758"/>
  <c r="N32" i="758" s="1"/>
  <c r="G32" i="758"/>
  <c r="H32" i="758" s="1"/>
  <c r="M31" i="758"/>
  <c r="N31" i="758" s="1"/>
  <c r="G31" i="758"/>
  <c r="H31" i="758" s="1"/>
  <c r="M30" i="758"/>
  <c r="N30" i="758" s="1"/>
  <c r="G30" i="758"/>
  <c r="H30" i="758" s="1"/>
  <c r="M29" i="758"/>
  <c r="N29" i="758" s="1"/>
  <c r="G29" i="758"/>
  <c r="H29" i="758" s="1"/>
  <c r="M28" i="758"/>
  <c r="N28" i="758" s="1"/>
  <c r="G28" i="758"/>
  <c r="H28" i="758" s="1"/>
  <c r="G11" i="758"/>
  <c r="G10" i="758"/>
  <c r="E6" i="764" l="1"/>
  <c r="E7" i="764"/>
  <c r="E8" i="764"/>
  <c r="E9" i="764"/>
  <c r="D13" i="764"/>
  <c r="N37" i="758"/>
  <c r="N38" i="758"/>
  <c r="N39" i="758"/>
  <c r="N40" i="758"/>
  <c r="N41" i="758"/>
  <c r="C16" i="764" l="1"/>
  <c r="E13" i="764"/>
  <c r="D10" i="764"/>
  <c r="D9" i="764"/>
  <c r="D8" i="764"/>
  <c r="D7" i="764"/>
  <c r="D6" i="764"/>
  <c r="C17" i="764"/>
  <c r="E16" i="764"/>
  <c r="E10" i="764"/>
  <c r="E14" i="764"/>
  <c r="L55" i="756" l="1"/>
  <c r="L54" i="756"/>
  <c r="L53" i="756"/>
  <c r="L52" i="756"/>
  <c r="L51" i="756"/>
  <c r="L50" i="756"/>
  <c r="L49" i="756"/>
  <c r="L48" i="756"/>
  <c r="L47" i="756"/>
  <c r="L46" i="756"/>
  <c r="L45" i="756"/>
  <c r="L44" i="756"/>
  <c r="L43" i="756"/>
  <c r="L42" i="756"/>
  <c r="L41" i="756"/>
  <c r="L40" i="756"/>
  <c r="L39" i="756"/>
  <c r="L38" i="756"/>
  <c r="L37" i="756"/>
  <c r="L36" i="756"/>
  <c r="L35" i="756"/>
  <c r="D33" i="756"/>
  <c r="C32" i="756"/>
  <c r="B32" i="756"/>
  <c r="C31" i="756"/>
  <c r="B31" i="756"/>
  <c r="C30" i="756"/>
  <c r="B30" i="756"/>
  <c r="C29" i="756"/>
  <c r="B29" i="756"/>
  <c r="C28" i="756"/>
  <c r="B28" i="756"/>
  <c r="C27" i="756"/>
  <c r="D27" i="756" s="1"/>
  <c r="B27" i="756"/>
  <c r="C26" i="756"/>
  <c r="D26" i="756" s="1"/>
  <c r="B26" i="756"/>
  <c r="C25" i="756"/>
  <c r="D25" i="756" s="1"/>
  <c r="B25" i="756"/>
  <c r="C24" i="756"/>
  <c r="D24" i="756" s="1"/>
  <c r="B24" i="756"/>
  <c r="C23" i="756"/>
  <c r="D23" i="756" s="1"/>
  <c r="B23" i="756"/>
  <c r="C22" i="756"/>
  <c r="D22" i="756" s="1"/>
  <c r="B22" i="756"/>
  <c r="C21" i="756"/>
  <c r="D21" i="756" s="1"/>
  <c r="B21" i="756"/>
  <c r="C20" i="756"/>
  <c r="D20" i="756" s="1"/>
  <c r="B20" i="756"/>
  <c r="C19" i="756"/>
  <c r="D19" i="756" s="1"/>
  <c r="B19" i="756"/>
  <c r="C18" i="756"/>
  <c r="D18" i="756" s="1"/>
  <c r="B18" i="756"/>
  <c r="C17" i="756"/>
  <c r="D17" i="756" s="1"/>
  <c r="B17" i="756"/>
  <c r="C16" i="756"/>
  <c r="D16" i="756" s="1"/>
  <c r="B16" i="756"/>
  <c r="C15" i="756"/>
  <c r="D15" i="756" s="1"/>
  <c r="B15" i="756"/>
  <c r="C14" i="756"/>
  <c r="D14" i="756" s="1"/>
  <c r="B14" i="756"/>
  <c r="C13" i="756"/>
  <c r="D13" i="756" s="1"/>
  <c r="B13" i="756"/>
  <c r="C12" i="756"/>
  <c r="D12" i="756" s="1"/>
  <c r="B12" i="756"/>
  <c r="C11" i="756"/>
  <c r="D11" i="756" s="1"/>
  <c r="B11" i="756"/>
  <c r="C10" i="756"/>
  <c r="D10" i="756" s="1"/>
  <c r="B10" i="756"/>
  <c r="C9" i="756"/>
  <c r="D9" i="756" s="1"/>
  <c r="B9" i="756"/>
  <c r="C8" i="756"/>
  <c r="D8" i="756" s="1"/>
  <c r="B8" i="756"/>
  <c r="C7" i="756"/>
  <c r="D7" i="756" s="1"/>
  <c r="B7" i="756"/>
  <c r="C37" i="755"/>
  <c r="D36" i="755" s="1"/>
  <c r="D19" i="754"/>
  <c r="C19" i="754"/>
  <c r="D18" i="754"/>
  <c r="C18" i="754"/>
  <c r="D17" i="754"/>
  <c r="C17" i="754"/>
  <c r="D16" i="754"/>
  <c r="C16" i="754"/>
  <c r="D15" i="754"/>
  <c r="C15" i="754"/>
  <c r="D14" i="754"/>
  <c r="C14" i="754"/>
  <c r="D13" i="754"/>
  <c r="C13" i="754"/>
  <c r="D12" i="754"/>
  <c r="C12" i="754"/>
  <c r="D11" i="754"/>
  <c r="C11" i="754"/>
  <c r="D10" i="754"/>
  <c r="C10" i="754"/>
  <c r="D9" i="754"/>
  <c r="C9" i="754"/>
  <c r="D8" i="754"/>
  <c r="C8" i="754"/>
  <c r="D7" i="754"/>
  <c r="C7" i="754"/>
  <c r="D6" i="754"/>
  <c r="C18" i="753"/>
  <c r="D18" i="753" s="1"/>
  <c r="D17" i="753"/>
  <c r="D15" i="753"/>
  <c r="D10" i="753"/>
  <c r="D9" i="753"/>
  <c r="D7" i="753"/>
  <c r="C32" i="752"/>
  <c r="B32" i="752"/>
  <c r="C31" i="752"/>
  <c r="B31" i="752"/>
  <c r="C30" i="752"/>
  <c r="B30" i="752"/>
  <c r="C29" i="752"/>
  <c r="B29" i="752"/>
  <c r="C28" i="752"/>
  <c r="B28" i="752"/>
  <c r="C27" i="752"/>
  <c r="B27" i="752"/>
  <c r="C26" i="752"/>
  <c r="B26" i="752"/>
  <c r="C25" i="752"/>
  <c r="B25" i="752"/>
  <c r="C24" i="752"/>
  <c r="B24" i="752"/>
  <c r="C23" i="752"/>
  <c r="B23" i="752"/>
  <c r="C22" i="752"/>
  <c r="B22" i="752"/>
  <c r="C21" i="752"/>
  <c r="B21" i="752"/>
  <c r="C20" i="752"/>
  <c r="B20" i="752"/>
  <c r="C19" i="752"/>
  <c r="B19" i="752"/>
  <c r="C18" i="752"/>
  <c r="B18" i="752"/>
  <c r="C17" i="752"/>
  <c r="B17" i="752"/>
  <c r="C16" i="752"/>
  <c r="B16" i="752"/>
  <c r="C15" i="752"/>
  <c r="B15" i="752"/>
  <c r="C14" i="752"/>
  <c r="B14" i="752"/>
  <c r="C13" i="752"/>
  <c r="B13" i="752"/>
  <c r="C12" i="752"/>
  <c r="B12" i="752"/>
  <c r="C11" i="752"/>
  <c r="B11" i="752"/>
  <c r="C10" i="752"/>
  <c r="B10" i="752"/>
  <c r="C9" i="752"/>
  <c r="B9" i="752"/>
  <c r="C8" i="752"/>
  <c r="B8" i="752"/>
  <c r="C7" i="752"/>
  <c r="C33" i="752" s="1"/>
  <c r="B7" i="752"/>
  <c r="C37" i="751"/>
  <c r="D33" i="751" s="1"/>
  <c r="D36" i="751"/>
  <c r="D32" i="751"/>
  <c r="D31" i="751"/>
  <c r="D30" i="751"/>
  <c r="D29" i="751"/>
  <c r="D28" i="751"/>
  <c r="D24" i="751"/>
  <c r="D23" i="751"/>
  <c r="D22" i="751"/>
  <c r="D21" i="751"/>
  <c r="D20" i="751"/>
  <c r="D16" i="751"/>
  <c r="D15" i="751"/>
  <c r="D14" i="751"/>
  <c r="D13" i="751"/>
  <c r="D12" i="751"/>
  <c r="D8" i="751"/>
  <c r="D7" i="751"/>
  <c r="D6" i="751"/>
  <c r="D5" i="751"/>
  <c r="C19" i="750"/>
  <c r="C18" i="750"/>
  <c r="C17" i="750"/>
  <c r="C16" i="750"/>
  <c r="C15" i="750"/>
  <c r="C14" i="750"/>
  <c r="C13" i="750"/>
  <c r="C12" i="750"/>
  <c r="C11" i="750"/>
  <c r="C10" i="750"/>
  <c r="C9" i="750"/>
  <c r="C8" i="750"/>
  <c r="C7" i="750"/>
  <c r="D11" i="753" l="1"/>
  <c r="D10" i="751"/>
  <c r="D18" i="751"/>
  <c r="D26" i="751"/>
  <c r="D34" i="751"/>
  <c r="D5" i="753"/>
  <c r="D13" i="753"/>
  <c r="D11" i="751"/>
  <c r="D19" i="751"/>
  <c r="D27" i="751"/>
  <c r="D35" i="751"/>
  <c r="D6" i="753"/>
  <c r="D14" i="753"/>
  <c r="D5" i="755"/>
  <c r="D37" i="755" s="1"/>
  <c r="D13" i="755"/>
  <c r="D8" i="753"/>
  <c r="D16" i="753"/>
  <c r="D21" i="755"/>
  <c r="D29" i="755"/>
  <c r="D9" i="751"/>
  <c r="D37" i="751" s="1"/>
  <c r="D17" i="751"/>
  <c r="D25" i="751"/>
  <c r="D12" i="753"/>
  <c r="D9" i="755"/>
  <c r="D17" i="755"/>
  <c r="D25" i="755"/>
  <c r="D33" i="755"/>
  <c r="D7" i="755"/>
  <c r="D11" i="755"/>
  <c r="D15" i="755"/>
  <c r="D19" i="755"/>
  <c r="D23" i="755"/>
  <c r="D27" i="755"/>
  <c r="D31" i="755"/>
  <c r="D35" i="755"/>
  <c r="D6" i="755"/>
  <c r="D8" i="755"/>
  <c r="D10" i="755"/>
  <c r="D12" i="755"/>
  <c r="D14" i="755"/>
  <c r="D16" i="755"/>
  <c r="D18" i="755"/>
  <c r="D20" i="755"/>
  <c r="D22" i="755"/>
  <c r="D24" i="755"/>
  <c r="D26" i="755"/>
  <c r="D28" i="755"/>
  <c r="D30" i="755"/>
  <c r="D32" i="755"/>
  <c r="D34" i="755"/>
  <c r="D28" i="756"/>
  <c r="D9" i="752"/>
  <c r="D11" i="752"/>
  <c r="D15" i="752"/>
  <c r="D19" i="752"/>
  <c r="D23" i="752"/>
  <c r="D25" i="752"/>
  <c r="D27" i="752"/>
  <c r="D30" i="752"/>
  <c r="D28" i="752"/>
  <c r="D26" i="752"/>
  <c r="D24" i="752"/>
  <c r="D22" i="752"/>
  <c r="D20" i="752"/>
  <c r="D18" i="752"/>
  <c r="D16" i="752"/>
  <c r="D14" i="752"/>
  <c r="D12" i="752"/>
  <c r="D10" i="752"/>
  <c r="D8" i="752"/>
  <c r="D33" i="752"/>
  <c r="D13" i="752"/>
  <c r="D17" i="752"/>
  <c r="D21" i="752"/>
  <c r="D29" i="752"/>
  <c r="D7" i="752"/>
  <c r="D31" i="752" l="1"/>
  <c r="H10" i="746" l="1"/>
  <c r="I13" i="748"/>
  <c r="H13" i="748"/>
  <c r="G13" i="748"/>
  <c r="I12" i="748"/>
  <c r="H12" i="748"/>
  <c r="G12" i="748"/>
  <c r="I11" i="748"/>
  <c r="H11" i="748"/>
  <c r="G11" i="748"/>
  <c r="I10" i="748"/>
  <c r="H10" i="748"/>
  <c r="G10" i="748"/>
  <c r="I12" i="746"/>
  <c r="H12" i="746"/>
  <c r="I11" i="746"/>
  <c r="H11" i="746"/>
  <c r="I10" i="746"/>
  <c r="Z40" i="744" l="1"/>
  <c r="X40" i="744"/>
  <c r="Y39" i="744"/>
  <c r="W39" i="744"/>
  <c r="V39" i="744"/>
  <c r="U39" i="744"/>
  <c r="T39" i="744"/>
  <c r="S39" i="744"/>
  <c r="R39" i="744"/>
  <c r="Q39" i="744"/>
  <c r="X39" i="744" s="1"/>
  <c r="M39" i="744"/>
  <c r="L39" i="744"/>
  <c r="K39" i="744"/>
  <c r="J39" i="744"/>
  <c r="I39" i="744"/>
  <c r="H39" i="744"/>
  <c r="G39" i="744"/>
  <c r="F39" i="744"/>
  <c r="E39" i="744"/>
  <c r="D39" i="744"/>
  <c r="C39" i="744"/>
  <c r="X38" i="744"/>
  <c r="X37" i="744"/>
  <c r="X36" i="744"/>
  <c r="X35" i="744"/>
  <c r="X34" i="744"/>
  <c r="X33" i="744"/>
  <c r="X32" i="744"/>
  <c r="X31" i="744"/>
  <c r="X30" i="744"/>
  <c r="X29" i="744"/>
  <c r="X28" i="744"/>
  <c r="X27" i="744"/>
  <c r="X26" i="744"/>
  <c r="X25" i="744"/>
  <c r="X24" i="744"/>
  <c r="X23" i="744"/>
  <c r="X22" i="744"/>
  <c r="X21" i="744"/>
  <c r="X20" i="744"/>
  <c r="X19" i="744"/>
  <c r="X18" i="744"/>
  <c r="X17" i="744"/>
  <c r="X16" i="744"/>
  <c r="X15" i="744"/>
  <c r="X14" i="744"/>
  <c r="X13" i="744"/>
  <c r="X12" i="744"/>
  <c r="X11" i="744"/>
  <c r="X10" i="744"/>
  <c r="X9" i="744"/>
  <c r="X8" i="744"/>
  <c r="X7" i="744"/>
  <c r="D42" i="743"/>
  <c r="C42" i="743"/>
  <c r="D41" i="743"/>
  <c r="C41" i="743"/>
  <c r="D40" i="743"/>
  <c r="C40" i="743"/>
  <c r="D39" i="743"/>
  <c r="C39" i="743"/>
  <c r="D38" i="743"/>
  <c r="C38" i="743"/>
  <c r="D37" i="743"/>
  <c r="C37" i="743"/>
  <c r="D36" i="743"/>
  <c r="C36" i="743"/>
  <c r="D35" i="743"/>
  <c r="C35" i="743"/>
  <c r="D34" i="743"/>
  <c r="C34" i="743"/>
  <c r="D33" i="743"/>
  <c r="C33" i="743"/>
  <c r="D32" i="743"/>
  <c r="C32" i="743"/>
  <c r="D31" i="743"/>
  <c r="C31" i="743"/>
  <c r="D30" i="743"/>
  <c r="C30" i="743"/>
  <c r="D29" i="743"/>
  <c r="C29" i="743"/>
  <c r="D28" i="743"/>
  <c r="C28" i="743"/>
  <c r="D27" i="743"/>
  <c r="C27" i="743"/>
  <c r="D26" i="743"/>
  <c r="C26" i="743"/>
  <c r="D25" i="743"/>
  <c r="C25" i="743"/>
  <c r="D24" i="743"/>
  <c r="C24" i="743"/>
  <c r="D23" i="743"/>
  <c r="C23" i="743"/>
  <c r="D22" i="743"/>
  <c r="C22" i="743"/>
  <c r="D21" i="743"/>
  <c r="C21" i="743"/>
  <c r="D20" i="743"/>
  <c r="C20" i="743"/>
  <c r="D19" i="743"/>
  <c r="C19" i="743"/>
  <c r="D18" i="743"/>
  <c r="C18" i="743"/>
  <c r="D17" i="743"/>
  <c r="C17" i="743"/>
  <c r="D16" i="743"/>
  <c r="C16" i="743"/>
  <c r="D15" i="743"/>
  <c r="C15" i="743"/>
  <c r="D14" i="743"/>
  <c r="C14" i="743"/>
  <c r="D13" i="743"/>
  <c r="C13" i="743"/>
  <c r="D12" i="743"/>
  <c r="C12" i="743"/>
  <c r="D11" i="743"/>
  <c r="D43" i="743" s="1"/>
  <c r="C11" i="743"/>
  <c r="C39" i="742"/>
  <c r="Z40" i="741"/>
  <c r="X40" i="741"/>
  <c r="Y39" i="741"/>
  <c r="W39" i="741"/>
  <c r="V39" i="741"/>
  <c r="U39" i="741"/>
  <c r="T39" i="741"/>
  <c r="S39" i="741"/>
  <c r="R39" i="741"/>
  <c r="Q39" i="741"/>
  <c r="X39" i="741" s="1"/>
  <c r="M39" i="741"/>
  <c r="L39" i="741"/>
  <c r="K39" i="741"/>
  <c r="J39" i="741"/>
  <c r="I39" i="741"/>
  <c r="H39" i="741"/>
  <c r="G39" i="741"/>
  <c r="F39" i="741"/>
  <c r="E39" i="741"/>
  <c r="D39" i="741"/>
  <c r="C39" i="741"/>
  <c r="X38" i="741"/>
  <c r="X37" i="741"/>
  <c r="X36" i="741"/>
  <c r="X35" i="741"/>
  <c r="X34" i="741"/>
  <c r="X33" i="741"/>
  <c r="X32" i="741"/>
  <c r="X31" i="741"/>
  <c r="X30" i="741"/>
  <c r="X29" i="741"/>
  <c r="X28" i="741"/>
  <c r="X27" i="741"/>
  <c r="X26" i="741"/>
  <c r="X25" i="741"/>
  <c r="X24" i="741"/>
  <c r="X23" i="741"/>
  <c r="X22" i="741"/>
  <c r="X21" i="741"/>
  <c r="X20" i="741"/>
  <c r="X19" i="741"/>
  <c r="X18" i="741"/>
  <c r="X17" i="741"/>
  <c r="X16" i="741"/>
  <c r="X15" i="741"/>
  <c r="X14" i="741"/>
  <c r="X13" i="741"/>
  <c r="X12" i="741"/>
  <c r="X11" i="741"/>
  <c r="X10" i="741"/>
  <c r="X9" i="741"/>
  <c r="X8" i="741"/>
  <c r="X7" i="741"/>
  <c r="C37" i="731" l="1"/>
  <c r="C36" i="731"/>
  <c r="C35" i="731"/>
  <c r="C34" i="731"/>
  <c r="C37" i="730"/>
  <c r="C36" i="730"/>
  <c r="C35" i="730"/>
  <c r="C34" i="730"/>
  <c r="C26" i="729"/>
  <c r="D37" i="728"/>
  <c r="D36" i="728"/>
  <c r="D35" i="728"/>
  <c r="E7" i="727"/>
  <c r="E6" i="727"/>
  <c r="E5" i="727"/>
  <c r="C37" i="725"/>
  <c r="D21" i="724"/>
  <c r="D20" i="724"/>
  <c r="D19" i="724"/>
  <c r="D18" i="724"/>
  <c r="D17" i="724"/>
  <c r="D16" i="724"/>
  <c r="D15" i="724"/>
  <c r="D14" i="724"/>
  <c r="D13" i="724"/>
  <c r="D12" i="724"/>
  <c r="D11" i="724"/>
  <c r="D10" i="724"/>
  <c r="D9" i="724"/>
  <c r="D8" i="724"/>
  <c r="D7" i="724"/>
  <c r="D6" i="724"/>
  <c r="B14" i="42" l="1"/>
  <c r="C14" i="42"/>
  <c r="D14" i="42"/>
  <c r="E14" i="42"/>
  <c r="F14" i="42"/>
  <c r="G14" i="42"/>
  <c r="I13" i="42"/>
  <c r="H13" i="42"/>
  <c r="J13" i="42" s="1"/>
  <c r="I12" i="42"/>
  <c r="H12" i="42"/>
  <c r="J12" i="42" s="1"/>
  <c r="I11" i="42"/>
  <c r="H11" i="42"/>
  <c r="J11" i="42" s="1"/>
  <c r="I10" i="42"/>
  <c r="H10" i="42"/>
  <c r="J10" i="42" s="1"/>
  <c r="I9" i="42"/>
  <c r="H9" i="42"/>
  <c r="J9" i="42" s="1"/>
  <c r="I8" i="42"/>
  <c r="H8" i="42"/>
  <c r="I7" i="42"/>
  <c r="H7" i="42"/>
  <c r="I6" i="42"/>
  <c r="H6" i="42"/>
  <c r="J6" i="42" s="1"/>
  <c r="I14" i="42" l="1"/>
  <c r="J7" i="42"/>
  <c r="J8" i="42"/>
  <c r="H14" i="42"/>
  <c r="B16" i="62"/>
  <c r="B17" i="62"/>
  <c r="B13" i="61"/>
  <c r="B6" i="61"/>
  <c r="B17" i="60"/>
  <c r="B16" i="60"/>
  <c r="B15" i="58"/>
  <c r="B17" i="56"/>
  <c r="B16" i="56"/>
  <c r="J14" i="42" l="1"/>
  <c r="X8" i="54"/>
  <c r="X14" i="54"/>
  <c r="X13" i="54"/>
  <c r="X12" i="54"/>
  <c r="X11" i="54"/>
  <c r="X10" i="54"/>
  <c r="X9" i="54"/>
  <c r="X7" i="54"/>
  <c r="C13" i="51"/>
  <c r="E13" i="51" s="1"/>
  <c r="E12" i="51"/>
  <c r="D12" i="51"/>
  <c r="E11" i="51"/>
  <c r="D11" i="51"/>
  <c r="E10" i="51"/>
  <c r="D10" i="51"/>
  <c r="E9" i="51"/>
  <c r="D9" i="51"/>
  <c r="E8" i="51"/>
  <c r="D8" i="51"/>
  <c r="E7" i="51"/>
  <c r="D7" i="51"/>
  <c r="E6" i="51"/>
  <c r="D6" i="51"/>
  <c r="C13" i="50"/>
  <c r="B13" i="50"/>
  <c r="E12" i="50"/>
  <c r="D12" i="50"/>
  <c r="E11" i="50"/>
  <c r="D11" i="50"/>
  <c r="E10" i="50"/>
  <c r="D10" i="50"/>
  <c r="E9" i="50"/>
  <c r="D9" i="50"/>
  <c r="E8" i="50"/>
  <c r="D8" i="50"/>
  <c r="E7" i="50"/>
  <c r="D7" i="50"/>
  <c r="E6" i="50"/>
  <c r="D6" i="50"/>
  <c r="C13" i="49"/>
  <c r="B13" i="49"/>
  <c r="E12" i="49"/>
  <c r="D12" i="49"/>
  <c r="E11" i="49"/>
  <c r="D11" i="49"/>
  <c r="E10" i="49"/>
  <c r="D10" i="49"/>
  <c r="E9" i="49"/>
  <c r="D9" i="49"/>
  <c r="E8" i="49"/>
  <c r="D8" i="49"/>
  <c r="E7" i="49"/>
  <c r="D7" i="49"/>
  <c r="E6" i="49"/>
  <c r="D6" i="49"/>
  <c r="C14" i="48"/>
  <c r="E14" i="48" s="1"/>
  <c r="E13" i="48"/>
  <c r="D13" i="48"/>
  <c r="E12" i="48"/>
  <c r="D12" i="48"/>
  <c r="E11" i="48"/>
  <c r="D11" i="48"/>
  <c r="E10" i="48"/>
  <c r="D10" i="48"/>
  <c r="E9" i="48"/>
  <c r="D9" i="48"/>
  <c r="E8" i="48"/>
  <c r="D8" i="48"/>
  <c r="E7" i="48"/>
  <c r="D7" i="48"/>
  <c r="E6" i="48"/>
  <c r="D6" i="48"/>
  <c r="C14" i="47"/>
  <c r="B14" i="47"/>
  <c r="E13" i="47"/>
  <c r="D13" i="47"/>
  <c r="E12" i="47"/>
  <c r="D12" i="47"/>
  <c r="E11" i="47"/>
  <c r="D11" i="47"/>
  <c r="E10" i="47"/>
  <c r="D10" i="47"/>
  <c r="E9" i="47"/>
  <c r="D9" i="47"/>
  <c r="E8" i="47"/>
  <c r="D8" i="47"/>
  <c r="E7" i="47"/>
  <c r="D7" i="47"/>
  <c r="E6" i="47"/>
  <c r="D6" i="47"/>
  <c r="C14" i="246"/>
  <c r="B14" i="246"/>
  <c r="E13" i="246"/>
  <c r="D13" i="246"/>
  <c r="E12" i="246"/>
  <c r="D12" i="246"/>
  <c r="E11" i="246"/>
  <c r="D11" i="246"/>
  <c r="E10" i="246"/>
  <c r="D10" i="246"/>
  <c r="E9" i="246"/>
  <c r="D9" i="246"/>
  <c r="E8" i="246"/>
  <c r="D8" i="246"/>
  <c r="E7" i="246"/>
  <c r="D7" i="246"/>
  <c r="E6" i="246"/>
  <c r="D6" i="246"/>
  <c r="C14" i="46"/>
  <c r="B14" i="46"/>
  <c r="E13" i="46"/>
  <c r="D13" i="46"/>
  <c r="E12" i="46"/>
  <c r="D12" i="46"/>
  <c r="E11" i="46"/>
  <c r="D11" i="46"/>
  <c r="E10" i="46"/>
  <c r="D10" i="46"/>
  <c r="E9" i="46"/>
  <c r="D9" i="46"/>
  <c r="E8" i="46"/>
  <c r="D8" i="46"/>
  <c r="E7" i="46"/>
  <c r="D7" i="46"/>
  <c r="E6" i="46"/>
  <c r="D6" i="46"/>
  <c r="B36" i="45"/>
  <c r="C13" i="41"/>
  <c r="B13" i="41"/>
  <c r="E12" i="41"/>
  <c r="D12" i="41"/>
  <c r="E11" i="41"/>
  <c r="D11" i="41"/>
  <c r="E10" i="41"/>
  <c r="D10" i="41"/>
  <c r="E9" i="41"/>
  <c r="D9" i="41"/>
  <c r="E8" i="41"/>
  <c r="D8" i="41"/>
  <c r="E7" i="41"/>
  <c r="D7" i="41"/>
  <c r="E6" i="41"/>
  <c r="D6" i="41"/>
  <c r="E5" i="41"/>
  <c r="D5" i="41"/>
  <c r="C13" i="39"/>
  <c r="B13" i="39"/>
  <c r="E12" i="39"/>
  <c r="D12" i="39"/>
  <c r="E11" i="39"/>
  <c r="D11" i="39"/>
  <c r="E10" i="39"/>
  <c r="D10" i="39"/>
  <c r="E9" i="39"/>
  <c r="D9" i="39"/>
  <c r="E8" i="39"/>
  <c r="D8" i="39"/>
  <c r="E7" i="39"/>
  <c r="D7" i="39"/>
  <c r="E6" i="39"/>
  <c r="D6" i="39"/>
  <c r="E5" i="39"/>
  <c r="D5" i="39"/>
  <c r="D14" i="48" l="1"/>
  <c r="D13" i="50"/>
  <c r="D14" i="46"/>
  <c r="D13" i="51"/>
  <c r="E13" i="50"/>
  <c r="D13" i="49"/>
  <c r="E13" i="49"/>
  <c r="E14" i="47"/>
  <c r="D14" i="47"/>
  <c r="E14" i="246"/>
  <c r="D14" i="246"/>
  <c r="E14" i="46"/>
  <c r="D13" i="39"/>
  <c r="E13" i="41"/>
  <c r="D13" i="41"/>
  <c r="E13" i="39"/>
  <c r="B22" i="64" l="1"/>
  <c r="B21" i="64"/>
  <c r="B14" i="63" l="1"/>
  <c r="B10" i="63"/>
  <c r="B8" i="63"/>
  <c r="B7" i="63"/>
  <c r="B6" i="63"/>
  <c r="B14" i="61"/>
  <c r="B7" i="61"/>
  <c r="B14" i="59"/>
  <c r="B13" i="59"/>
  <c r="B12" i="59"/>
  <c r="B11" i="59"/>
  <c r="B10" i="59"/>
  <c r="B9" i="59"/>
  <c r="B8" i="59"/>
  <c r="B7" i="59"/>
  <c r="B6" i="59"/>
  <c r="B5" i="59"/>
  <c r="B16" i="58"/>
  <c r="B10" i="57"/>
  <c r="B7" i="57"/>
  <c r="B6" i="57"/>
  <c r="I16" i="54"/>
  <c r="I17" i="54"/>
  <c r="B17" i="54"/>
  <c r="V15" i="54"/>
  <c r="C35" i="53"/>
  <c r="B15" i="59" l="1"/>
  <c r="X15" i="54" l="1"/>
  <c r="B33" i="65" l="1"/>
  <c r="B8" i="65" l="1"/>
  <c r="B6" i="65"/>
  <c r="B12" i="65"/>
  <c r="B11" i="65"/>
  <c r="B9" i="65"/>
  <c r="B10" i="65"/>
  <c r="B7" i="65"/>
  <c r="B15" i="63"/>
  <c r="B12" i="63"/>
  <c r="B9" i="63"/>
  <c r="B10" i="61" l="1"/>
  <c r="B8" i="57"/>
  <c r="C19" i="53"/>
  <c r="D19" i="53"/>
  <c r="C30" i="53" s="1"/>
  <c r="C13" i="52"/>
  <c r="D13" i="52"/>
  <c r="E13" i="52"/>
  <c r="C32" i="53" l="1"/>
  <c r="C23" i="53"/>
  <c r="B13" i="63" l="1"/>
  <c r="C13" i="55"/>
  <c r="B16" i="54"/>
  <c r="F18" i="53"/>
  <c r="E18" i="53"/>
  <c r="F17" i="53"/>
  <c r="E17" i="53"/>
  <c r="F16" i="53"/>
  <c r="E16" i="53"/>
  <c r="F15" i="53"/>
  <c r="E15" i="53"/>
  <c r="F14" i="53"/>
  <c r="E14" i="53"/>
  <c r="F13" i="53"/>
  <c r="E13" i="53"/>
  <c r="F12" i="53"/>
  <c r="E12" i="53"/>
  <c r="F11" i="53"/>
  <c r="E11" i="53"/>
  <c r="F10" i="53"/>
  <c r="E10" i="53"/>
  <c r="F9" i="53"/>
  <c r="E9" i="53"/>
  <c r="F8" i="53"/>
  <c r="E8" i="53"/>
  <c r="F7" i="53"/>
  <c r="E7" i="53"/>
  <c r="F6" i="53"/>
  <c r="E6" i="53"/>
  <c r="F5" i="53"/>
  <c r="E5" i="53"/>
  <c r="D24" i="52"/>
  <c r="C24" i="52"/>
  <c r="D23" i="52"/>
  <c r="C23" i="52"/>
  <c r="D22" i="52"/>
  <c r="C22" i="52"/>
  <c r="D21" i="52"/>
  <c r="C21" i="52"/>
  <c r="D20" i="52"/>
  <c r="C20" i="52"/>
  <c r="D19" i="52"/>
  <c r="C19" i="52"/>
  <c r="D18" i="52"/>
  <c r="C18" i="52"/>
  <c r="D17" i="52"/>
  <c r="C17" i="52"/>
  <c r="E18" i="45"/>
  <c r="D18" i="45"/>
  <c r="E17" i="45"/>
  <c r="D17" i="45"/>
  <c r="E16" i="45"/>
  <c r="D16" i="45"/>
  <c r="E15" i="45"/>
  <c r="D15" i="45"/>
  <c r="E14" i="45"/>
  <c r="D14" i="45"/>
  <c r="E13" i="45"/>
  <c r="D13" i="45"/>
  <c r="E12" i="45"/>
  <c r="D12" i="45"/>
  <c r="E11" i="45"/>
  <c r="D11" i="45"/>
  <c r="E10" i="45"/>
  <c r="D10" i="45"/>
  <c r="E9" i="45"/>
  <c r="D9" i="45"/>
  <c r="E8" i="45"/>
  <c r="D8" i="45"/>
  <c r="E7" i="45"/>
  <c r="D7" i="45"/>
  <c r="E6" i="45"/>
  <c r="D6" i="45"/>
  <c r="E5" i="45"/>
  <c r="D5" i="45"/>
  <c r="B19" i="45"/>
  <c r="C19" i="45"/>
  <c r="C36" i="45" s="1"/>
  <c r="E18" i="52" l="1"/>
  <c r="B24" i="45"/>
  <c r="B33" i="45"/>
  <c r="C25" i="52"/>
  <c r="E19" i="45"/>
  <c r="B28" i="45"/>
  <c r="B31" i="45"/>
  <c r="B32" i="45"/>
  <c r="B25" i="45"/>
  <c r="C6" i="55"/>
  <c r="D25" i="52"/>
  <c r="C7" i="55"/>
  <c r="D19" i="45"/>
  <c r="B13" i="65" l="1"/>
  <c r="B12" i="61" l="1"/>
  <c r="B9" i="61"/>
  <c r="B8" i="61"/>
  <c r="H17" i="54" l="1"/>
  <c r="D16" i="54"/>
  <c r="C16" i="54"/>
  <c r="E19" i="53"/>
  <c r="F19" i="53"/>
  <c r="C31" i="53" l="1"/>
  <c r="C24" i="53"/>
  <c r="C25" i="53"/>
  <c r="C29" i="53"/>
  <c r="C26" i="53"/>
  <c r="C27" i="53"/>
  <c r="C28" i="53"/>
  <c r="C33" i="53" l="1"/>
  <c r="B11" i="63" l="1"/>
  <c r="B11" i="61"/>
  <c r="B26" i="60"/>
  <c r="B25" i="60"/>
  <c r="B22" i="60"/>
  <c r="B21" i="60"/>
  <c r="B36" i="58"/>
  <c r="B35" i="58"/>
  <c r="C12" i="55"/>
  <c r="C11" i="55"/>
  <c r="C10" i="55"/>
  <c r="C9" i="55"/>
  <c r="C8" i="55"/>
  <c r="D55" i="54"/>
  <c r="D54" i="54"/>
  <c r="D53" i="54"/>
  <c r="D52" i="54"/>
  <c r="D51" i="54"/>
  <c r="D50" i="54"/>
  <c r="D49" i="54"/>
  <c r="D48" i="54"/>
  <c r="G17" i="54"/>
  <c r="F17" i="54"/>
  <c r="E17" i="54"/>
  <c r="D17" i="54"/>
  <c r="C17" i="54"/>
  <c r="H16" i="54"/>
  <c r="G16" i="54"/>
  <c r="F16" i="54"/>
  <c r="E16" i="54"/>
  <c r="P15" i="54"/>
  <c r="B14" i="65" l="1"/>
  <c r="D56" i="54"/>
  <c r="B26" i="45"/>
  <c r="B30" i="45"/>
  <c r="B16" i="63"/>
  <c r="B15" i="61"/>
  <c r="B9" i="57"/>
  <c r="B14" i="57" s="1"/>
  <c r="C14" i="55"/>
  <c r="B27" i="45"/>
  <c r="B29" i="45"/>
  <c r="B11" i="57" l="1"/>
  <c r="B34" i="45"/>
</calcChain>
</file>

<file path=xl/sharedStrings.xml><?xml version="1.0" encoding="utf-8"?>
<sst xmlns="http://schemas.openxmlformats.org/spreadsheetml/2006/main" count="10439" uniqueCount="1357">
  <si>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</si>
  <si>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</si>
  <si>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</si>
  <si>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</si>
  <si>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</si>
  <si>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</si>
  <si>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</si>
  <si>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</si>
  <si>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</si>
  <si>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</si>
  <si>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</si>
  <si>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</si>
  <si>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</si>
  <si>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</si>
  <si>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</si>
  <si>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</si>
  <si>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</si>
  <si>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</si>
  <si>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</si>
  <si>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</si>
  <si>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</si>
  <si>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</si>
  <si>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</si>
  <si>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</si>
  <si>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</si>
  <si>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</si>
  <si>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</si>
  <si>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</si>
  <si>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</si>
  <si>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</si>
  <si>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</si>
  <si>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</si>
  <si>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</si>
  <si>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</si>
  <si>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 xml:space="preserve"> </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</si>
  <si>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</si>
  <si>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</si>
  <si>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</si>
  <si>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</si>
  <si>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</si>
  <si>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</si>
  <si>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</si>
  <si>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</si>
  <si>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</si>
  <si>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</si>
  <si>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</si>
  <si>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</si>
  <si>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</si>
  <si>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</si>
  <si>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</si>
  <si>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</si>
  <si>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</si>
  <si>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</si>
  <si>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</si>
  <si>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</si>
  <si>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</si>
  <si>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</si>
  <si>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V2</t>
  </si>
  <si>
    <t>V1</t>
  </si>
  <si>
    <t>INPC Nacional</t>
  </si>
  <si>
    <t>INPC GDL</t>
  </si>
  <si>
    <t>INPC TEP</t>
  </si>
  <si>
    <t>Guadalajara</t>
  </si>
  <si>
    <t>Tepatitlán</t>
  </si>
  <si>
    <t>Inflación mes anterior Guadalajara</t>
  </si>
  <si>
    <t>Inflación promedio anual Guadalajara</t>
  </si>
  <si>
    <t>inf_acumulada_gdl</t>
  </si>
  <si>
    <t>Inflacián mes anterior Tepatitlán</t>
  </si>
  <si>
    <t>Inflacián promedio anual Tepatitlán</t>
  </si>
  <si>
    <t>2013</t>
  </si>
  <si>
    <t>Ene</t>
  </si>
  <si>
    <t>Feb</t>
  </si>
  <si>
    <t>Mar</t>
  </si>
  <si>
    <t>Abr</t>
  </si>
  <si>
    <t>May</t>
  </si>
  <si>
    <t>Jun</t>
  </si>
  <si>
    <t>Jul</t>
  </si>
  <si>
    <t>Ago</t>
  </si>
  <si>
    <t>Sep</t>
  </si>
  <si>
    <t>Oct</t>
  </si>
  <si>
    <t>Nov</t>
  </si>
  <si>
    <t>Dic</t>
  </si>
  <si>
    <t>2014</t>
  </si>
  <si>
    <t>2015</t>
  </si>
  <si>
    <t>2016</t>
  </si>
  <si>
    <t>2017</t>
  </si>
  <si>
    <t>2018</t>
  </si>
  <si>
    <t>2019</t>
  </si>
  <si>
    <t>2020</t>
  </si>
  <si>
    <t>posic</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</si>
  <si>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</si>
  <si>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</si>
  <si>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</si>
  <si>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</si>
  <si>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</si>
  <si>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</si>
  <si>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</si>
  <si>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</si>
  <si>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</si>
  <si>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</si>
  <si>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</si>
  <si>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</si>
  <si>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</si>
  <si>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</si>
  <si>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</si>
  <si>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</si>
  <si>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</si>
  <si>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</si>
  <si>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</si>
  <si>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</si>
  <si>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</si>
  <si>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</si>
  <si>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</si>
  <si>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</si>
  <si>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</si>
  <si>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</si>
  <si>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</si>
  <si>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</si>
  <si>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</si>
  <si>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</si>
  <si>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</si>
  <si>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</si>
  <si>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</si>
  <si>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</si>
  <si>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</si>
  <si>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</si>
  <si>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</si>
  <si>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</si>
  <si>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</si>
  <si>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</si>
  <si>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</si>
  <si>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</si>
  <si>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</si>
  <si>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</si>
  <si>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</si>
  <si>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</si>
  <si>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</si>
  <si>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</si>
  <si>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</si>
  <si>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</si>
  <si>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</si>
  <si>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</si>
  <si>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</si>
  <si>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</si>
  <si>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</si>
  <si>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</si>
  <si>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General</t>
  </si>
  <si>
    <t>Alimentos</t>
  </si>
  <si>
    <t>Ropa</t>
  </si>
  <si>
    <t>Vivienda</t>
  </si>
  <si>
    <t>Muebles</t>
  </si>
  <si>
    <t>Salud</t>
  </si>
  <si>
    <t>Transporte</t>
  </si>
  <si>
    <t>Educación</t>
  </si>
  <si>
    <t>Clave</t>
  </si>
  <si>
    <t>Var anual mar 2020</t>
  </si>
  <si>
    <t>Lugar</t>
  </si>
  <si>
    <t>Estado</t>
  </si>
  <si>
    <t>Var Ali</t>
  </si>
  <si>
    <t>Var Rop</t>
  </si>
  <si>
    <t>Var Viv Anual</t>
  </si>
  <si>
    <t>Var Mueb</t>
  </si>
  <si>
    <t>Var Salud</t>
  </si>
  <si>
    <t>Var Transp</t>
  </si>
  <si>
    <t>Var Edu</t>
  </si>
  <si>
    <t>Var Otr</t>
  </si>
  <si>
    <t>Fuente: IIEG, con información de la Comisión Reguladora de Energía (CRE).</t>
  </si>
  <si>
    <t>Regular</t>
  </si>
  <si>
    <t>Premium</t>
  </si>
  <si>
    <t>Diésel</t>
  </si>
  <si>
    <t>var</t>
  </si>
  <si>
    <t>abs</t>
  </si>
  <si>
    <t>Regular deflactado</t>
  </si>
  <si>
    <t>ENE</t>
  </si>
  <si>
    <t>FEB</t>
  </si>
  <si>
    <t>MAR</t>
  </si>
  <si>
    <t>ABR</t>
  </si>
  <si>
    <t>MAY</t>
  </si>
  <si>
    <t>JUN</t>
  </si>
  <si>
    <t>JUL</t>
  </si>
  <si>
    <t>AGO</t>
  </si>
  <si>
    <t>SEP</t>
  </si>
  <si>
    <t>OCT</t>
  </si>
  <si>
    <t>NOV</t>
  </si>
  <si>
    <t>DIC</t>
  </si>
  <si>
    <t>Premium deflactado</t>
  </si>
  <si>
    <t>Diesel</t>
  </si>
  <si>
    <t>Diesel deflactada</t>
  </si>
  <si>
    <t>Pesos por litro</t>
  </si>
  <si>
    <t>Lugar R</t>
  </si>
  <si>
    <t>Lugar P</t>
  </si>
  <si>
    <t>Lugar D</t>
  </si>
  <si>
    <t>Max</t>
  </si>
  <si>
    <t>Min</t>
  </si>
  <si>
    <t>nuevos</t>
  </si>
  <si>
    <t>Fuente: IIEG, con información del IMSS.</t>
  </si>
  <si>
    <t>Permanentes</t>
  </si>
  <si>
    <t>Eventuales</t>
  </si>
  <si>
    <t>Municipio</t>
  </si>
  <si>
    <t>Nuevos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</si>
  <si>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</si>
  <si>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</si>
  <si>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</si>
  <si>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</si>
  <si>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</si>
  <si>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</si>
  <si>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</si>
  <si>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</si>
  <si>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</si>
  <si>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</si>
  <si>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</si>
  <si>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</si>
  <si>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</si>
  <si>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</si>
  <si>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</si>
  <si>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</si>
  <si>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</si>
  <si>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</si>
  <si>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</si>
  <si>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</si>
  <si>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</si>
  <si>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</si>
  <si>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</si>
  <si>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</si>
  <si>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</si>
  <si>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</si>
  <si>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</si>
  <si>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</si>
  <si>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</si>
  <si>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</si>
  <si>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</si>
  <si>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</si>
  <si>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</si>
  <si>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</si>
  <si>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</si>
  <si>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</si>
  <si>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</si>
  <si>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</si>
  <si>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</si>
  <si>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</si>
  <si>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</si>
  <si>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</si>
  <si>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</si>
  <si>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</si>
  <si>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</si>
  <si>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</si>
  <si>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</si>
  <si>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</si>
  <si>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</si>
  <si>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</si>
  <si>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</si>
  <si>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</si>
  <si>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</si>
  <si>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</si>
  <si>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</si>
  <si>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</si>
  <si>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</si>
  <si>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</si>
  <si>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</si>
  <si>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</si>
  <si>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</si>
  <si>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</si>
  <si>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</si>
  <si>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</si>
  <si>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</si>
  <si>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</si>
  <si>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</si>
  <si>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</si>
  <si>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</si>
  <si>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</si>
  <si>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</si>
  <si>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</si>
  <si>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</si>
  <si>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</si>
  <si>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</si>
  <si>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</si>
  <si>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</si>
  <si>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</si>
  <si>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</si>
  <si>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</si>
  <si>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</si>
  <si>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</si>
  <si>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</si>
  <si>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</si>
  <si>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</si>
  <si>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</si>
  <si>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</si>
  <si>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</si>
  <si>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</si>
  <si>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</si>
  <si>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</si>
  <si>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</si>
  <si>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</si>
  <si>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</si>
  <si>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</si>
  <si>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</si>
  <si>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</si>
  <si>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</si>
  <si>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</si>
  <si>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</si>
  <si>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</si>
  <si>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</si>
  <si>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</si>
  <si>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</si>
  <si>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</si>
  <si>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</si>
  <si>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</si>
  <si>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</si>
  <si>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</si>
  <si>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</si>
  <si>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</si>
  <si>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</si>
  <si>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</si>
  <si>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</si>
  <si>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</si>
  <si>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</si>
  <si>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</si>
  <si>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</si>
  <si>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</si>
  <si>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</si>
  <si>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</si>
  <si>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</si>
  <si>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</si>
  <si>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</si>
  <si>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</si>
  <si>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</si>
  <si>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</si>
  <si>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</si>
  <si>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</si>
  <si>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</si>
  <si>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</si>
  <si>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</si>
  <si>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</si>
  <si>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</si>
  <si>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</si>
  <si>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</si>
  <si>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</si>
  <si>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Diciembre
2019</t>
  </si>
  <si>
    <t>Variación 
% 
acumulada</t>
  </si>
  <si>
    <t>Hombres</t>
  </si>
  <si>
    <t>Mujeres</t>
  </si>
  <si>
    <t>Grupos de edad</t>
  </si>
  <si>
    <t>Etiquetas de fila</t>
  </si>
  <si>
    <t>Suma de Trabajadores Asegurados.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</si>
  <si>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</si>
  <si>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</si>
  <si>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</si>
  <si>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</si>
  <si>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</si>
  <si>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</si>
  <si>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</si>
  <si>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</si>
  <si>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</si>
  <si>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</si>
  <si>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</si>
  <si>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</si>
  <si>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</si>
  <si>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Menor a 15 años.</t>
  </si>
  <si>
    <t>Total general</t>
  </si>
  <si>
    <t>% part</t>
  </si>
  <si>
    <t>De 60 y más</t>
  </si>
  <si>
    <t>60 y más</t>
  </si>
  <si>
    <t>División económica</t>
  </si>
  <si>
    <t>Absoluta</t>
  </si>
  <si>
    <t>%</t>
  </si>
  <si>
    <t>Ind. Elec. Cap. Agua Potable</t>
  </si>
  <si>
    <t xml:space="preserve">Total </t>
  </si>
  <si>
    <t>1 asegurado</t>
  </si>
  <si>
    <t>Entre 2 y 5 asegurados</t>
  </si>
  <si>
    <t>Entre 6 y 50 asegurados</t>
  </si>
  <si>
    <t>Entre 51 y 250 asegurados</t>
  </si>
  <si>
    <t>Entre 251 y 500 asegurados</t>
  </si>
  <si>
    <t>Entre 501 y 1000 asegurados</t>
  </si>
  <si>
    <t>Más de 1000 asegurados</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</si>
  <si>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</si>
  <si>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</si>
  <si>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</si>
  <si>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</si>
  <si>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</si>
  <si>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</si>
  <si>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</si>
  <si>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</si>
  <si>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</si>
  <si>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2020/Enero</t>
  </si>
  <si>
    <t>2020/Febrero</t>
  </si>
  <si>
    <t>2020/Marzo</t>
  </si>
  <si>
    <t>2020/Abril</t>
  </si>
  <si>
    <t>División Económica</t>
  </si>
  <si>
    <t>2019/Diciembre</t>
  </si>
  <si>
    <t>2020/Mayo</t>
  </si>
  <si>
    <t>2019/Octubre</t>
  </si>
  <si>
    <t>Empleos</t>
  </si>
  <si>
    <t>Agricultura.</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</si>
  <si>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</si>
  <si>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</si>
  <si>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</si>
  <si>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</si>
  <si>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</si>
  <si>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</si>
  <si>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</si>
  <si>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</si>
  <si>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</si>
  <si>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</si>
  <si>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</si>
  <si>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</si>
  <si>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</si>
  <si>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</si>
  <si>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</si>
  <si>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</si>
  <si>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</si>
  <si>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</si>
  <si>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</si>
  <si>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</si>
  <si>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</si>
  <si>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</si>
  <si>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</si>
  <si>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</si>
  <si>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</si>
  <si>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</si>
  <si>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</si>
  <si>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</si>
  <si>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</si>
  <si>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</si>
  <si>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</si>
  <si>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</si>
  <si>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</si>
  <si>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</si>
  <si>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</si>
  <si>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</si>
  <si>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</si>
  <si>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</si>
  <si>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</si>
  <si>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</si>
  <si>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</si>
  <si>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</si>
  <si>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</si>
  <si>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Fuente: IIEG, con información de INEGI, Cuentas Nacionales.</t>
  </si>
  <si>
    <t>Mes</t>
  </si>
  <si>
    <t>Variación promedio</t>
  </si>
  <si>
    <t>Actividad</t>
  </si>
  <si>
    <t>Actividades secundarias</t>
  </si>
  <si>
    <t>Industrias manufactureras</t>
  </si>
  <si>
    <t>Fuente: IIEG, con información de INEGI, ENEC.</t>
  </si>
  <si>
    <t>Valor de la producción</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</si>
  <si>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</si>
  <si>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</si>
  <si>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Variación Promedio</t>
  </si>
  <si>
    <t>Distribución porcentual</t>
  </si>
  <si>
    <t xml:space="preserve">Nota: La variación porcentual anual de se refiere a la variación de la producción mensual respecto al mismo mes del año anterior en pesos constantes con cifras originales. </t>
  </si>
  <si>
    <t>Fuente: IIEG, con información de INEGI, EMIM.</t>
  </si>
  <si>
    <t>Nota: La variación anual es la variación con respecto al mismo mes del año anterior. El personal ocupado total corresponde a la suma del personal dependiente de la razón social, del personal suministrado por otra razón social y del personal no remunerado.</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</si>
  <si>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</si>
  <si>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</si>
  <si>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</si>
  <si>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</si>
  <si>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</si>
  <si>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</si>
  <si>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</si>
  <si>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</si>
  <si>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</si>
  <si>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</si>
  <si>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</si>
  <si>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</si>
  <si>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</si>
  <si>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</si>
  <si>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</si>
  <si>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</si>
  <si>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316 Curtido y acabado de cuero y piel, y fabricación de productos de cuero, piel y materiales sucedáneos</t>
  </si>
  <si>
    <t>337 Fabricación de muebles, colchones y persianas</t>
  </si>
  <si>
    <t>Personal Ocupado</t>
  </si>
  <si>
    <t>Remuneración Media</t>
  </si>
  <si>
    <t>Ingresos</t>
  </si>
  <si>
    <t>En-2020</t>
  </si>
  <si>
    <t>Edo</t>
  </si>
  <si>
    <t>Ingresos_g</t>
  </si>
  <si>
    <t>Quintana Roo</t>
  </si>
  <si>
    <t>Baja California Sur</t>
  </si>
  <si>
    <t>Ciudad de México</t>
  </si>
  <si>
    <t>Nuevo León</t>
  </si>
  <si>
    <t>Baja California</t>
  </si>
  <si>
    <t>San Luis Potosí</t>
  </si>
  <si>
    <t>Estado de México</t>
  </si>
  <si>
    <t>Personal_Ocupado_g</t>
  </si>
  <si>
    <t>Michoacán de Ocampo</t>
  </si>
  <si>
    <t>clave</t>
  </si>
  <si>
    <t>División_económica</t>
  </si>
  <si>
    <t>dif</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</si>
  <si>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</si>
  <si>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</si>
  <si>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</si>
  <si>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</si>
  <si>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</si>
  <si>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</si>
  <si>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</si>
  <si>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</si>
  <si>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</si>
  <si>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Exportaciones</t>
  </si>
  <si>
    <t>Fuente: IIEG, con información de INEGI, IMMEX.</t>
  </si>
  <si>
    <t>Nota: Las cifras se refieren a la suma de los montos de los últimos 12 meses al mes de referencia.</t>
  </si>
  <si>
    <t>PROM %</t>
  </si>
  <si>
    <t>Establecimientos</t>
  </si>
  <si>
    <t>% 12M</t>
  </si>
  <si>
    <t>Personal ocupado</t>
  </si>
  <si>
    <t>Fuente: IIEG, con información de INEGI, Sacrificio de Ganado en Rastros Municipales.</t>
  </si>
  <si>
    <t>Cabezas Sacrificadas Total</t>
  </si>
  <si>
    <t>https://www.inegi.org.mx/programas/sacrificioganado/default.html#Datos_abiertos</t>
  </si>
  <si>
    <t>Producción de carne en canal</t>
  </si>
  <si>
    <t>Producción de Carne en Canal de Ganado Bovino</t>
  </si>
  <si>
    <t>Por Entidad Federativa</t>
  </si>
  <si>
    <t>Entidad Federativa</t>
  </si>
  <si>
    <t>Producción de Carne en Canal</t>
  </si>
  <si>
    <t>% Partic. Nacional</t>
  </si>
  <si>
    <t>TOTAL:</t>
  </si>
  <si>
    <t>Nota 1: Carne en canal se refiere al cuerpo del animal sacrificado, sangrado, desollado, eviscerado, sin cabeza ni extremidades. La canal es el producto primario; es un paso intermedio en la producción de carne, que es el producto terminado.</t>
  </si>
  <si>
    <t>Producción de Carne en Canal de Ganado Porcino</t>
  </si>
  <si>
    <t>Producción de Carne en Canal de Ganado Ovino</t>
  </si>
  <si>
    <t>Producción de Carne en Canal de Ganado Caprino</t>
  </si>
  <si>
    <t>Nacional y Jalisco</t>
  </si>
  <si>
    <t>2017-2020</t>
  </si>
  <si>
    <t>AÑO</t>
  </si>
  <si>
    <t>MES</t>
  </si>
  <si>
    <t>2017 - 2018</t>
  </si>
  <si>
    <t>2018 - 2019</t>
  </si>
  <si>
    <t>2019-2020</t>
  </si>
  <si>
    <t>2018-2019</t>
  </si>
  <si>
    <t>2019 - 2020</t>
  </si>
  <si>
    <t>Cabezas Sacrificadas</t>
  </si>
  <si>
    <t>Variación 2018/ 2019</t>
  </si>
  <si>
    <t>Ganado bovino</t>
  </si>
  <si>
    <t>Ganado porcino</t>
  </si>
  <si>
    <t>Ganado ovino</t>
  </si>
  <si>
    <t>Ganado caprino</t>
  </si>
  <si>
    <t>Valor de la Producción de Carne en Canal</t>
  </si>
  <si>
    <t>Miles de Pesos</t>
  </si>
  <si>
    <t>Municipios</t>
  </si>
  <si>
    <t>Ganaron</t>
  </si>
  <si>
    <t>Perdieron</t>
  </si>
  <si>
    <t>Sin cambios</t>
  </si>
  <si>
    <t>Fuente: IIEG con información de INEGI, EMEC.</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</si>
  <si>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</si>
  <si>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</si>
  <si>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</si>
  <si>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</si>
  <si>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</si>
  <si>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</si>
  <si>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</si>
  <si>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</si>
  <si>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</si>
  <si>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</si>
  <si>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</si>
  <si>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</si>
  <si>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</si>
  <si>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</si>
  <si>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</si>
  <si>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</si>
  <si>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</si>
  <si>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</si>
  <si>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</si>
  <si>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</si>
  <si>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Tabla 18</t>
  </si>
  <si>
    <t>Tabla 19</t>
  </si>
  <si>
    <t>Tabla 20</t>
  </si>
  <si>
    <t>Tabla 21</t>
  </si>
  <si>
    <t>Figura 1</t>
  </si>
  <si>
    <t>Figura 2</t>
  </si>
  <si>
    <t>Figura 7</t>
  </si>
  <si>
    <t>Figura 8</t>
  </si>
  <si>
    <t>Figura 9</t>
  </si>
  <si>
    <t>Figura 10</t>
  </si>
  <si>
    <t>Figura 11</t>
  </si>
  <si>
    <t>Figura 12</t>
  </si>
  <si>
    <t>Figura 13</t>
  </si>
  <si>
    <t>Figura 14</t>
  </si>
  <si>
    <t>Figura 15</t>
  </si>
  <si>
    <t>Figura 16</t>
  </si>
  <si>
    <t>Figura 17</t>
  </si>
  <si>
    <t>Figura 18</t>
  </si>
  <si>
    <t>Figura 19</t>
  </si>
  <si>
    <t>Figura 20</t>
  </si>
  <si>
    <t>Figura 21</t>
  </si>
  <si>
    <t>Figura 22</t>
  </si>
  <si>
    <t>Figura 23</t>
  </si>
  <si>
    <t>Figura 24</t>
  </si>
  <si>
    <t>Figura 25</t>
  </si>
  <si>
    <t>Figura 26</t>
  </si>
  <si>
    <t>Figura 27</t>
  </si>
  <si>
    <t>Figura 28</t>
  </si>
  <si>
    <t>Figura 29</t>
  </si>
  <si>
    <t>Figura 30</t>
  </si>
  <si>
    <t>Figura 31</t>
  </si>
  <si>
    <t>Figura 32</t>
  </si>
  <si>
    <t>Figura 33</t>
  </si>
  <si>
    <t>Figura 34</t>
  </si>
  <si>
    <t>Figura 35</t>
  </si>
  <si>
    <t>Figura 36</t>
  </si>
  <si>
    <t>Figura 37</t>
  </si>
  <si>
    <t>Figura 38</t>
  </si>
  <si>
    <t>Figura 39</t>
  </si>
  <si>
    <t>Figura 40</t>
  </si>
  <si>
    <t>Figura 41</t>
  </si>
  <si>
    <t>Figura 42</t>
  </si>
  <si>
    <t>Figura 43</t>
  </si>
  <si>
    <t>Figura 44</t>
  </si>
  <si>
    <t>Figura 49</t>
  </si>
  <si>
    <t>Figura 50</t>
  </si>
  <si>
    <t>Figura 51</t>
  </si>
  <si>
    <t>Figura 52</t>
  </si>
  <si>
    <t>Figura 53</t>
  </si>
  <si>
    <t>Figura 54</t>
  </si>
  <si>
    <t>Figura 55</t>
  </si>
  <si>
    <t>Figura 56</t>
  </si>
  <si>
    <t>Figura 60</t>
  </si>
  <si>
    <t>Figura 61</t>
  </si>
  <si>
    <t>Figura 65</t>
  </si>
  <si>
    <t>Figura 66</t>
  </si>
  <si>
    <t>Figura 67</t>
  </si>
  <si>
    <t>Figura 72</t>
  </si>
  <si>
    <t>Figura 73</t>
  </si>
  <si>
    <t>Figura 74</t>
  </si>
  <si>
    <t>Figura 75</t>
  </si>
  <si>
    <t>Figura 76</t>
  </si>
  <si>
    <t>Figura 77</t>
  </si>
  <si>
    <t>Figura 78</t>
  </si>
  <si>
    <t>Figura 79</t>
  </si>
  <si>
    <t>Figura 80</t>
  </si>
  <si>
    <t>Figura 81</t>
  </si>
  <si>
    <t>Figura 82</t>
  </si>
  <si>
    <t>Figura 83</t>
  </si>
  <si>
    <t>Figura 84</t>
  </si>
  <si>
    <t>Figura 85</t>
  </si>
  <si>
    <t>Figura 86</t>
  </si>
  <si>
    <t>Figura 87</t>
  </si>
  <si>
    <t>Figura 88</t>
  </si>
  <si>
    <t>Figura 89</t>
  </si>
  <si>
    <t>Figura 90</t>
  </si>
  <si>
    <t>Figura 91</t>
  </si>
  <si>
    <t>Figura 92</t>
  </si>
  <si>
    <t>Figura 93</t>
  </si>
  <si>
    <t>Figura 94</t>
  </si>
  <si>
    <t>Figura 95</t>
  </si>
  <si>
    <t>Figura 96</t>
  </si>
  <si>
    <t>Figura 97</t>
  </si>
  <si>
    <t>Tamaño</t>
  </si>
  <si>
    <t>2020/Junio</t>
  </si>
  <si>
    <t>COMISIÓN REGULADORA DE ENERGÍA</t>
  </si>
  <si>
    <r>
      <t xml:space="preserve">Precios promedio mensuales de gasolina premium, en estaciones de servicio de expendio al público </t>
    </r>
    <r>
      <rPr>
        <b/>
        <vertAlign val="superscript"/>
        <sz val="10"/>
        <color theme="1"/>
        <rFont val="Arial"/>
        <family val="2"/>
      </rPr>
      <t>1/ 2/ 3/</t>
    </r>
  </si>
  <si>
    <t>https://www.gob.mx/cre/articulos/precios-vigentes-de-gasolinas-y-diesel</t>
  </si>
  <si>
    <t>cnc1</t>
  </si>
  <si>
    <t>t</t>
  </si>
  <si>
    <t>m</t>
  </si>
  <si>
    <t>a</t>
  </si>
  <si>
    <t>mmabs</t>
  </si>
  <si>
    <t>mmvar</t>
  </si>
  <si>
    <t>aaabs</t>
  </si>
  <si>
    <t>aavar</t>
  </si>
  <si>
    <t>acumulados</t>
  </si>
  <si>
    <t>acabs</t>
  </si>
  <si>
    <t>acvar</t>
  </si>
  <si>
    <t>cnc2</t>
  </si>
  <si>
    <t>CLAVE</t>
  </si>
  <si>
    <t>Figura 98</t>
  </si>
  <si>
    <t>Figura 99</t>
  </si>
  <si>
    <t>Figura 100</t>
  </si>
  <si>
    <t>Figura 101</t>
  </si>
  <si>
    <t>Figura 102</t>
  </si>
  <si>
    <t>Figura 103</t>
  </si>
  <si>
    <t>Figura 104</t>
  </si>
  <si>
    <t>Figura 105</t>
  </si>
  <si>
    <t>2020/Julio</t>
  </si>
  <si>
    <t>Trabajadores asegurados</t>
  </si>
  <si>
    <t>y1</t>
  </si>
  <si>
    <t>y2</t>
  </si>
  <si>
    <t>Otros 
servicios</t>
  </si>
  <si>
    <t>Figura 3</t>
  </si>
  <si>
    <t>Figura 4</t>
  </si>
  <si>
    <t>Figura 5</t>
  </si>
  <si>
    <t>Figura 6</t>
  </si>
  <si>
    <t>Figura 62</t>
  </si>
  <si>
    <t>Figura 63</t>
  </si>
  <si>
    <t>Figura 64</t>
  </si>
  <si>
    <t>2020/Agosto</t>
  </si>
  <si>
    <t>Variación mensual</t>
  </si>
  <si>
    <t>Puntos</t>
  </si>
  <si>
    <t>Fuente: IIEG, Encuesta Telefónica de Confianza del Consumidor Jalisciense (ETCOJ) de febrero, mayo, junio, julio y agosto de 2020.</t>
  </si>
  <si>
    <t>L. I. Banxico</t>
  </si>
  <si>
    <t>L. S. Banxico</t>
  </si>
  <si>
    <t>Fuente: IIEG con información de CONAVI.</t>
  </si>
  <si>
    <t>Organismo</t>
  </si>
  <si>
    <t>Cofinanciamientos y subsidios</t>
  </si>
  <si>
    <t>Crédito individual</t>
  </si>
  <si>
    <t>INFONAVIT</t>
  </si>
  <si>
    <t>BANCA (CNBV)</t>
  </si>
  <si>
    <t>FOVISSSTE</t>
  </si>
  <si>
    <t>Credito individual</t>
  </si>
  <si>
    <t>organismo</t>
  </si>
  <si>
    <t>orden</t>
  </si>
  <si>
    <t>valor_vivienda</t>
  </si>
  <si>
    <t>Otro</t>
  </si>
  <si>
    <t>Económica</t>
  </si>
  <si>
    <t>Popular</t>
  </si>
  <si>
    <t>Tradicional</t>
  </si>
  <si>
    <t>Media</t>
  </si>
  <si>
    <t>Residencial</t>
  </si>
  <si>
    <t>Residencial plus</t>
  </si>
  <si>
    <t>Jalisco: Cartera en prórroga</t>
  </si>
  <si>
    <t>Jalisco: Cartera vencida</t>
  </si>
  <si>
    <t>Nacional: Cartera en prórroga</t>
  </si>
  <si>
    <t>Nacional: Cartera vencida</t>
  </si>
  <si>
    <t>Financiamientos</t>
  </si>
  <si>
    <t>Monto</t>
  </si>
  <si>
    <t>I</t>
  </si>
  <si>
    <t>II</t>
  </si>
  <si>
    <t>III</t>
  </si>
  <si>
    <t>IV</t>
  </si>
  <si>
    <t>Diciembre 2019-12-01</t>
  </si>
  <si>
    <t>2.2%</t>
  </si>
  <si>
    <t>2.1%</t>
  </si>
  <si>
    <t>100.0%</t>
  </si>
  <si>
    <t>Municipio.x</t>
  </si>
  <si>
    <t>part.x</t>
  </si>
  <si>
    <t>part.y</t>
  </si>
  <si>
    <t>2020/Septiembre</t>
  </si>
  <si>
    <t>Fracción</t>
  </si>
  <si>
    <t>Establecimientos por rama</t>
  </si>
  <si>
    <t>Porcentaje</t>
  </si>
  <si>
    <t>Horas trabajadas</t>
  </si>
  <si>
    <t>Personal ocupado total</t>
  </si>
  <si>
    <t>Producción</t>
  </si>
  <si>
    <t>Ventas</t>
  </si>
  <si>
    <t>Periodo</t>
  </si>
  <si>
    <t>EF</t>
  </si>
  <si>
    <t>Vivienda total 2019</t>
  </si>
  <si>
    <t>Vivienda total 2020</t>
  </si>
  <si>
    <t>septiembre</t>
  </si>
  <si>
    <t>mmrt</t>
  </si>
  <si>
    <t>mmrt-1</t>
  </si>
  <si>
    <t>mmpt</t>
  </si>
  <si>
    <t>mmpt-1</t>
  </si>
  <si>
    <t>mmdt</t>
  </si>
  <si>
    <t>mmdt-1</t>
  </si>
  <si>
    <t>mes</t>
  </si>
  <si>
    <t>INPC</t>
  </si>
  <si>
    <t>deflactor</t>
  </si>
  <si>
    <t>Jalisco_Regular</t>
  </si>
  <si>
    <t>Nacional_Regular</t>
  </si>
  <si>
    <t>Jalisco_Premium</t>
  </si>
  <si>
    <t>Nacional_Premium</t>
  </si>
  <si>
    <t>Jalisco_Diesel</t>
  </si>
  <si>
    <t>Nacional_Diesel</t>
  </si>
  <si>
    <t>Participación</t>
  </si>
  <si>
    <t>Variación porcentual</t>
  </si>
  <si>
    <t>12.5%</t>
  </si>
  <si>
    <t>4%</t>
  </si>
  <si>
    <t>5.6%</t>
  </si>
  <si>
    <t>nov-2019</t>
  </si>
  <si>
    <t>dic-2019</t>
  </si>
  <si>
    <t>feb-2020</t>
  </si>
  <si>
    <t>mar-2020</t>
  </si>
  <si>
    <t>abr-2020</t>
  </si>
  <si>
    <t>may-2020</t>
  </si>
  <si>
    <t>jun-2020</t>
  </si>
  <si>
    <t>jul-2020</t>
  </si>
  <si>
    <t>ago-2020</t>
  </si>
  <si>
    <t>Número de Cabezas Sacrificadas</t>
  </si>
  <si>
    <t>Toneladas</t>
  </si>
  <si>
    <t>Tabla 22</t>
  </si>
  <si>
    <t>Figura 45</t>
  </si>
  <si>
    <t>Figura 46</t>
  </si>
  <si>
    <t>Figura 47</t>
  </si>
  <si>
    <t>Figura 48</t>
  </si>
  <si>
    <t>Figura 106</t>
  </si>
  <si>
    <t>Figura 107</t>
  </si>
  <si>
    <t>Figura 108</t>
  </si>
  <si>
    <t>Figura 109</t>
  </si>
  <si>
    <t>Figura 110</t>
  </si>
  <si>
    <t>Figura 111</t>
  </si>
  <si>
    <t>Figura 112</t>
  </si>
  <si>
    <t>Figura 113</t>
  </si>
  <si>
    <t>Figura 114</t>
  </si>
  <si>
    <t>Figura 115</t>
  </si>
  <si>
    <t>Figura 116</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</si>
  <si>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</si>
  <si>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</si>
  <si>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</si>
  <si>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</si>
  <si>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Octubre
2020</t>
  </si>
  <si>
    <t>2020/Octubre</t>
  </si>
  <si>
    <t>Fabricación, ensamble y reparación de maquinaria, equipo y sus partes; excepto los eléctricos.</t>
  </si>
  <si>
    <t>fecha</t>
  </si>
  <si>
    <t>trabajadores</t>
  </si>
  <si>
    <t>IED</t>
  </si>
  <si>
    <t>Veracruz de Ignacio de la Llave</t>
  </si>
  <si>
    <t>Coahuila de Zaragoza</t>
  </si>
  <si>
    <t>Michoacán de Ocampo</t>
  </si>
  <si>
    <t>C</t>
  </si>
  <si>
    <t>abril</t>
  </si>
  <si>
    <t>mayo</t>
  </si>
  <si>
    <t>junio</t>
  </si>
  <si>
    <t>Población ocupada</t>
  </si>
  <si>
    <t>Nivel del indicador y subíndices</t>
  </si>
  <si>
    <t>%Saldos cartera vencida y prorroga</t>
  </si>
  <si>
    <t>Nota: La variación anual es la variación con respecto al mismo periodo de enero a septiembre del año anterior. La demanda de los financiamientos incluye los financiamientos de las instituciones públicas y la banca comercial.</t>
  </si>
  <si>
    <t>Nota: Los porcentajes de distribución de financiamientos otorgados se refieren a la composición de cada modalidad, “Cofinanciamiento y Subsidios” o “Crédito individual”, para el periodo de enero a septiembre del 2019.</t>
  </si>
  <si>
    <t>BANJERCITO</t>
  </si>
  <si>
    <t>CFE</t>
  </si>
  <si>
    <t>SHF (FONDEO)</t>
  </si>
  <si>
    <t>octubre</t>
  </si>
  <si>
    <t>2006/10</t>
  </si>
  <si>
    <t>2007/10</t>
  </si>
  <si>
    <t>2008/10</t>
  </si>
  <si>
    <t>2009/10</t>
  </si>
  <si>
    <t>2010/10</t>
  </si>
  <si>
    <t>2011/10</t>
  </si>
  <si>
    <t>2012/10</t>
  </si>
  <si>
    <t>2013/10</t>
  </si>
  <si>
    <t>2014/10</t>
  </si>
  <si>
    <t>2015/10</t>
  </si>
  <si>
    <t>2016/10</t>
  </si>
  <si>
    <t>2017/10</t>
  </si>
  <si>
    <t>2018/10</t>
  </si>
  <si>
    <t>2019/10</t>
  </si>
  <si>
    <t>2020/10</t>
  </si>
  <si>
    <t>Tasa de desocupación</t>
  </si>
  <si>
    <t>#</t>
  </si>
  <si>
    <t>2020-07</t>
  </si>
  <si>
    <t>2020-08</t>
  </si>
  <si>
    <t>2020-09</t>
  </si>
  <si>
    <t>2020-10</t>
  </si>
  <si>
    <t>nuevosAgo</t>
  </si>
  <si>
    <t>nuevosSep</t>
  </si>
  <si>
    <t>nuevosOct</t>
  </si>
  <si>
    <t>PanSO</t>
  </si>
  <si>
    <t>octubre nuevos</t>
  </si>
  <si>
    <t>octubre permanentes</t>
  </si>
  <si>
    <t>TA_oct20</t>
  </si>
  <si>
    <t>edo</t>
  </si>
  <si>
    <t>2019-10-01</t>
  </si>
  <si>
    <t>2019-12-01</t>
  </si>
  <si>
    <t>2020-10-01</t>
  </si>
  <si>
    <t>MMabs</t>
  </si>
  <si>
    <t>MMrel</t>
  </si>
  <si>
    <t>YYabs</t>
  </si>
  <si>
    <t>DMabs</t>
  </si>
  <si>
    <t xml:space="preserve">Nota: La variación porcentual mensual de se refiere a la variación de la producción mensual respecto al mes inmediato anterior en pesos constantes con cifras originales. </t>
  </si>
  <si>
    <t>2.7%</t>
  </si>
  <si>
    <t>5.7%</t>
  </si>
  <si>
    <t>-14.3%</t>
  </si>
  <si>
    <t>4.6%</t>
  </si>
  <si>
    <t>2.6%</t>
  </si>
  <si>
    <t>0.2%</t>
  </si>
  <si>
    <t>SEP %</t>
  </si>
  <si>
    <t>SEP PROM</t>
  </si>
  <si>
    <t>SEP $</t>
  </si>
  <si>
    <t>SEP EST</t>
  </si>
  <si>
    <t>Comercio al por mayor</t>
  </si>
  <si>
    <t>Comercio al por menor</t>
  </si>
  <si>
    <t>sept-2020</t>
  </si>
  <si>
    <t>Trab_asegOct20</t>
  </si>
  <si>
    <t>Tabla 23</t>
  </si>
  <si>
    <t>Tabla 24</t>
  </si>
  <si>
    <t>Tabla 25</t>
  </si>
  <si>
    <t>Figura 57</t>
  </si>
  <si>
    <t>Figura 58</t>
  </si>
  <si>
    <t>Figura 59</t>
  </si>
  <si>
    <t>Figura 117</t>
  </si>
  <si>
    <t>Figura 118</t>
  </si>
  <si>
    <t>Figura 119</t>
  </si>
  <si>
    <t>Figura 120</t>
  </si>
  <si>
    <t>Figura 121</t>
  </si>
  <si>
    <t>Figura 122</t>
  </si>
  <si>
    <t>Figura 123</t>
  </si>
  <si>
    <t>Figura 124</t>
  </si>
  <si>
    <t>Figura 125</t>
  </si>
  <si>
    <t>Figura 126</t>
  </si>
  <si>
    <t>Figura 127</t>
  </si>
  <si>
    <t>Figura 128</t>
  </si>
  <si>
    <t>Figura 129</t>
  </si>
  <si>
    <t>Noviembre
2020</t>
  </si>
  <si>
    <t>2020/Noviembre</t>
  </si>
  <si>
    <t>var  % nov20/dic19</t>
  </si>
  <si>
    <t>var abs nov 20/dic 19</t>
  </si>
  <si>
    <t>Figura 74. Serie histórica de trabajadores asegurados del sector agricultura, ganadería, silvicultura, pesca y caza de Jalisco, 2013-noviembre 2020</t>
  </si>
  <si>
    <t>var abs nov20/dic19</t>
  </si>
  <si>
    <t>var %  nov20/dic19</t>
  </si>
  <si>
    <t>Figura 75. Distribución porcentual de los trabajadores asegurados del sector agropecuario de Jalisco por subsector, noviembre 2020</t>
  </si>
  <si>
    <t>Figura 76. Serie histórica del empleo formal en el sector industria de la transformación de Jalisco, 2013-noviembre 2020</t>
  </si>
  <si>
    <t>var nov 20/dic 19</t>
  </si>
  <si>
    <t>abs-nov 20/dic 19</t>
  </si>
  <si>
    <t>Figura 77. Distribución porcentual de los trabajadores asegurados del sector industria de la transformación de Jalisco por subsector, noviembre 2020</t>
  </si>
  <si>
    <t>Otrps</t>
  </si>
  <si>
    <t>2020/noviembre</t>
  </si>
  <si>
    <t>Figura 78. Serie histórica de los trabajadores asegurados en el IMSS del sector comercio de Jalisco, 2013-noviembre 2020</t>
  </si>
  <si>
    <t>abs-nov20/dic 19</t>
  </si>
  <si>
    <t>Figura 79. Distribución porcentual de los trabajadores asegurados del sector comercio de Jalisco por subsector, noviembre 2020</t>
  </si>
  <si>
    <t>Figura 80. Serie histórica de los trabajadores asegurados al IMSS del sector servicios de Jalisco, 2013-noviembre 2020</t>
  </si>
  <si>
    <t>Figura 81. Porcentaje de participación de los trabajadores asegurados del sector servicios, noviembre 2020</t>
  </si>
  <si>
    <t>Porcentaje de trabajadores asegurados hombres, noviembre 2020</t>
  </si>
  <si>
    <t>Porcentaje de trabajadores asegurados mujeres, noviembre 2020</t>
  </si>
  <si>
    <t>Figura 82. Distribución porcentual de trabajadores asegurados en el IMSS por sector de actividad económica, noviembre 2020 (hombres)</t>
  </si>
  <si>
    <t>Figura 84. Distribución porcentual de trabajadores asegurados en el IMSS grupo de edad, noviembre 2020</t>
  </si>
  <si>
    <t>Porcentaje de trabajadores asegurados registrados por grupo de edad, noviembre 2020</t>
  </si>
  <si>
    <t>Figura 85. Patrones registrados en el IMSS en Jalisco, 2013-noviembre 2020</t>
  </si>
  <si>
    <t>Figura 86. Patrones de Jalisco registrados en el IMSS, por división económica, noviembre de 2020</t>
  </si>
  <si>
    <t>2020/Nov</t>
  </si>
  <si>
    <t>Figura 1. PIB de Jalisco en términos constantes y tasa de crecimiento anual, 2003-2019</t>
  </si>
  <si>
    <t>Figura 2. PIB por entidad federativa 2019, millones de pesos constantes</t>
  </si>
  <si>
    <t>Figura 3. Crecimiento anual del PIB por Entidad Federativa en términos reales, 2019</t>
  </si>
  <si>
    <t>Figura 4. PIB de Jalisco en 2019, por actividad, mdp en términos reales</t>
  </si>
  <si>
    <t>Figura 5. Participación de Jalisco en el PIB nacional por tipo de actividad en 2019</t>
  </si>
  <si>
    <t>Figura 6. PIB de las actividades primarias por entidad federativa 2019, mdp a pesos constantes</t>
  </si>
  <si>
    <t>Figura 7. PIB de las actividades secundarias por entidad federativa 2019, mdp</t>
  </si>
  <si>
    <t>Figura 8. PIB de las actividades terciarias por entidad federativa 2019, mdp</t>
  </si>
  <si>
    <t>Figura 9. Trabajadores asegurados en el IMSS pertenecientes a la industria del plástico y del hule, enero 1998 – noviembre 2020</t>
  </si>
  <si>
    <t>Figura 10. Valor de la producción y variación anual, enero 2014 – septiembre 2020</t>
  </si>
  <si>
    <t>Figura 11. Ventas y variación anual, enero 2014 – septiembre 2020</t>
  </si>
  <si>
    <t>Figura 12. Personal ocupado y variación anual, enero 2014 – septiembre 2020</t>
  </si>
  <si>
    <t>Figura 13. Horas trabajadas y variación anual, enero 2014 – septiembre 2020</t>
  </si>
  <si>
    <t>Figura 14. Exportaciones trimestrales de la industria del plástico y del hule, 2007 T1 – 2020 T2, miles de dólares</t>
  </si>
  <si>
    <t>Figura 15. Inversión extranjera directa en la industria del plástico y del hule, 2007 T1 – 2020 T3, millones de dólares</t>
  </si>
  <si>
    <t>Figura 16. Asegurados formales en el IMSS por rango de salarios a nivel nacional, noviembre 2020</t>
  </si>
  <si>
    <t>Figura 17. Asegurados formales en el IMSS por rango de salarios en Jalisco, noviembre 2020</t>
  </si>
  <si>
    <t>Figura 18. Empleos formales en el IMSS del régimen obligatorio de hasta 1 salario mínimo, por entidad, noviembre 2020</t>
  </si>
  <si>
    <t>Figura 19. Empleos formales en el IMSS por convenio de hasta 1 salario mínimo, por entidad, noviembre 2020</t>
  </si>
  <si>
    <t>Figura 20. Población ocupada que gana hasta 1 salario mínimo por entidad federativa, III trimestre 2020</t>
  </si>
  <si>
    <t>Figura 21. Proporción a 17 meses de muertes de los establecimientos a nivel nacional y de Jalisco, por tamaño del establecimiento, mayo 2019-septiembre2020</t>
  </si>
  <si>
    <t>Figura 22. Proporción a 17 meses de muertes de los establecimientos, por entidad federativa, mayo 2019-septiembre2020</t>
  </si>
  <si>
    <t>Figura 23. Proporción a 17 meses que representa el personal ocupado de los establecimientos que murieron, por entidad federativa, mayo 2019-septiembre2020</t>
  </si>
  <si>
    <t>Figura 24. Exportaciones trimestrales de Jalisco, tercer trimestre 2007 – 2020, millones de dólares</t>
  </si>
  <si>
    <t>Figura 25. Exportaciones del tercer trimestre de 2020, por entidad federativa, millones de dólares</t>
  </si>
  <si>
    <t>Figura 26. Exportaciones del subsector “Fabricación de equipo de computación, comunicación, medición y de otros equipos, componentes y accesorios electrónicos” en el tercer trimestre de 2020, millones de dólares</t>
  </si>
  <si>
    <t>Figura 27. Exportaciones trimestrales de Jalisco, acumulado al tercer trimestre 2007 – 2020, millones de dólares</t>
  </si>
  <si>
    <t>Figura 28. Exportaciones acumulado al tercer trimestre 2020, por entidad federativa, millones de dólares</t>
  </si>
  <si>
    <t>Figura 29. Indicador de Confianza del Consumidor Jalisciense, febrero a noviembre de 2020</t>
  </si>
  <si>
    <t>Figura 30. Porcentaje de cuentas Infonavit en cartera vencida en Jalisco y a nivel nacional, enero 2018 – octubre 2020</t>
  </si>
  <si>
    <t>Figura 31. Porcentaje de cuentas en cartera vencida de Infonavit por Entidad Federativa, octubre 2020</t>
  </si>
  <si>
    <t>Figura 32. Porcentaje de saldos en cartera vencida y prórroga, Jalisco y Nacional, enero 2018 – octubre 2020</t>
  </si>
  <si>
    <t>Figura 33. Porcentaje del saldo en cartera vencida de Infonavit por Entidad Federativa, octubre 2020</t>
  </si>
  <si>
    <t>Figura 34. Financiamientos otorgados para vivienda nueva y usada en Jalisco, enero 2013 – octubre 2020</t>
  </si>
  <si>
    <t>Figura 35. Variación anual de los financiamientos otorgados, enero – octubre 2020</t>
  </si>
  <si>
    <t>Figura 36. Distribución de financiamientos otorgados para viviendas en Jalisco de enero a octubre 2020, por modalidad</t>
  </si>
  <si>
    <t>Figura 37. Financiamientos otorgados por organismo y valor de la vivienda, acumulado enero – octubre 2020</t>
  </si>
  <si>
    <t>Figura 38. Inflación mensual a tasa anual, enero 2013 - noviembre 2020</t>
  </si>
  <si>
    <t>Figura 39. Inflación anual por ciudades, noviembre 2020</t>
  </si>
  <si>
    <t>Figura 40. Inflación mensual a tasa anual por entidad federativa, noviembre 2020</t>
  </si>
  <si>
    <t>Figura 41. Variación anual del índice de precios por objeto de gasto en Jalisco, julio-noviembre 2020</t>
  </si>
  <si>
    <t>Figura 42. Inflación anual del rubro de alimentos, bebidas y tabaco por entidad federativa, noviembre 2020</t>
  </si>
  <si>
    <t>Figura 43. Inflación anual del rubro de ropa, calzado y accesorios por entidad federativa, noviembre 2020</t>
  </si>
  <si>
    <t>Figura 44. Inflación anual del rubro de gasto en vivienda por entidad federativa, noviembre 2020</t>
  </si>
  <si>
    <t>Figura 45. Inflación anual del rubro de muebles, aparatos y accesorios domésticos por entidad federativa, noviembre 2020</t>
  </si>
  <si>
    <t>Figura 46. Inflación anual del rubro de gasto en salud y cuidado personal por entidad federativa, noviembre 2020</t>
  </si>
  <si>
    <t>Figura 47. Inflación anual del rubro de gasto en transporte por entidad federativa, noviembre 2020</t>
  </si>
  <si>
    <t>Figura 48. Inflación anual del rubro de educación y esparcimiento por entidad federativa, noviembre 2020</t>
  </si>
  <si>
    <t>Figura 49. Inflación anual del rubro de otros servicios por entidad federativa, noviembre 2020</t>
  </si>
  <si>
    <t>Figura 50. Precio promedio mensual de la gasolina regular, premium y diésel en Jalisco, octubre-noviembre 2020, pesos constantes</t>
  </si>
  <si>
    <t>Figura 51. Precio promedio mensual de la gasolina regular en Jalisco y México, enero 2017 - noviembre 2020, a pesos constantes</t>
  </si>
  <si>
    <t>Figura 52. Precio promedio mensual de la gasolina premium Jalisco y México, enero 2017 a noviembre 2020, a pesos constantes</t>
  </si>
  <si>
    <t>Figura 53. Precio promedio mensual de diésel en Jalisco y México, enero 2017 - noviembre 2020, a pesos constantes</t>
  </si>
  <si>
    <t>Figura 54. Precio promedio gasolina regular, premium, diésel, noviembre 2020</t>
  </si>
  <si>
    <t>Figura 55. Tasa de desocupación de Jalisco en noviembre, 2006-2020</t>
  </si>
  <si>
    <t>Figura 56. Tasa de desocupación mensual por entidad federativa, noviembre 2020</t>
  </si>
  <si>
    <t>Figura 57. Variación mensual en puntos porcentuales de la tasa de desocupación por entidad federativa, noviembre 2020</t>
  </si>
  <si>
    <t>Figura 58. Empleos formales generados en noviembre en Jalisco, 2000-2020</t>
  </si>
  <si>
    <t>Figura 59. Empleos formales generados de enero a noviembre en Jalisco, 2020</t>
  </si>
  <si>
    <t>Figura 60. Empleos formales generados por entidad federativa, noviembre 2020</t>
  </si>
  <si>
    <t>Figura 61. Variación porcentual mensual de empleos generados por entidad federativa, noviembre 2020</t>
  </si>
  <si>
    <t>Figura 62. Variación porcentual anual de empleo formal, noviembre 2020</t>
  </si>
  <si>
    <t>Figura 63. Empleos nuevos en los últimos cuatro meses (agosto-noviembre) de 2020 por entidad federativa</t>
  </si>
  <si>
    <t>Figura 64. Empleos nuevos formales acumulados de enero a noviembre de 2000 - 2020</t>
  </si>
  <si>
    <t>Figura 65. Empleos generados por entidad federativa, acumulado enero a noviembre de 2020</t>
  </si>
  <si>
    <t>Figura 66. Variación porcentual acumulado de enero a noviembre de 2020</t>
  </si>
  <si>
    <t>Figura 67. Empleos formales temporales y permanentes por entidad federativa, noviembre 2020</t>
  </si>
  <si>
    <t>Figura 68. Los 20 municipios de Jalisco con mayor generación de empleo formal en noviembre de 2020</t>
  </si>
  <si>
    <t>Figura 69. Los 20 municipios de Jalisco con mayor generación de empleo formal total, por tipo permanente y eventual, noviembre 2020</t>
  </si>
  <si>
    <t>Figura 70. Los 20 municipios de Jalisco con mayor pérdida de empleo formal en noviembre de 2020</t>
  </si>
  <si>
    <t>Figura 71. Los 20 municipios de Jalisco con mayor pérdida de empleo formal total, por tipo permanente y eventual, noviembre 2020</t>
  </si>
  <si>
    <t>Figura 72. Trabajadores asegurados en Jalisco por sector, 2013-noviembre 2020</t>
  </si>
  <si>
    <t>Figura 73. Porcentaje de participación de trabajadores asegurados por división de actividad económica en Jalisco, noviembre 2020</t>
  </si>
  <si>
    <t>Figura 83. Distribución porcentual de trabajadores asegurados en el IMSS por sector de actividad económica, noviembre 2020 (mujeres)</t>
  </si>
  <si>
    <t>Figura 87. Patrones nuevos registrados ante el IMSS, por delegación, noviembre 2020</t>
  </si>
  <si>
    <t>Figura 88. Variación mensual de patrones nuevos registrados ante el IMSS, por delegación, noviembre 2020</t>
  </si>
  <si>
    <t>Figura 89. Variación anual absoluta de patrones nuevos registrados ante el IMSS, por delegación, noviembre 2019 vs noviembre 2020</t>
  </si>
  <si>
    <t>Figura 90. Variación acumulada de patrones nuevos registrados ante el IMSS, por delegación, enero-noviembre 2020</t>
  </si>
  <si>
    <t>Figura 91. Indicador Mensual de la Actividad Industrial de Jalisco. Variación porcentual anual y variación promedio anual, enero 2013-agosto 2020</t>
  </si>
  <si>
    <t>Figura 92. Variación porcentual anual del IMAIEF por entidad federativa, agosto 2020</t>
  </si>
  <si>
    <t xml:space="preserve">Figura 93. Variación porcentual con respecto al mismo periodo del año anterior del IMAIEF de actividades secundarias, industria de la construcción e industrias manufactureras de Jalisco, agosto 2020 </t>
  </si>
  <si>
    <t>Figura 94. Indicador Mensual de la Industria de la Construcción de Jalisco, variación porcentual anual y variación promedio anual, enero 2013-agosto 2020</t>
  </si>
  <si>
    <t>Figura 95. Variación porcentual anual del IMAIEF de la industria de la construcción por entidad federativa, agosto 2020</t>
  </si>
  <si>
    <t>Figura 96. Indicador Mensual de las Industrias Manufactureras de Jalisco, variación porcentual anual y variación promedio anual, enero 2013-agosto 2020</t>
  </si>
  <si>
    <t>Figura 97. Variación porcentual anual del IMAIEF de las industrias manufactureras por entidad federativa, agosto 2020</t>
  </si>
  <si>
    <t>Figura 98. Valor de la producción de la industria de la construcción en Jalisco, cifras mensuales en millones de pesos constantes, octubre 2006-octubre 2020</t>
  </si>
  <si>
    <t>Figura 99. Valor de la producción de la industria de la construcción en Jalisco, cifras mensuales en millones de pesos constantes, enero 2013-octubre 2020</t>
  </si>
  <si>
    <t>Figura 100. Variación porcentual anual de la producción de los últimos doce meses de la industria de la construcción en Jalisco, enero 2013-octubre 2020</t>
  </si>
  <si>
    <t>Figura 101. Distribución porcentual de la producción de la industria de la construcción por entidad federativa, octubre 2020</t>
  </si>
  <si>
    <t>Figura 102. Variación porcentual anual de la producción de la industria de la construcción por entidad federativa, octubre 2020</t>
  </si>
  <si>
    <t>Figura 103. Variación porcentual mensual de la producción de la industria de la construcción por entidad federativa, octubre 2020</t>
  </si>
  <si>
    <t>Figura 104. Variación porcentual anual del personal ocupado de la industria manufacturera por entidad federativa, octubre 2020</t>
  </si>
  <si>
    <t>Figura 105. Variación porcentual anual de las horas trabajadas por el personal ocupado total en la industria manufacturera por entidad federativa, octubre 2020</t>
  </si>
  <si>
    <t>Figura 114. Variación porcentual anual de los ingresos por suministro de bienes y servicios de empresas de comercio al por mayor por entidad federativa, octubre de 2020</t>
  </si>
  <si>
    <t>Figura 115. Variación porcentual anual del personal ocupado de las empresas de comercio al por mayor, octubre de 2020</t>
  </si>
  <si>
    <t>Figura 116. Variación porcentual anual de los ingresos por suministro de bienes y servicios de empresas de comercio al por menor por entidad federativa, octubre de 2020</t>
  </si>
  <si>
    <t>Figura 117. Variación porcentual anual del personal ocupado de las empresas de comercio al por menor, octubre de 2020</t>
  </si>
  <si>
    <t>Figura 118. Unidades vendidas de vehículos eléctrico e híbridos (conectables y no conectables) en Jalisco, mensual 2016-2020</t>
  </si>
  <si>
    <t>Figura 119. Distribución porcentual de unidades vendidas de vehículos híbridos (conectables y no conectables) en Jalisco en septiembre 2020</t>
  </si>
  <si>
    <t>Figura 120. Vehículos híbridos y eléctricos vendidos por entidad federativa, septiembre 2020</t>
  </si>
  <si>
    <t>Figura 121. Vehículos híbridos y eléctricos vendidos por cada millón de habitantes por entidad federativa, septiembre 2020</t>
  </si>
  <si>
    <t>Figura 122. Número de cabezas sacrificadas en Jalisco en octubre 2008 – 2020</t>
  </si>
  <si>
    <t>Figura 123. Producción de carne en canal en Jalisco en octubre 2008 – 2020, toneladas</t>
  </si>
  <si>
    <t>Figura 124. Número de cabezas sacrificadas en Jalisco en enero-octubre 2008 – 2020</t>
  </si>
  <si>
    <t>Figura 125. Producción de carne en canal en Jalisco en enero-octubre 2008 – 2020, toneladas</t>
  </si>
  <si>
    <t>Figura 126. Producción de carne en canal de ganado bovino por entidad federativa, octubre 2020, toneladas</t>
  </si>
  <si>
    <t>Figura 127. Producción de carne en canal de ganado porcino por entidad federativa, octubre 2020, toneladas</t>
  </si>
  <si>
    <t>Figura 128. Producción de carne en canal de ganado ovino por entidad federativa, octubre 2020, toneladas</t>
  </si>
  <si>
    <t>Figura 129. Producción de carne en canal de ganado caprino por entidad federativa, octubre 2020, toneladas</t>
  </si>
  <si>
    <t>Figura 106. Ingresos provenientes del mercado extranjero que obtuvieron los establecimientos manufactureros del programa IMMEX en Jalisco. Cifras mensuales en millones de pesos, enero 2013-octubre 2020</t>
  </si>
  <si>
    <t>Figura 107. Ingresos provenientes del mercado extranjero que obtuvieron los establecimientos no manufactureros en el programa IMMEX en Jalisco Cifras mensuales en millones de pesos, enero 2013-octubre 2020</t>
  </si>
  <si>
    <t>Figura 108. Ingresos provenientes del mercado extranjero que obtuvieron los establecimientos manufactureros y no manufactureros en el programa IMMEX en Jalisco. Cifras acumuladas anuales en millones de pesos y su variación anual, enero 2013-octubre 2020</t>
  </si>
  <si>
    <t>Figura 109. Número de establecimientos manufactureros y no manufactureros en el programa IMMEX en Jalisco, enero 2013-octubre 2020</t>
  </si>
  <si>
    <t>Figura 110. Distribución porcentual de los establecimientos manufactureros y no manufactureros con programa IMMEX por entidad federativa, octubre 2020</t>
  </si>
  <si>
    <t>Figura 111. Personal ocupado en establecimientos manufactureros y no manufactureros en el programa IMMEX en Jalisco, enero 2013-octubre 2020</t>
  </si>
  <si>
    <t>Figura 112. Variación porcentual anual del personal ocupado en establecimientos manufactureros y no manufactureros en el programa IMMEX en Jalisco, enero 2013-octubre 2020</t>
  </si>
  <si>
    <t>Figura 113. Distribución porcentual del personal ocupado de los establecimientos manufactureros y no manufactureros con programa IMMEX por entidad federativa, octubre 2020</t>
  </si>
  <si>
    <t>Tabla 1. PIB de Jalisco por sector en 2019, millones de pesos y participación porcentual</t>
  </si>
  <si>
    <t>Tabla 2. Trabajadores asegurados en el IMSS de la industria del plástico y del hule por fracción y tipo de empleo en noviembre de 2020</t>
  </si>
  <si>
    <t>Tabla 3. Establecimientos de la industria del plástico y del hule por subrama</t>
  </si>
  <si>
    <t>Tabla 4. Proporción a 17 meses de muertes de los establecimientos, por sector de actividad económica y tamaño del establecimiento, mayo 2019-septiembre2020</t>
  </si>
  <si>
    <t>Tabla 5. Exportaciones de Jalisco por subsector en el tercer trimestre de 2020</t>
  </si>
  <si>
    <t>Tabla 6. Exportaciones de Jalisco por subsector acumulado al tercer trimestre de 2020</t>
  </si>
  <si>
    <t>Tabla 7. Indicador de Confianza del Consumidor Jalisciense, nivel del indicador y subíndices, febrero, octubre y noviembre de 2020</t>
  </si>
  <si>
    <t>Tabla 8. Empleos en Jalisco por sector de actividad económica, noviembre 2020 vs octubre 2020</t>
  </si>
  <si>
    <t>Tabla 9. Empleos en Jalisco por sector de actividad económica, acumulado a noviembre 2020</t>
  </si>
  <si>
    <t>Tabla 10. Trabajadores asegurados en el IMSS en Jalisco por sector de actividad económica y sexo, noviembre 2020 octubre 2020</t>
  </si>
  <si>
    <t>Tabla 11. Empleos en Jalisco por grupos de edad noviembre 2020 vs octubre 2020</t>
  </si>
  <si>
    <t>Tabla 12. Patrones registrados en el IMSS en Jalisco por división económica, octubre-noviembre 2020</t>
  </si>
  <si>
    <t>Tabla 13. Patrones registrados en el IMSS en Jalisco por división económica, diciembre 2019-noviembre 2020</t>
  </si>
  <si>
    <t>Tabla 14. Patrones registrados en el IMSS en Jalisco por división económica, noviembre 2019-noviembre 2020</t>
  </si>
  <si>
    <t>Tabla 15. Patrones registrados en el IMSS en Jalisco por división económica, marzo vs noviembre de 2020</t>
  </si>
  <si>
    <t>Tabla 16. Patrones registrados en el IMSS en Jalisco por tamaño, octubre-noviembre 2020</t>
  </si>
  <si>
    <t>Tabla 17. Patrones registrados en el IMSS en Jalisco por tamaño, noviembre 2019 y noviembre 2020</t>
  </si>
  <si>
    <t>Tabla 18. Patrones registrados en el IMSS en Jalisco por tamaño, noviembre vs marzo 2020</t>
  </si>
  <si>
    <t>Tabla 19. Participación porcentual y variación anual del valor de la producción acumulada de los principales subsectores manufactureros en Jalisco en términos reales, octubre 2020</t>
  </si>
  <si>
    <t>Tabla 20. Participación porcentual y variación anual del personal ocupado en principales subsectores manufactureros en Jalisco, octubre 2020</t>
  </si>
  <si>
    <t>Tabla 21. Indicadores de empresas comerciales de Jalisco, variación porcentual anualizada, últimos doce meses</t>
  </si>
  <si>
    <t>Tabla 22. Número de cabezas sacrificadas. Nacional y Jalisco, anual 2018-2019, enero-octubre 2020</t>
  </si>
  <si>
    <t>Tabla 23. Producción de carne en canal. Nacional y Jalisco, anual 2018-2019, enero-octubre 2020, toneladas</t>
  </si>
  <si>
    <t>Tabla 24. Valor de producción de carne en canal, nacional y Jalisco, anual 2018-2019, enero-octubre 2020, miles de pesos</t>
  </si>
  <si>
    <t>Tabla 25. Distribución del total de empleos de municipios, noviembre 2020</t>
  </si>
  <si>
    <t>PIB</t>
  </si>
  <si>
    <t>Total nacional</t>
  </si>
  <si>
    <t>Actividades terciarias</t>
  </si>
  <si>
    <t>Actividades primarias</t>
  </si>
  <si>
    <t>Sector</t>
  </si>
  <si>
    <t>Servicios inmobiliarios y de alquiler de bienes muebles e intangibles</t>
  </si>
  <si>
    <t>Agricultura, cría y explotación de animales, aprovechamiento forestal, pesca y caza</t>
  </si>
  <si>
    <t>Transportes, correos y almacenamiento</t>
  </si>
  <si>
    <t>Servicios financieros y de seguros</t>
  </si>
  <si>
    <t>Servicios educativos</t>
  </si>
  <si>
    <t>Actividades legislativas, gubernamentales, de impartición de justicia y de organismos internacionales y extraterritoriales</t>
  </si>
  <si>
    <t>Servicios de alojamiento temporal y de preparación de alimentos y bebidas</t>
  </si>
  <si>
    <t>Servicios de apoyo a los negocios y manejo de residuos y desechos, y servicios de remediación</t>
  </si>
  <si>
    <t>Información en medios masivos</t>
  </si>
  <si>
    <t>Servicios de salud y de asistencia social</t>
  </si>
  <si>
    <t>Otros servicios excepto actividades gubernamentales</t>
  </si>
  <si>
    <t>Servicios profesionales, científicos y técnicos</t>
  </si>
  <si>
    <t>Generación, transmisión y distribución de energía eléctrica, suministro de agua y de gas por ductos al consumidor final</t>
  </si>
  <si>
    <t>Servicios de esparcimiento culturales y deportivos, y otros servicios recreativos</t>
  </si>
  <si>
    <t>Minería</t>
  </si>
  <si>
    <t>Corporativos</t>
  </si>
  <si>
    <t>Fabricación de bandas y mangueras de hule y de plástico</t>
  </si>
  <si>
    <t>Fabricación de bolsas y películas de plástico flexible</t>
  </si>
  <si>
    <t>Fabricación de botellas de plástico</t>
  </si>
  <si>
    <t>Fabricación de espumas y productos de poliestireno</t>
  </si>
  <si>
    <t>Fabricación de espumas y productos de uretano</t>
  </si>
  <si>
    <t>Fabricación de laminados de plástico rígido</t>
  </si>
  <si>
    <t>Fabricación de otros productos de hule</t>
  </si>
  <si>
    <t>Fabricación de otros productos de plástico</t>
  </si>
  <si>
    <t>Fabricación de tubería y conexiones, y tubos para embalaje</t>
  </si>
  <si>
    <t>Fabricación y revitalización de llantas</t>
  </si>
  <si>
    <t>Fabricación de productos de hule</t>
  </si>
  <si>
    <t>Fabricación de productos de látex</t>
  </si>
  <si>
    <t>Fabricación de productos de plástico</t>
  </si>
  <si>
    <t>Hasta 1 SM por convenio</t>
  </si>
  <si>
    <t>Hasta 1 vez el SM</t>
  </si>
  <si>
    <t xml:space="preserve"> mayor a 1 y hasta 2 veces el SM</t>
  </si>
  <si>
    <t xml:space="preserve"> mayor a 2 y hasta 3 veces el SM</t>
  </si>
  <si>
    <t xml:space="preserve"> mayor a 3 y hasta 4 veces el SM</t>
  </si>
  <si>
    <t xml:space="preserve"> mayor a 4 y hasta 5 veces el SM</t>
  </si>
  <si>
    <t xml:space="preserve"> mayor a 5 y hasta 6 veces el SM</t>
  </si>
  <si>
    <t xml:space="preserve"> mayor a 6 y hasta 7 veces el SM</t>
  </si>
  <si>
    <t xml:space="preserve"> mayor a 7 y hasta 8 veces el SM</t>
  </si>
  <si>
    <t xml:space="preserve"> mayor a 8 y hasta 9 veces el SM</t>
  </si>
  <si>
    <t xml:space="preserve"> mayor a 9 y hasta 10 veces el SM</t>
  </si>
  <si>
    <t xml:space="preserve"> mayor a 10 y hasta 11 veces el SM</t>
  </si>
  <si>
    <t>mayor a 11 hasta 18 veces el SM</t>
  </si>
  <si>
    <t>por convenio</t>
  </si>
  <si>
    <t>Trabajadores Totales</t>
  </si>
  <si>
    <t xml:space="preserve"> mayor a 11 y hasta 12 veces el SM</t>
  </si>
  <si>
    <t xml:space="preserve"> mayor a 12 y hasta 13 veces el SM</t>
  </si>
  <si>
    <t xml:space="preserve"> mayor a 13 y hasta 14 veces el SM</t>
  </si>
  <si>
    <t xml:space="preserve"> mayor a 14 y hasta 15 veces el SM</t>
  </si>
  <si>
    <t xml:space="preserve"> mayor a 15 y hasta 16 veces el SM</t>
  </si>
  <si>
    <t xml:space="preserve"> mayor a 16 y hasta 17 veces el SM</t>
  </si>
  <si>
    <t xml:space="preserve"> mayor a 17 y hasta 18 veces el SM</t>
  </si>
  <si>
    <t>Total general sin convenio</t>
  </si>
  <si>
    <t>% part conv</t>
  </si>
  <si>
    <t>Población Ocupada por Nivel de Ingreso</t>
  </si>
  <si>
    <t>Valor en: Personas</t>
  </si>
  <si>
    <t>III trimestre 2020</t>
  </si>
  <si>
    <t>Estados</t>
  </si>
  <si>
    <t>Hasta un salario mínimo</t>
  </si>
  <si>
    <t xml:space="preserve">Rank 
</t>
  </si>
  <si>
    <t xml:space="preserve">% Partic Nal
</t>
  </si>
  <si>
    <t>Proporción a 17 meses de muertes de los establecimientos, a nivel nacional y Jalisco, por tamaño del establecimiento, mayo 2019-septiembre2020</t>
  </si>
  <si>
    <t>Gran sector y tamaño del establecimiento</t>
  </si>
  <si>
    <t>Nacimientos</t>
  </si>
  <si>
    <t>Muertes</t>
  </si>
  <si>
    <t>Estados Unidos Mexicanos</t>
  </si>
  <si>
    <t>Micro</t>
  </si>
  <si>
    <t>PyME´s</t>
  </si>
  <si>
    <t>Pymes</t>
  </si>
  <si>
    <t>Proporción a 17 meses de muertes de los establecimientos, por entidad federativa, mayo 2019-septiembre2020</t>
  </si>
  <si>
    <t>NO</t>
  </si>
  <si>
    <t>NC</t>
  </si>
  <si>
    <t>Prop M 17M</t>
  </si>
  <si>
    <t>%M</t>
  </si>
  <si>
    <t>00</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</si>
  <si>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</si>
  <si>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</si>
  <si>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</si>
  <si>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</si>
  <si>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</si>
  <si>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</si>
  <si>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</si>
  <si>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</si>
  <si>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</si>
  <si>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</si>
  <si>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</si>
  <si>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</si>
  <si>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</si>
  <si>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</si>
  <si>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</si>
  <si>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</si>
  <si>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</si>
  <si>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</si>
  <si>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</si>
  <si>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</si>
  <si>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</si>
  <si>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</si>
  <si>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</si>
  <si>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</si>
  <si>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</si>
  <si>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</si>
  <si>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</si>
  <si>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</si>
  <si>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</si>
  <si>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</si>
  <si>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</si>
  <si>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</si>
  <si>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Proporción a 17 meses de muertes de los establecimientos de Jalisco y a nivel nacional, por sector de actividad económica y tamaño del establecimiento, mayo 2019-septiembre2020</t>
  </si>
  <si>
    <t>Manufacturas</t>
  </si>
  <si>
    <t>Servicios Privados no Financieros</t>
  </si>
  <si>
    <t>Proporción a 17 meses que representa el personal ocupado de los establecimientos que murieron, por entidad federativa, mayo 2019-septiembre2020</t>
  </si>
  <si>
    <t>Fuente: Elaborado con datos de INEGI, exportaciones por entidad federativa.</t>
  </si>
  <si>
    <t>2018*</t>
  </si>
  <si>
    <t>2019*</t>
  </si>
  <si>
    <t>2020*</t>
  </si>
  <si>
    <t>Fuente: Elaborado con datos de INEGI, exportaciones por entidad federativa. Por criterio de confidencialidad, algunas exportaciones no se pueden asignar a un subsector, por lo que estos montos se agrupan en la categoría de “Subsectores no especificados”, durante este trimestre esta categoría representó un 0.07% de las exportaciones de la entidad.</t>
  </si>
  <si>
    <t>770</t>
  </si>
  <si>
    <t>Exp MDD</t>
  </si>
  <si>
    <t>Fabricación de equipo de computación, comunicación, medición y de otros equipos, componentes y accesorios electrónicos</t>
  </si>
  <si>
    <t>Industria de las bebidas y el tabaco</t>
  </si>
  <si>
    <t>Industria del plástico y del hule</t>
  </si>
  <si>
    <t>Fabricación de equipo de transporte</t>
  </si>
  <si>
    <t>Industria alimentaria</t>
  </si>
  <si>
    <t>Industria química</t>
  </si>
  <si>
    <t>Fabricación de productos metálicos</t>
  </si>
  <si>
    <t>Fabricación de productos a base de minerales no metálicos</t>
  </si>
  <si>
    <t>Fabricación de accesorios, aparatos eléctricos y equipo de generación de energía eléctrica</t>
  </si>
  <si>
    <t>Industrias metálicas básicas</t>
  </si>
  <si>
    <t>Otras industrias manufactureras</t>
  </si>
  <si>
    <t>Curtido y acabado de cuero y piel, y fabricación de productos de cuero, piel y materiales sucedáneos</t>
  </si>
  <si>
    <t>Fabricación de maquinaria y equipo</t>
  </si>
  <si>
    <t>Industria del papel</t>
  </si>
  <si>
    <t>Fabricación de muebles, colchones y persianas</t>
  </si>
  <si>
    <t>Fabricación de productos textiles, excepto prendas de vestir</t>
  </si>
  <si>
    <t>Fabricación de insumos textiles y acabado de textiles</t>
  </si>
  <si>
    <t>Fabricación de productos derivados del petróleo y del carbón</t>
  </si>
  <si>
    <t>Subsectores no especificados</t>
  </si>
  <si>
    <t>Impresión e industrias conexas</t>
  </si>
  <si>
    <t>Fabricación de prendas de vestir</t>
  </si>
  <si>
    <t>Cría y explotación de animales</t>
  </si>
  <si>
    <t>Extracción de petróleo y gas</t>
  </si>
  <si>
    <t>Minería de minerales metálicos y no metálicos, excepto petróleo y gas</t>
  </si>
  <si>
    <t>Industria de la madera</t>
  </si>
  <si>
    <t>Exp MDD IT</t>
  </si>
  <si>
    <t>Exp MDD IIT</t>
  </si>
  <si>
    <t>Exp MDD IIIT</t>
  </si>
  <si>
    <t>ExpAcu</t>
  </si>
  <si>
    <t>Variación noviembre/octubre</t>
  </si>
  <si>
    <t>Variación noviembre/febrero</t>
  </si>
  <si>
    <t>Cuentas</t>
  </si>
  <si>
    <t>Saldos (mdp)</t>
  </si>
  <si>
    <t>D=Cartera 
Total</t>
  </si>
  <si>
    <t>ICV=(C/D)</t>
  </si>
  <si>
    <t xml:space="preserve">Coahuila </t>
  </si>
  <si>
    <t>estado</t>
  </si>
  <si>
    <t>OTROS</t>
  </si>
  <si>
    <t>dic 2019 - nov 2020</t>
  </si>
  <si>
    <t>oct 2020 - nov 2020</t>
  </si>
  <si>
    <t>nov 2019 - nov 2020</t>
  </si>
  <si>
    <t>CDMX</t>
  </si>
  <si>
    <t>noviembre</t>
  </si>
  <si>
    <t>aat-1</t>
  </si>
  <si>
    <t>aat</t>
  </si>
  <si>
    <t>naat-1</t>
  </si>
  <si>
    <t>naat</t>
  </si>
  <si>
    <t>2006/11</t>
  </si>
  <si>
    <t>2007/11</t>
  </si>
  <si>
    <t>2008/11</t>
  </si>
  <si>
    <t>2009/11</t>
  </si>
  <si>
    <t>2010/11</t>
  </si>
  <si>
    <t>2011/11</t>
  </si>
  <si>
    <t>2012/11</t>
  </si>
  <si>
    <t>2013/11</t>
  </si>
  <si>
    <t>2014/11</t>
  </si>
  <si>
    <t>2015/11</t>
  </si>
  <si>
    <t>2016/11</t>
  </si>
  <si>
    <t>2017/11</t>
  </si>
  <si>
    <t>2018/11</t>
  </si>
  <si>
    <t>2019/11</t>
  </si>
  <si>
    <t>2020/11</t>
  </si>
  <si>
    <t>estados</t>
  </si>
  <si>
    <t>Tasa de ocupación</t>
  </si>
  <si>
    <t>desocupacion</t>
  </si>
  <si>
    <t>lugar</t>
  </si>
  <si>
    <t>variacion</t>
  </si>
  <si>
    <t>enero</t>
  </si>
  <si>
    <t>febrero</t>
  </si>
  <si>
    <t>marzo</t>
  </si>
  <si>
    <t>julio</t>
  </si>
  <si>
    <t>agosto</t>
  </si>
  <si>
    <t>Mes anterior 2020-10-01</t>
  </si>
  <si>
    <t>Mes actual2020-11-01</t>
  </si>
  <si>
    <t>Hace un Año2019-11-01</t>
  </si>
  <si>
    <t>2020-11</t>
  </si>
  <si>
    <t>nuevos Nov</t>
  </si>
  <si>
    <t>noviembre nuevos</t>
  </si>
  <si>
    <t>noviembre permanentes</t>
  </si>
  <si>
    <t>TA_nov20</t>
  </si>
  <si>
    <t>TP_nov20</t>
  </si>
  <si>
    <t>TP_oct0</t>
  </si>
  <si>
    <t>2019-11-01</t>
  </si>
  <si>
    <t>2020-11-01</t>
  </si>
  <si>
    <t>Servicios públicos</t>
  </si>
  <si>
    <t>33.7%</t>
  </si>
  <si>
    <t>2.5%</t>
  </si>
  <si>
    <t>15.7%</t>
  </si>
  <si>
    <t>-9.1%</t>
  </si>
  <si>
    <t>-5%</t>
  </si>
  <si>
    <t>10.7%</t>
  </si>
  <si>
    <t>-32.1%</t>
  </si>
  <si>
    <t>-14.6%</t>
  </si>
  <si>
    <t>-8.1%</t>
  </si>
  <si>
    <t>-4.1%</t>
  </si>
  <si>
    <t>-8.7%</t>
  </si>
  <si>
    <t>-7.1%</t>
  </si>
  <si>
    <t>6.1%</t>
  </si>
  <si>
    <t>-16.3%</t>
  </si>
  <si>
    <t>-9.3%</t>
  </si>
  <si>
    <t>23.3%</t>
  </si>
  <si>
    <t>-8.9%</t>
  </si>
  <si>
    <t>21%</t>
  </si>
  <si>
    <t>0.9%</t>
  </si>
  <si>
    <t>9.8%</t>
  </si>
  <si>
    <t>9.2%</t>
  </si>
  <si>
    <t>0.1%</t>
  </si>
  <si>
    <t>8.9%</t>
  </si>
  <si>
    <t>-11.8%</t>
  </si>
  <si>
    <t>5.3%</t>
  </si>
  <si>
    <t>-4.4%</t>
  </si>
  <si>
    <t>-11.6%</t>
  </si>
  <si>
    <t>-17%</t>
  </si>
  <si>
    <t>-2.8%</t>
  </si>
  <si>
    <t>9.9%</t>
  </si>
  <si>
    <t>-6.8%</t>
  </si>
  <si>
    <t>-4.8%</t>
  </si>
  <si>
    <t>OCT %</t>
  </si>
  <si>
    <t>OCT PROM</t>
  </si>
  <si>
    <t>OCT $</t>
  </si>
  <si>
    <t>OCT EST</t>
  </si>
  <si>
    <t>2019-10-01 EST</t>
  </si>
  <si>
    <t>oct-2020</t>
  </si>
  <si>
    <t>Nota:  Cálculos con cifras originales (sin desestacionalizar). Las variaciones se refieren al cambio porcentual respecto al mismo mes del año anterior.</t>
  </si>
  <si>
    <t>Nota: Cifras preliminares para octubre 2020.</t>
  </si>
  <si>
    <t>Figura 56. Producción de carne en canal en Jalisco en octubre 2008 – 2020, Toneladas</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</si>
  <si>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octubre 2020.</t>
    </r>
  </si>
  <si>
    <t>ene-oct 2008</t>
  </si>
  <si>
    <t>ene-oct 2009</t>
  </si>
  <si>
    <t>ene-oct 2010</t>
  </si>
  <si>
    <t>ene-oct 2011</t>
  </si>
  <si>
    <t>ene-oct 2012</t>
  </si>
  <si>
    <t>ene-oct 2013</t>
  </si>
  <si>
    <t>ene-oct 2014</t>
  </si>
  <si>
    <t>ene-oct 2015</t>
  </si>
  <si>
    <t>ene-oct 2016</t>
  </si>
  <si>
    <t>ene-oct 2017</t>
  </si>
  <si>
    <t>ene-oct 2018</t>
  </si>
  <si>
    <t>ene-oct 2019</t>
  </si>
  <si>
    <t>ene-oct 2020</t>
  </si>
  <si>
    <t>Nota: Cifras preliminares para enero -octubre 2020.</t>
  </si>
  <si>
    <t>Figura 58. Producción de carne en canal en Jalisco en enero-octubre 2008 – 2020, Toneladas</t>
  </si>
  <si>
    <t>Nota 1: Carne en canal se refiere al cuerpo del animal sacrificado, sangrado, desollado, eviscerado, sin cabeza ni extremidades. La canal es el producto primario; es un paso intermedio en la producción de carne, que es el producto terminado. Nota 2: Cifras preliminares para enero - octubre 2020.</t>
  </si>
  <si>
    <t>Figura 59. Producción de carne en canal de ganado bovino por entidad federativa, octubre 2020</t>
  </si>
  <si>
    <t>Octubre 2020 1/</t>
  </si>
  <si>
    <t>Rank Octubre 2020</t>
  </si>
  <si>
    <t>Nota 2: Cifras preliminares para octubre de 2020.</t>
  </si>
  <si>
    <t>Figura 60. Producción de carne en canal de ganado porcino por entidad federativa, octubre 2020</t>
  </si>
  <si>
    <t>Figura 61. Producción de carne en canal de ganado ovino por entidad federativa, octubre 2020</t>
  </si>
  <si>
    <t>Figura 62. Producción de carne en canal de ganado caprino por entidad federativa, octubre 2020</t>
  </si>
  <si>
    <t>Figura 63. Variación porcentual anual de la producción de carne en canal de ganado bovino , nacional y Jalisco, 2018-octubre 2020</t>
  </si>
  <si>
    <t>Figura 63. Variación porcentual anual de la producción de carne en canal de ganado caprino, nacional y Jalisco, 2018-octubre 2020</t>
  </si>
  <si>
    <t>Figura 63. Variación porcentual anual de la producción de carne en canal de ganado ovino, nacional y Jalisco, 2018-octubre 2020</t>
  </si>
  <si>
    <t>Figura 63. Variación porcentual anual de la producción de carne en canal de ganado porcino, nacional y Jalisco, 2018-octubre 2020</t>
  </si>
  <si>
    <t>Enero-Octubre 2020 1/</t>
  </si>
  <si>
    <t>% Participación Jalisco en el Nacional                           (Ene-Oct 2020)</t>
  </si>
  <si>
    <t>Nota: Cifras preliminares para enero - octubre 2020.</t>
  </si>
  <si>
    <t>Trab_asegNov20</t>
  </si>
  <si>
    <t>Figura 130 bovino. Variación porcentual anual de la producción de carne en canal, Jalisco, enero de 2019 a octubre 2020</t>
  </si>
  <si>
    <t>Figura 130 caprino. Variación porcentual anual de la producción de carne en canal, Jalisco, enero de 2019 a octubre 2020</t>
  </si>
  <si>
    <t>Figura 130 ovino. Variación porcentual anual de la producción de carne en canal, Jalisco, enero de 2019 a octubre 2020</t>
  </si>
  <si>
    <t>Figura 130 porcino. Variación porcentual anual de la producción de carne en canal, Jalisco, enero de 2019 a octubre 2020</t>
  </si>
  <si>
    <t>Figura 131-142. Empleo por municipio noviembre 2020</t>
  </si>
  <si>
    <t>Fuente: IIEG con información de INEGI, Sistema de Cuentas Nacionales. Nota: Valores en términos reales, base 2013.</t>
  </si>
  <si>
    <t>IIEG, 05/01/2021</t>
  </si>
  <si>
    <t>Figura 68</t>
  </si>
  <si>
    <t>Figura 69</t>
  </si>
  <si>
    <t>Figura 70</t>
  </si>
  <si>
    <t>Figura 71</t>
  </si>
  <si>
    <t>Figura 130 bovino</t>
  </si>
  <si>
    <t>Figura 130 caprino</t>
  </si>
  <si>
    <t>Figura 130 ovino</t>
  </si>
  <si>
    <t>Figura 130 porcino</t>
  </si>
  <si>
    <t>Figura 131-F142 empleo</t>
  </si>
  <si>
    <r>
      <t>A=Cartera
Vigente</t>
    </r>
    <r>
      <rPr>
        <b/>
        <vertAlign val="superscript"/>
        <sz val="10"/>
        <rFont val="Arial"/>
        <family val="2"/>
      </rPr>
      <t>1</t>
    </r>
  </si>
  <si>
    <r>
      <t>B=Cartera en
Prórroga</t>
    </r>
    <r>
      <rPr>
        <b/>
        <vertAlign val="superscript"/>
        <sz val="10"/>
        <rFont val="Arial"/>
        <family val="2"/>
      </rPr>
      <t>2</t>
    </r>
  </si>
  <si>
    <r>
      <t>C=Cartera 
Vencida</t>
    </r>
    <r>
      <rPr>
        <b/>
        <vertAlign val="superscript"/>
        <sz val="10"/>
        <rFont val="Arial"/>
        <family val="2"/>
      </rPr>
      <t>3</t>
    </r>
  </si>
  <si>
    <r>
      <t>FUENTE: IIEG;</t>
    </r>
    <r>
      <rPr>
        <sz val="10"/>
        <rFont val="Arial"/>
        <family val="2"/>
      </rPr>
      <t xml:space="preserve"> Instituto de Información estadística y Geográfica con base en datos proporcionados por la Encuesta Nacional de Ocupación y Empleo (ENOE), INEGI.</t>
    </r>
  </si>
  <si>
    <t>Unidades Vehiculares Eléctricas</t>
  </si>
  <si>
    <t>Unidades Vehiculares Híbridas Plugin (conectables)</t>
  </si>
  <si>
    <t>Unidades Vehiculares Hibridas</t>
  </si>
  <si>
    <t>Total Jalisco</t>
  </si>
  <si>
    <t>Promedio Nacional</t>
  </si>
  <si>
    <t>Total Nacional</t>
  </si>
  <si>
    <t>Fuente: IIEG con información de INEGI a partir de la Asociación Mexicana de la Industria Automotriz.</t>
  </si>
  <si>
    <t>Total de Unidades</t>
  </si>
  <si>
    <t>Unidades Vehiculares Híbridas</t>
  </si>
  <si>
    <t>Población</t>
  </si>
  <si>
    <t>Tasa por cada millón de habitantes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</si>
</sst>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0.0%"/>
    <numFmt numFmtId="165" formatCode="_-* #,##0_-;\-* #,##0_-;_-* &quot;-&quot;??_-;_-@_-"/>
    <numFmt numFmtId="166" formatCode="0.0"/>
    <numFmt numFmtId="167" formatCode="#,##0.0"/>
    <numFmt numFmtId="168" formatCode="_(&quot;$&quot;* #,##0.00_);_(&quot;$&quot;* \(#,##0.00\);_(&quot;$&quot;* &quot;-&quot;??_);_(@_)"/>
    <numFmt numFmtId="169" formatCode="0.000"/>
    <numFmt numFmtId="170" formatCode="_(* #,##0.00_);_(* \(#,##0.00\);_(* &quot;-&quot;??_);_(@_)"/>
    <numFmt numFmtId="171" formatCode="###\ ###\ ##0.00"/>
    <numFmt numFmtId="172" formatCode="#,###"/>
  </numFmts>
  <fonts count="42" x14ac:knownFonts="1">
    <font>
      <sz val="11"/>
      <name val="Calibri"/>
    </font>
    <font>
      <sz val="10"/>
      <color theme="1"/>
      <name val="Arial"/>
      <family val="2"/>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b/>
      <sz val="10"/>
      <color rgb="FFFFFFFF"/>
      <name val="Arial"/>
      <family val="2"/>
    </font>
    <font>
      <b/>
      <sz val="10"/>
      <color rgb="FF000000"/>
      <name val="Arial"/>
      <family val="2"/>
    </font>
    <font>
      <b/>
      <sz val="10"/>
      <name val="Arial"/>
      <family val="2"/>
    </font>
    <font>
      <sz val="10"/>
      <color rgb="FF000000"/>
      <name val="Arial"/>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b/>
      <sz val="10"/>
      <color theme="1"/>
      <name val="Arial"/>
      <family val="2"/>
    </font>
    <font>
      <b/>
      <sz val="10"/>
      <color theme="0"/>
      <name val="Arial"/>
      <family val="2"/>
    </font>
    <font>
      <sz val="10"/>
      <color rgb="FFFFFFFF"/>
      <name val="Arial"/>
      <family val="2"/>
    </font>
    <font>
      <u/>
      <sz val="11"/>
      <color theme="10"/>
      <name val="Calibri"/>
      <family val="2"/>
    </font>
    <font>
      <b/>
      <vertAlign val="superscript"/>
      <sz val="10"/>
      <color theme="1"/>
      <name val="Arial"/>
      <family val="2"/>
    </font>
    <font>
      <sz val="11"/>
      <name val="Calibri"/>
      <family val="2"/>
    </font>
    <font>
      <sz val="12"/>
      <color theme="1"/>
      <name val="Arial"/>
      <family val="2"/>
    </font>
    <font>
      <sz val="11"/>
      <name val="Calibri"/>
      <family val="2"/>
    </font>
    <font>
      <sz val="10"/>
      <color indexed="8"/>
      <name val="Arial"/>
      <family val="2"/>
    </font>
    <font>
      <b/>
      <sz val="11"/>
      <name val="Arial"/>
      <family val="2"/>
    </font>
    <font>
      <sz val="11"/>
      <name val="Arial"/>
      <family val="2"/>
    </font>
    <font>
      <sz val="10"/>
      <name val="Tahoma"/>
      <family val="2"/>
    </font>
    <font>
      <sz val="10"/>
      <name val="Times New Roman"/>
      <family val="1"/>
    </font>
    <font>
      <sz val="10"/>
      <name val="MS Sans Serif"/>
      <family val="2"/>
    </font>
    <font>
      <b/>
      <vertAlign val="superscript"/>
      <sz val="10"/>
      <name val="Arial"/>
      <family val="2"/>
    </font>
    <font>
      <sz val="11"/>
      <color theme="0"/>
      <name val="Calibri"/>
      <family val="2"/>
      <scheme val="minor"/>
    </font>
  </fonts>
  <fills count="113">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E7E6E6"/>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theme="0" tint="-0.499984740745262"/>
        <bgColor indexed="64"/>
      </patternFill>
    </fill>
    <fill>
      <patternFill patternType="solid">
        <fgColor rgb="FFBF9000"/>
        <bgColor indexed="64"/>
      </patternFill>
    </fill>
    <fill>
      <patternFill patternType="solid">
        <fgColor rgb="FFC9C9C9"/>
        <bgColor indexed="64"/>
      </patternFill>
    </fill>
    <fill>
      <patternFill patternType="solid">
        <fgColor theme="0" tint="-0.249977111117893"/>
        <bgColor indexed="64"/>
      </patternFill>
    </fill>
    <fill>
      <patternFill patternType="solid">
        <fgColor rgb="FF606868"/>
        <bgColor indexed="64"/>
      </patternFill>
    </fill>
    <fill>
      <patternFill patternType="solid">
        <fgColor rgb="FFCBCED1"/>
        <bgColor indexed="64"/>
      </patternFill>
    </fill>
    <fill>
      <patternFill patternType="solid">
        <fgColor rgb="FFFFD966"/>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BDBDB"/>
        <bgColor indexed="64"/>
      </patternFill>
    </fill>
    <fill>
      <patternFill patternType="solid">
        <fgColor rgb="FF3A3838"/>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4" tint="0.79998168889431442"/>
        <bgColor theme="4" tint="0.79998168889431442"/>
      </patternFill>
    </fill>
    <fill>
      <patternFill patternType="solid">
        <fgColor rgb="FF7C878E"/>
        <bgColor indexed="64"/>
      </patternFill>
    </fill>
    <fill>
      <patternFill patternType="solid">
        <fgColor rgb="FFFBBB27"/>
        <bgColor indexed="8"/>
      </patternFill>
    </fill>
    <fill>
      <patternFill patternType="solid">
        <fgColor theme="0" tint="-0.14999847407452621"/>
        <bgColor indexed="8"/>
      </patternFill>
    </fill>
    <fill>
      <patternFill patternType="solid">
        <fgColor theme="0"/>
        <bgColor indexed="8"/>
      </patternFill>
    </fill>
    <fill>
      <patternFill patternType="solid">
        <fgColor theme="2" tint="-9.9978637043366805E-2"/>
        <bgColor indexed="8"/>
      </patternFill>
    </fill>
    <fill>
      <patternFill patternType="solid">
        <fgColor theme="0" tint="-0.14999847407452621"/>
        <bgColor indexed="64"/>
      </patternFill>
    </fill>
    <fill>
      <patternFill patternType="solid">
        <fgColor rgb="FFFCCA5A"/>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FFCCCC"/>
        <bgColor indexed="64"/>
      </patternFill>
    </fill>
    <fill>
      <patternFill patternType="solid">
        <fgColor rgb="FFFFCDCD"/>
        <bgColor indexed="64"/>
      </patternFill>
    </fill>
    <fill>
      <patternFill patternType="solid">
        <fgColor rgb="FFFFA4A4"/>
        <bgColor indexed="64"/>
      </patternFill>
    </fill>
    <fill>
      <patternFill patternType="solid">
        <fgColor rgb="FFFFB2B2"/>
        <bgColor indexed="64"/>
      </patternFill>
    </fill>
    <fill>
      <patternFill patternType="solid">
        <fgColor rgb="FFFFEAEA"/>
        <bgColor indexed="64"/>
      </patternFill>
    </fill>
    <fill>
      <patternFill patternType="solid">
        <fgColor rgb="FFFFEDED"/>
        <bgColor indexed="64"/>
      </patternFill>
    </fill>
    <fill>
      <patternFill patternType="solid">
        <fgColor rgb="FFFFF4F4"/>
        <bgColor indexed="64"/>
      </patternFill>
    </fill>
    <fill>
      <patternFill patternType="solid">
        <fgColor rgb="FFFFF7F7"/>
        <bgColor indexed="64"/>
      </patternFill>
    </fill>
    <fill>
      <patternFill patternType="solid">
        <fgColor rgb="FFFFE6E6"/>
        <bgColor indexed="64"/>
      </patternFill>
    </fill>
    <fill>
      <patternFill patternType="solid">
        <fgColor rgb="FFFF8A8A"/>
        <bgColor indexed="64"/>
      </patternFill>
    </fill>
    <fill>
      <patternFill patternType="solid">
        <fgColor rgb="FFFF9F9F"/>
        <bgColor indexed="64"/>
      </patternFill>
    </fill>
    <fill>
      <patternFill patternType="solid">
        <fgColor rgb="FFFF9999"/>
        <bgColor indexed="64"/>
      </patternFill>
    </fill>
    <fill>
      <patternFill patternType="solid">
        <fgColor rgb="FFFF8585"/>
        <bgColor indexed="64"/>
      </patternFill>
    </fill>
    <fill>
      <patternFill patternType="solid">
        <fgColor rgb="FFFF9090"/>
        <bgColor indexed="64"/>
      </patternFill>
    </fill>
    <fill>
      <patternFill patternType="solid">
        <fgColor rgb="FFFF9898"/>
        <bgColor indexed="64"/>
      </patternFill>
    </fill>
    <fill>
      <patternFill patternType="solid">
        <fgColor rgb="FFFFDADA"/>
        <bgColor indexed="64"/>
      </patternFill>
    </fill>
    <fill>
      <patternFill patternType="solid">
        <fgColor rgb="FFFFDDDD"/>
        <bgColor indexed="64"/>
      </patternFill>
    </fill>
    <fill>
      <patternFill patternType="solid">
        <fgColor rgb="FFFF9292"/>
        <bgColor indexed="64"/>
      </patternFill>
    </fill>
    <fill>
      <patternFill patternType="solid">
        <fgColor rgb="FFFF8E8E"/>
        <bgColor indexed="64"/>
      </patternFill>
    </fill>
    <fill>
      <patternFill patternType="solid">
        <fgColor rgb="FFFFE7E7"/>
        <bgColor indexed="64"/>
      </patternFill>
    </fill>
    <fill>
      <patternFill patternType="solid">
        <fgColor rgb="FFFFECEC"/>
        <bgColor indexed="64"/>
      </patternFill>
    </fill>
    <fill>
      <patternFill patternType="solid">
        <fgColor rgb="FFFFC4C4"/>
        <bgColor indexed="64"/>
      </patternFill>
    </fill>
    <fill>
      <patternFill patternType="solid">
        <fgColor rgb="FFFFCBCB"/>
        <bgColor indexed="64"/>
      </patternFill>
    </fill>
    <fill>
      <patternFill patternType="solid">
        <fgColor rgb="FFFF4F4F"/>
        <bgColor indexed="64"/>
      </patternFill>
    </fill>
    <fill>
      <patternFill patternType="solid">
        <fgColor rgb="FFFFCFCF"/>
        <bgColor indexed="64"/>
      </patternFill>
    </fill>
    <fill>
      <patternFill patternType="solid">
        <fgColor rgb="FFFFD5D5"/>
        <bgColor indexed="64"/>
      </patternFill>
    </fill>
    <fill>
      <patternFill patternType="solid">
        <fgColor rgb="FFFFE1E1"/>
        <bgColor indexed="64"/>
      </patternFill>
    </fill>
    <fill>
      <patternFill patternType="solid">
        <fgColor rgb="FFFFE4E4"/>
        <bgColor indexed="64"/>
      </patternFill>
    </fill>
    <fill>
      <patternFill patternType="solid">
        <fgColor rgb="FFFF5B5B"/>
        <bgColor indexed="64"/>
      </patternFill>
    </fill>
    <fill>
      <patternFill patternType="solid">
        <fgColor rgb="FFFF6B6B"/>
        <bgColor indexed="64"/>
      </patternFill>
    </fill>
    <fill>
      <patternFill patternType="solid">
        <fgColor rgb="FFFFEEEE"/>
        <bgColor indexed="64"/>
      </patternFill>
    </fill>
    <fill>
      <patternFill patternType="solid">
        <fgColor rgb="FFFF0000"/>
        <bgColor indexed="64"/>
      </patternFill>
    </fill>
    <fill>
      <patternFill patternType="solid">
        <fgColor rgb="FFFF1E1E"/>
        <bgColor indexed="64"/>
      </patternFill>
    </fill>
    <fill>
      <patternFill patternType="solid">
        <fgColor rgb="FFFFF3F3"/>
        <bgColor indexed="64"/>
      </patternFill>
    </fill>
    <fill>
      <patternFill patternType="solid">
        <fgColor rgb="FFFFF5F5"/>
        <bgColor indexed="64"/>
      </patternFill>
    </fill>
    <fill>
      <patternFill patternType="solid">
        <fgColor rgb="FFFFBEBE"/>
        <bgColor indexed="64"/>
      </patternFill>
    </fill>
    <fill>
      <patternFill patternType="solid">
        <fgColor rgb="FFFFC2C2"/>
        <bgColor indexed="64"/>
      </patternFill>
    </fill>
    <fill>
      <patternFill patternType="solid">
        <fgColor rgb="FFFFB3B3"/>
        <bgColor indexed="64"/>
      </patternFill>
    </fill>
    <fill>
      <patternFill patternType="solid">
        <fgColor rgb="FFFFB6B6"/>
        <bgColor indexed="64"/>
      </patternFill>
    </fill>
    <fill>
      <patternFill patternType="solid">
        <fgColor rgb="FFFF9E9E"/>
        <bgColor indexed="64"/>
      </patternFill>
    </fill>
    <fill>
      <patternFill patternType="solid">
        <fgColor rgb="FFFFB9B9"/>
        <bgColor indexed="64"/>
      </patternFill>
    </fill>
    <fill>
      <patternFill patternType="solid">
        <fgColor rgb="FFFFC8C8"/>
        <bgColor indexed="64"/>
      </patternFill>
    </fill>
    <fill>
      <patternFill patternType="solid">
        <fgColor rgb="FFFFC9C9"/>
        <bgColor indexed="64"/>
      </patternFill>
    </fill>
    <fill>
      <patternFill patternType="solid">
        <fgColor rgb="FFFFBBBB"/>
        <bgColor indexed="64"/>
      </patternFill>
    </fill>
    <fill>
      <patternFill patternType="solid">
        <fgColor rgb="FFFFEFEF"/>
        <bgColor indexed="64"/>
      </patternFill>
    </fill>
    <fill>
      <patternFill patternType="solid">
        <fgColor rgb="FFFFA1A1"/>
        <bgColor indexed="64"/>
      </patternFill>
    </fill>
    <fill>
      <patternFill patternType="solid">
        <fgColor rgb="FFFFA7A7"/>
        <bgColor indexed="64"/>
      </patternFill>
    </fill>
    <fill>
      <patternFill patternType="solid">
        <fgColor rgb="FFFFA2A2"/>
        <bgColor indexed="64"/>
      </patternFill>
    </fill>
    <fill>
      <patternFill patternType="solid">
        <fgColor rgb="FFFFACAC"/>
        <bgColor indexed="64"/>
      </patternFill>
    </fill>
    <fill>
      <patternFill patternType="solid">
        <fgColor rgb="FFFFC7C7"/>
        <bgColor indexed="64"/>
      </patternFill>
    </fill>
    <fill>
      <patternFill patternType="solid">
        <fgColor rgb="FFFFD1D1"/>
        <bgColor indexed="64"/>
      </patternFill>
    </fill>
    <fill>
      <patternFill patternType="solid">
        <fgColor rgb="FFFFF0F0"/>
        <bgColor indexed="64"/>
      </patternFill>
    </fill>
    <fill>
      <patternFill patternType="solid">
        <fgColor rgb="FFFFF6F6"/>
        <bgColor indexed="64"/>
      </patternFill>
    </fill>
    <fill>
      <patternFill patternType="solid">
        <fgColor rgb="FFFFFEFE"/>
        <bgColor indexed="64"/>
      </patternFill>
    </fill>
    <fill>
      <patternFill patternType="solid">
        <fgColor rgb="FFFFF9F9"/>
        <bgColor indexed="64"/>
      </patternFill>
    </fill>
    <fill>
      <patternFill patternType="solid">
        <fgColor rgb="FFFFFDFD"/>
        <bgColor indexed="64"/>
      </patternFill>
    </fill>
    <fill>
      <patternFill patternType="solid">
        <fgColor rgb="FFFFB0B0"/>
        <bgColor indexed="64"/>
      </patternFill>
    </fill>
    <fill>
      <patternFill patternType="solid">
        <fgColor rgb="FFFFBABA"/>
        <bgColor indexed="64"/>
      </patternFill>
    </fill>
    <fill>
      <patternFill patternType="solid">
        <fgColor rgb="FFFF6363"/>
        <bgColor indexed="64"/>
      </patternFill>
    </fill>
    <fill>
      <patternFill patternType="solid">
        <fgColor rgb="FFFF7C7C"/>
        <bgColor indexed="64"/>
      </patternFill>
    </fill>
    <fill>
      <patternFill patternType="solid">
        <fgColor rgb="FFFFE3E3"/>
        <bgColor indexed="64"/>
      </patternFill>
    </fill>
    <fill>
      <patternFill patternType="solid">
        <fgColor rgb="FFFFB7B7"/>
        <bgColor indexed="64"/>
      </patternFill>
    </fill>
    <fill>
      <patternFill patternType="solid">
        <fgColor rgb="FFFFAFAF"/>
        <bgColor indexed="64"/>
      </patternFill>
    </fill>
    <fill>
      <patternFill patternType="solid">
        <fgColor rgb="FFFFEBEB"/>
        <bgColor indexed="64"/>
      </patternFill>
    </fill>
    <fill>
      <patternFill patternType="solid">
        <fgColor rgb="FFFFF1F1"/>
        <bgColor indexed="64"/>
      </patternFill>
    </fill>
    <fill>
      <patternFill patternType="solid">
        <fgColor rgb="FFFFE8E8"/>
        <bgColor indexed="64"/>
      </patternFill>
    </fill>
    <fill>
      <patternFill patternType="solid">
        <fgColor rgb="FFFFFBFB"/>
        <bgColor indexed="64"/>
      </patternFill>
    </fill>
    <fill>
      <patternFill patternType="solid">
        <fgColor rgb="FFFF5E5E"/>
        <bgColor indexed="64"/>
      </patternFill>
    </fill>
    <fill>
      <patternFill patternType="solid">
        <fgColor rgb="FFFF9C9C"/>
        <bgColor indexed="64"/>
      </patternFill>
    </fill>
    <fill>
      <patternFill patternType="solid">
        <fgColor rgb="FFFF9B9B"/>
        <bgColor indexed="64"/>
      </patternFill>
    </fill>
    <fill>
      <patternFill patternType="solid">
        <fgColor rgb="FF004A98"/>
        <bgColor indexed="64"/>
      </patternFill>
    </fill>
    <fill>
      <patternFill patternType="solid">
        <fgColor rgb="FF0070BE"/>
        <bgColor indexed="64"/>
      </patternFill>
    </fill>
  </fills>
  <borders count="27">
    <border>
      <left/>
      <right/>
      <top/>
      <bottom/>
      <diagonal/>
    </border>
    <border>
      <left/>
      <right/>
      <top/>
      <bottom/>
      <diagonal/>
    </border>
    <border>
      <left/>
      <right/>
      <top/>
      <bottom style="thin">
        <color theme="4" tint="0.39997558519241921"/>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rgb="FFA6A6A6"/>
      </bottom>
      <diagonal/>
    </border>
    <border>
      <left/>
      <right style="thin">
        <color indexed="64"/>
      </right>
      <top/>
      <bottom/>
      <diagonal/>
    </border>
    <border>
      <left/>
      <right style="thin">
        <color theme="0"/>
      </right>
      <top/>
      <bottom/>
      <diagonal/>
    </border>
    <border>
      <left/>
      <right/>
      <top style="thin">
        <color auto="1"/>
      </top>
      <bottom/>
      <diagonal/>
    </border>
    <border>
      <left/>
      <right style="medium">
        <color indexed="64"/>
      </right>
      <top/>
      <bottom/>
      <diagonal/>
    </border>
    <border>
      <left/>
      <right/>
      <top/>
      <bottom style="thin">
        <color theme="0"/>
      </bottom>
      <diagonal/>
    </border>
    <border>
      <left/>
      <right style="thin">
        <color theme="0"/>
      </right>
      <top/>
      <bottom style="thin">
        <color theme="0"/>
      </bottom>
      <diagonal/>
    </border>
    <border>
      <left/>
      <right/>
      <top style="thin">
        <color theme="4" tint="0.39997558519241921"/>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s>
  <cellStyleXfs count="104">
    <xf numFmtId="0" fontId="0" fillId="0" borderId="0"/>
    <xf numFmtId="9" fontId="14" fillId="0" borderId="0" applyFont="0" applyFill="0" applyBorder="0" applyAlignment="0" applyProtection="0"/>
    <xf numFmtId="0" fontId="21" fillId="0" borderId="1"/>
    <xf numFmtId="0" fontId="13" fillId="0" borderId="1"/>
    <xf numFmtId="0" fontId="22" fillId="0" borderId="1" applyNumberFormat="0" applyFill="0" applyBorder="0" applyAlignment="0" applyProtection="0"/>
    <xf numFmtId="9" fontId="13" fillId="0" borderId="1" applyFont="0" applyFill="0" applyBorder="0" applyAlignment="0" applyProtection="0"/>
    <xf numFmtId="9" fontId="21" fillId="0" borderId="1" applyFont="0" applyFill="0" applyBorder="0" applyAlignment="0" applyProtection="0"/>
    <xf numFmtId="43" fontId="13" fillId="0" borderId="1" applyFont="0" applyFill="0" applyBorder="0" applyAlignment="0" applyProtection="0"/>
    <xf numFmtId="0" fontId="24" fillId="0" borderId="1"/>
    <xf numFmtId="0" fontId="25" fillId="0" borderId="1"/>
    <xf numFmtId="0" fontId="13" fillId="0" borderId="1"/>
    <xf numFmtId="0" fontId="13" fillId="0" borderId="1"/>
    <xf numFmtId="9" fontId="13" fillId="0" borderId="1" applyFont="0" applyFill="0" applyBorder="0" applyAlignment="0" applyProtection="0"/>
    <xf numFmtId="0" fontId="13" fillId="0" borderId="1"/>
    <xf numFmtId="0" fontId="15" fillId="0" borderId="1"/>
    <xf numFmtId="9" fontId="15" fillId="0" borderId="1" applyFont="0" applyFill="0" applyBorder="0" applyAlignment="0" applyProtection="0"/>
    <xf numFmtId="0" fontId="24" fillId="0" borderId="1"/>
    <xf numFmtId="0" fontId="29" fillId="0" borderId="0" applyNumberFormat="0" applyFill="0" applyBorder="0" applyAlignment="0" applyProtection="0"/>
    <xf numFmtId="0" fontId="12" fillId="0" borderId="1"/>
    <xf numFmtId="9" fontId="12" fillId="0" borderId="1" applyFont="0" applyFill="0" applyBorder="0" applyAlignment="0" applyProtection="0"/>
    <xf numFmtId="43" fontId="12" fillId="0" borderId="1" applyFont="0" applyFill="0" applyBorder="0" applyAlignment="0" applyProtection="0"/>
    <xf numFmtId="0" fontId="11" fillId="0" borderId="1"/>
    <xf numFmtId="43" fontId="11" fillId="0" borderId="1" applyFont="0" applyFill="0" applyBorder="0" applyAlignment="0" applyProtection="0"/>
    <xf numFmtId="9" fontId="11" fillId="0" borderId="1" applyFont="0" applyFill="0" applyBorder="0" applyAlignment="0" applyProtection="0"/>
    <xf numFmtId="0" fontId="14" fillId="0" borderId="1"/>
    <xf numFmtId="43" fontId="14" fillId="0" borderId="1" applyFont="0" applyFill="0" applyBorder="0" applyAlignment="0" applyProtection="0"/>
    <xf numFmtId="0" fontId="14" fillId="0" borderId="1"/>
    <xf numFmtId="43" fontId="14" fillId="0" borderId="1" applyFont="0" applyFill="0" applyBorder="0" applyAlignment="0" applyProtection="0"/>
    <xf numFmtId="0" fontId="11" fillId="0" borderId="1"/>
    <xf numFmtId="9" fontId="11" fillId="0" borderId="1" applyFont="0" applyFill="0" applyBorder="0" applyAlignment="0" applyProtection="0"/>
    <xf numFmtId="43" fontId="11" fillId="0" borderId="1" applyFont="0" applyFill="0" applyBorder="0" applyAlignment="0" applyProtection="0"/>
    <xf numFmtId="0" fontId="29" fillId="0" borderId="1" applyNumberFormat="0" applyFill="0" applyBorder="0" applyAlignment="0" applyProtection="0"/>
    <xf numFmtId="9" fontId="24" fillId="0" borderId="1" applyFont="0" applyFill="0" applyBorder="0" applyAlignment="0" applyProtection="0"/>
    <xf numFmtId="43" fontId="24" fillId="0" borderId="1" applyFont="0" applyFill="0" applyBorder="0" applyAlignment="0" applyProtection="0"/>
    <xf numFmtId="0" fontId="31" fillId="0" borderId="1"/>
    <xf numFmtId="9" fontId="31" fillId="0" borderId="1" applyFont="0" applyFill="0" applyBorder="0" applyAlignment="0" applyProtection="0"/>
    <xf numFmtId="0" fontId="10" fillId="0" borderId="1"/>
    <xf numFmtId="9" fontId="10" fillId="0" borderId="1" applyFont="0" applyFill="0" applyBorder="0" applyAlignment="0" applyProtection="0"/>
    <xf numFmtId="0" fontId="14" fillId="0" borderId="1"/>
    <xf numFmtId="43" fontId="14" fillId="0" borderId="1" applyFont="0" applyFill="0" applyBorder="0" applyAlignment="0" applyProtection="0"/>
    <xf numFmtId="9" fontId="14" fillId="0" borderId="1" applyFont="0" applyFill="0" applyBorder="0" applyAlignment="0" applyProtection="0"/>
    <xf numFmtId="44" fontId="14" fillId="0" borderId="1" applyFont="0" applyFill="0" applyBorder="0" applyAlignment="0" applyProtection="0"/>
    <xf numFmtId="9" fontId="25" fillId="0" borderId="1" applyFont="0" applyFill="0" applyBorder="0" applyAlignment="0" applyProtection="0"/>
    <xf numFmtId="0" fontId="32" fillId="0" borderId="1"/>
    <xf numFmtId="0" fontId="9" fillId="0" borderId="1"/>
    <xf numFmtId="43" fontId="9" fillId="0" borderId="1" applyFont="0" applyFill="0" applyBorder="0" applyAlignment="0" applyProtection="0"/>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21" fillId="0" borderId="1"/>
    <xf numFmtId="9" fontId="21"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0" borderId="1"/>
    <xf numFmtId="168" fontId="7" fillId="0" borderId="1" applyFont="0" applyFill="0" applyBorder="0" applyAlignment="0" applyProtection="0"/>
    <xf numFmtId="0" fontId="7" fillId="0" borderId="1"/>
    <xf numFmtId="9" fontId="7" fillId="0" borderId="1" applyFont="0" applyFill="0" applyBorder="0" applyAlignment="0" applyProtection="0"/>
    <xf numFmtId="0" fontId="6" fillId="0" borderId="1"/>
    <xf numFmtId="9" fontId="6" fillId="0" borderId="1" applyFont="0" applyFill="0" applyBorder="0" applyAlignment="0" applyProtection="0"/>
    <xf numFmtId="0" fontId="33" fillId="0" borderId="1"/>
    <xf numFmtId="9" fontId="33" fillId="0" borderId="1" applyFont="0" applyFill="0" applyBorder="0" applyAlignment="0" applyProtection="0"/>
    <xf numFmtId="0" fontId="5" fillId="0" borderId="1"/>
    <xf numFmtId="9" fontId="5" fillId="0" borderId="1" applyFont="0" applyFill="0" applyBorder="0" applyAlignment="0" applyProtection="0"/>
    <xf numFmtId="0" fontId="4" fillId="0" borderId="1"/>
    <xf numFmtId="43" fontId="4" fillId="0" borderId="1" applyFont="0" applyFill="0" applyBorder="0" applyAlignment="0" applyProtection="0"/>
    <xf numFmtId="9" fontId="4" fillId="0" borderId="1" applyFont="0" applyFill="0" applyBorder="0" applyAlignment="0" applyProtection="0"/>
    <xf numFmtId="0" fontId="14" fillId="0" borderId="1"/>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0" borderId="1"/>
    <xf numFmtId="43" fontId="4" fillId="0" borderId="1" applyFont="0" applyFill="0" applyBorder="0" applyAlignment="0" applyProtection="0"/>
    <xf numFmtId="9" fontId="4" fillId="0" borderId="1" applyFont="0" applyFill="0" applyBorder="0" applyAlignment="0" applyProtection="0"/>
    <xf numFmtId="0" fontId="14" fillId="0" borderId="1"/>
    <xf numFmtId="0" fontId="4" fillId="0" borderId="1"/>
    <xf numFmtId="0" fontId="37" fillId="0" borderId="1"/>
    <xf numFmtId="170" fontId="37" fillId="0" borderId="1" applyFont="0" applyFill="0" applyBorder="0" applyAlignment="0" applyProtection="0"/>
    <xf numFmtId="9" fontId="37" fillId="0" borderId="1" applyFont="0" applyFill="0" applyBorder="0" applyAlignment="0" applyProtection="0"/>
    <xf numFmtId="0" fontId="20" fillId="0" borderId="1"/>
    <xf numFmtId="0" fontId="23" fillId="0" borderId="1" applyNumberFormat="0" applyFill="0" applyBorder="0" applyAlignment="0" applyProtection="0"/>
    <xf numFmtId="0" fontId="4" fillId="0" borderId="1"/>
    <xf numFmtId="0" fontId="2" fillId="0" borderId="1"/>
    <xf numFmtId="9" fontId="2" fillId="0" borderId="1" applyFont="0" applyFill="0" applyBorder="0" applyAlignment="0" applyProtection="0"/>
    <xf numFmtId="43" fontId="2" fillId="0" borderId="1" applyFont="0" applyFill="0" applyBorder="0" applyAlignment="0" applyProtection="0"/>
    <xf numFmtId="0" fontId="3" fillId="0" borderId="1"/>
    <xf numFmtId="9" fontId="3" fillId="0" borderId="1" applyFont="0" applyFill="0" applyBorder="0" applyAlignment="0" applyProtection="0"/>
    <xf numFmtId="0" fontId="20" fillId="0" borderId="1"/>
    <xf numFmtId="9" fontId="20" fillId="0" borderId="1" applyFont="0" applyFill="0" applyBorder="0" applyAlignment="0" applyProtection="0"/>
    <xf numFmtId="0" fontId="38" fillId="0" borderId="1"/>
    <xf numFmtId="0" fontId="2" fillId="29" borderId="1" applyNumberFormat="0" applyBorder="0" applyAlignment="0" applyProtection="0"/>
    <xf numFmtId="0" fontId="39" fillId="0" borderId="1"/>
    <xf numFmtId="0" fontId="2" fillId="0" borderId="1"/>
    <xf numFmtId="9" fontId="2" fillId="0" borderId="1" applyFont="0" applyFill="0" applyBorder="0" applyAlignment="0" applyProtection="0"/>
    <xf numFmtId="43" fontId="2" fillId="0" borderId="1" applyFont="0" applyFill="0" applyBorder="0" applyAlignment="0" applyProtection="0"/>
    <xf numFmtId="9" fontId="2" fillId="0" borderId="1" applyFont="0" applyFill="0" applyBorder="0" applyAlignment="0" applyProtection="0"/>
    <xf numFmtId="0" fontId="2" fillId="0" borderId="1"/>
    <xf numFmtId="9" fontId="2" fillId="0" borderId="1" applyFont="0" applyFill="0" applyBorder="0" applyAlignment="0" applyProtection="0"/>
    <xf numFmtId="0" fontId="2" fillId="0" borderId="1"/>
  </cellStyleXfs>
  <cellXfs count="577">
    <xf numFmtId="0" fontId="0" fillId="0" borderId="0" xfId="0"/>
    <xf numFmtId="0" fontId="19" fillId="2" borderId="0" xfId="0" applyFont="1" applyFill="1" applyAlignment="1">
      <alignment horizontal="left" vertical="center" wrapText="1"/>
    </xf>
    <xf numFmtId="0" fontId="19" fillId="4" borderId="0" xfId="0" applyFont="1" applyFill="1" applyAlignment="1">
      <alignment horizontal="center" vertical="center"/>
    </xf>
    <xf numFmtId="0" fontId="26" fillId="2" borderId="4" xfId="10" applyFont="1" applyFill="1" applyBorder="1" applyAlignment="1">
      <alignment horizontal="left" vertical="center"/>
    </xf>
    <xf numFmtId="3" fontId="26" fillId="2" borderId="4" xfId="10" applyNumberFormat="1" applyFont="1" applyFill="1" applyBorder="1" applyAlignment="1">
      <alignment horizontal="right" vertical="center"/>
    </xf>
    <xf numFmtId="3" fontId="26" fillId="2" borderId="3" xfId="10" applyNumberFormat="1" applyFont="1" applyFill="1" applyBorder="1" applyAlignment="1">
      <alignment horizontal="right" vertical="center"/>
    </xf>
    <xf numFmtId="0" fontId="16" fillId="7" borderId="1" xfId="11" applyFont="1" applyFill="1" applyAlignment="1">
      <alignment horizontal="center" vertical="center" wrapText="1"/>
    </xf>
    <xf numFmtId="0" fontId="26" fillId="2" borderId="3" xfId="11" applyFont="1" applyFill="1" applyBorder="1"/>
    <xf numFmtId="3" fontId="26" fillId="2" borderId="3" xfId="11" applyNumberFormat="1" applyFont="1" applyFill="1" applyBorder="1"/>
    <xf numFmtId="3" fontId="17" fillId="0" borderId="1" xfId="2" applyNumberFormat="1" applyFont="1" applyAlignment="1">
      <alignment horizontal="right" vertical="center"/>
    </xf>
    <xf numFmtId="0" fontId="20" fillId="0" borderId="0" xfId="0" applyFont="1" applyAlignment="1">
      <alignment horizontal="left" vertical="center"/>
    </xf>
    <xf numFmtId="0" fontId="19" fillId="0" borderId="1" xfId="8" applyFont="1"/>
    <xf numFmtId="0" fontId="20" fillId="0" borderId="0" xfId="0" applyFont="1"/>
    <xf numFmtId="164" fontId="20" fillId="0" borderId="1" xfId="6" applyNumberFormat="1" applyFont="1"/>
    <xf numFmtId="0" fontId="26" fillId="0" borderId="1" xfId="2" applyFont="1"/>
    <xf numFmtId="10" fontId="20" fillId="0" borderId="1" xfId="6" applyNumberFormat="1" applyFont="1"/>
    <xf numFmtId="17" fontId="16" fillId="7" borderId="1" xfId="11" quotePrefix="1" applyNumberFormat="1" applyFont="1" applyFill="1" applyAlignment="1">
      <alignment horizontal="center" vertical="center" wrapText="1"/>
    </xf>
    <xf numFmtId="3" fontId="26" fillId="2" borderId="3" xfId="11" applyNumberFormat="1" applyFont="1" applyFill="1" applyBorder="1" applyAlignment="1">
      <alignment horizontal="right" vertical="center"/>
    </xf>
    <xf numFmtId="10" fontId="26" fillId="2" borderId="3" xfId="11" applyNumberFormat="1" applyFont="1" applyFill="1" applyBorder="1" applyAlignment="1">
      <alignment horizontal="right" vertical="center"/>
    </xf>
    <xf numFmtId="17" fontId="16" fillId="0" borderId="1" xfId="11" quotePrefix="1" applyNumberFormat="1" applyFont="1" applyAlignment="1">
      <alignment horizontal="center" vertical="center" wrapText="1"/>
    </xf>
    <xf numFmtId="0" fontId="16" fillId="0" borderId="1" xfId="11" applyFont="1" applyAlignment="1">
      <alignment horizontal="center" vertical="center" wrapText="1"/>
    </xf>
    <xf numFmtId="3" fontId="26" fillId="0" borderId="1" xfId="11" applyNumberFormat="1" applyFont="1"/>
    <xf numFmtId="3" fontId="26" fillId="0" borderId="1" xfId="11" applyNumberFormat="1" applyFont="1" applyAlignment="1">
      <alignment horizontal="right" vertical="center"/>
    </xf>
    <xf numFmtId="10" fontId="26" fillId="0" borderId="1" xfId="11" applyNumberFormat="1" applyFont="1" applyAlignment="1">
      <alignment horizontal="right" vertical="center"/>
    </xf>
    <xf numFmtId="2" fontId="19" fillId="0" borderId="1" xfId="8" applyNumberFormat="1" applyFont="1"/>
    <xf numFmtId="0" fontId="20" fillId="0" borderId="0" xfId="0" applyFont="1" applyAlignment="1">
      <alignment horizontal="left"/>
    </xf>
    <xf numFmtId="10" fontId="26" fillId="2" borderId="3" xfId="12" applyNumberFormat="1" applyFont="1" applyFill="1" applyBorder="1"/>
    <xf numFmtId="0" fontId="26" fillId="0" borderId="1" xfId="11" applyNumberFormat="1" applyFont="1" applyAlignment="1">
      <alignment horizontal="right" vertical="center"/>
    </xf>
    <xf numFmtId="10" fontId="20" fillId="0" borderId="1" xfId="6" applyNumberFormat="1" applyFont="1" applyAlignment="1">
      <alignment horizontal="center"/>
    </xf>
    <xf numFmtId="164" fontId="20" fillId="0" borderId="0" xfId="0" applyNumberFormat="1" applyFont="1"/>
    <xf numFmtId="0" fontId="20" fillId="0" borderId="1" xfId="24" applyFont="1"/>
    <xf numFmtId="17" fontId="16" fillId="7" borderId="1" xfId="10" quotePrefix="1" applyNumberFormat="1" applyFont="1" applyFill="1" applyAlignment="1">
      <alignment horizontal="center" vertical="center" wrapText="1"/>
    </xf>
    <xf numFmtId="3" fontId="20" fillId="0" borderId="0" xfId="0" applyNumberFormat="1" applyFont="1"/>
    <xf numFmtId="3" fontId="26" fillId="2" borderId="3" xfId="11" applyNumberFormat="1" applyFont="1" applyFill="1" applyBorder="1" applyAlignment="1">
      <alignment horizontal="right"/>
    </xf>
    <xf numFmtId="10" fontId="26" fillId="2" borderId="3" xfId="11" applyNumberFormat="1" applyFont="1" applyFill="1" applyBorder="1" applyAlignment="1">
      <alignment horizontal="right"/>
    </xf>
    <xf numFmtId="0" fontId="18" fillId="0" borderId="0" xfId="0" applyFont="1"/>
    <xf numFmtId="0" fontId="20" fillId="6" borderId="0" xfId="0" applyFont="1" applyFill="1"/>
    <xf numFmtId="0" fontId="20" fillId="5" borderId="0" xfId="0" applyFont="1" applyFill="1"/>
    <xf numFmtId="10" fontId="19" fillId="8" borderId="1" xfId="0" applyNumberFormat="1" applyFont="1" applyFill="1" applyBorder="1" applyAlignment="1">
      <alignment horizontal="right" vertical="center"/>
    </xf>
    <xf numFmtId="3" fontId="19" fillId="8" borderId="1" xfId="0" applyNumberFormat="1" applyFont="1" applyFill="1" applyBorder="1" applyAlignment="1">
      <alignment horizontal="right" vertical="center"/>
    </xf>
    <xf numFmtId="3" fontId="19" fillId="8" borderId="6" xfId="0" applyNumberFormat="1" applyFont="1" applyFill="1" applyBorder="1" applyAlignment="1">
      <alignment horizontal="right" vertical="center"/>
    </xf>
    <xf numFmtId="0" fontId="19" fillId="8" borderId="6" xfId="0" applyFont="1" applyFill="1" applyBorder="1" applyAlignment="1">
      <alignment horizontal="right" vertical="center"/>
    </xf>
    <xf numFmtId="0" fontId="17" fillId="2" borderId="6" xfId="0" applyFont="1" applyFill="1" applyBorder="1" applyAlignment="1">
      <alignment horizontal="left" vertical="center"/>
    </xf>
    <xf numFmtId="3" fontId="17" fillId="2" borderId="6" xfId="0" applyNumberFormat="1" applyFont="1" applyFill="1" applyBorder="1" applyAlignment="1">
      <alignment horizontal="right" vertical="center"/>
    </xf>
    <xf numFmtId="0" fontId="19" fillId="8" borderId="1" xfId="0" applyFont="1" applyFill="1" applyBorder="1" applyAlignment="1">
      <alignment horizontal="left" vertical="center"/>
    </xf>
    <xf numFmtId="0" fontId="19" fillId="8" borderId="6" xfId="0" applyFont="1" applyFill="1" applyBorder="1" applyAlignment="1">
      <alignment horizontal="left" vertical="center"/>
    </xf>
    <xf numFmtId="10" fontId="19" fillId="8" borderId="6" xfId="0" applyNumberFormat="1" applyFont="1" applyFill="1" applyBorder="1" applyAlignment="1">
      <alignment horizontal="right" vertical="center"/>
    </xf>
    <xf numFmtId="0" fontId="19" fillId="8" borderId="1" xfId="0" applyFont="1" applyFill="1" applyBorder="1" applyAlignment="1">
      <alignment horizontal="right" vertical="center"/>
    </xf>
    <xf numFmtId="0" fontId="17" fillId="2" borderId="6" xfId="0" applyFont="1" applyFill="1" applyBorder="1" applyAlignment="1">
      <alignment horizontal="right" vertical="center"/>
    </xf>
    <xf numFmtId="10" fontId="17" fillId="2" borderId="6" xfId="0" applyNumberFormat="1" applyFont="1" applyFill="1" applyBorder="1" applyAlignment="1">
      <alignment horizontal="right" vertical="center"/>
    </xf>
    <xf numFmtId="10" fontId="26" fillId="0" borderId="1" xfId="1" applyNumberFormat="1" applyFont="1" applyBorder="1"/>
    <xf numFmtId="0" fontId="20" fillId="0" borderId="1" xfId="0" applyFont="1" applyBorder="1"/>
    <xf numFmtId="0" fontId="16" fillId="7" borderId="5" xfId="0" applyFont="1" applyFill="1" applyBorder="1" applyAlignment="1">
      <alignment horizontal="justify" vertical="center" wrapText="1"/>
    </xf>
    <xf numFmtId="0" fontId="26" fillId="0" borderId="1" xfId="11" applyFont="1"/>
    <xf numFmtId="0" fontId="26" fillId="0" borderId="1" xfId="2" applyFont="1" applyAlignment="1">
      <alignment horizontal="center"/>
    </xf>
    <xf numFmtId="0" fontId="19" fillId="8" borderId="1" xfId="0" applyFont="1" applyFill="1" applyBorder="1" applyAlignment="1">
      <alignment horizontal="left" vertical="center" wrapText="1"/>
    </xf>
    <xf numFmtId="0" fontId="19" fillId="8" borderId="6"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3" fontId="19" fillId="8" borderId="6" xfId="0" applyNumberFormat="1" applyFont="1" applyFill="1" applyBorder="1" applyAlignment="1">
      <alignment horizontal="center" vertical="center" wrapText="1"/>
    </xf>
    <xf numFmtId="3" fontId="19" fillId="8" borderId="6" xfId="0" applyNumberFormat="1" applyFont="1" applyFill="1" applyBorder="1" applyAlignment="1">
      <alignment horizontal="right" vertical="center" wrapText="1"/>
    </xf>
    <xf numFmtId="0" fontId="19" fillId="8" borderId="6" xfId="0" applyFont="1" applyFill="1" applyBorder="1" applyAlignment="1">
      <alignment horizontal="right" vertical="center" wrapText="1"/>
    </xf>
    <xf numFmtId="3" fontId="17" fillId="2" borderId="6" xfId="0" applyNumberFormat="1" applyFont="1" applyFill="1" applyBorder="1" applyAlignment="1">
      <alignment horizontal="center" vertical="center"/>
    </xf>
    <xf numFmtId="0" fontId="23" fillId="0" borderId="1" xfId="17" applyFont="1" applyFill="1" applyBorder="1" applyAlignment="1"/>
    <xf numFmtId="0" fontId="23" fillId="0" borderId="1" xfId="17" applyFont="1" applyFill="1" applyBorder="1" applyAlignment="1">
      <alignment wrapText="1"/>
    </xf>
    <xf numFmtId="0" fontId="23" fillId="0" borderId="1" xfId="4" applyFont="1" applyFill="1" applyAlignment="1"/>
    <xf numFmtId="10" fontId="19" fillId="4" borderId="0" xfId="0" applyNumberFormat="1" applyFont="1" applyFill="1" applyAlignment="1">
      <alignment horizontal="center" vertical="center"/>
    </xf>
    <xf numFmtId="0" fontId="17" fillId="10" borderId="0" xfId="0" applyFont="1" applyFill="1" applyAlignment="1">
      <alignment horizontal="left" vertical="center"/>
    </xf>
    <xf numFmtId="0" fontId="19" fillId="3" borderId="0" xfId="0" applyFont="1" applyFill="1" applyAlignment="1">
      <alignment horizontal="center" vertical="center"/>
    </xf>
    <xf numFmtId="10" fontId="19" fillId="3" borderId="0" xfId="0" applyNumberFormat="1" applyFont="1" applyFill="1" applyAlignment="1">
      <alignment horizontal="center" vertical="center"/>
    </xf>
    <xf numFmtId="0" fontId="17" fillId="3" borderId="0" xfId="0" applyFont="1" applyFill="1" applyAlignment="1">
      <alignment horizontal="center" vertical="center"/>
    </xf>
    <xf numFmtId="10" fontId="17" fillId="3" borderId="0" xfId="0" applyNumberFormat="1" applyFont="1" applyFill="1" applyAlignment="1">
      <alignment horizontal="center" vertical="center"/>
    </xf>
    <xf numFmtId="3" fontId="19" fillId="0" borderId="0" xfId="0" applyNumberFormat="1" applyFont="1" applyAlignment="1">
      <alignment horizontal="center" vertical="center"/>
    </xf>
    <xf numFmtId="10" fontId="19" fillId="0" borderId="0" xfId="0" applyNumberFormat="1" applyFont="1" applyAlignment="1">
      <alignment horizontal="center" vertical="center"/>
    </xf>
    <xf numFmtId="0" fontId="20" fillId="0" borderId="1" xfId="24" applyFont="1" applyAlignment="1">
      <alignment horizontal="left" vertical="center"/>
    </xf>
    <xf numFmtId="1" fontId="20" fillId="0" borderId="1" xfId="24" applyNumberFormat="1" applyFont="1"/>
    <xf numFmtId="0" fontId="16" fillId="9" borderId="1" xfId="24" applyFont="1" applyFill="1" applyAlignment="1">
      <alignment horizontal="center" vertical="center"/>
    </xf>
    <xf numFmtId="0" fontId="16" fillId="9" borderId="1" xfId="24" applyFont="1" applyFill="1" applyAlignment="1">
      <alignment horizontal="center" vertical="center" wrapText="1"/>
    </xf>
    <xf numFmtId="0" fontId="35" fillId="0" borderId="0" xfId="0" applyFont="1"/>
    <xf numFmtId="0" fontId="36" fillId="0" borderId="0" xfId="0" applyFont="1" applyAlignment="1">
      <alignment horizontal="center"/>
    </xf>
    <xf numFmtId="0" fontId="29" fillId="0" borderId="0" xfId="17"/>
    <xf numFmtId="0" fontId="3" fillId="0" borderId="1" xfId="2" applyFont="1" applyAlignment="1">
      <alignment horizontal="center"/>
    </xf>
    <xf numFmtId="164" fontId="3" fillId="0" borderId="1" xfId="2" applyNumberFormat="1" applyFont="1"/>
    <xf numFmtId="3" fontId="3" fillId="0" borderId="1" xfId="2" applyNumberFormat="1" applyFont="1"/>
    <xf numFmtId="17" fontId="3" fillId="0" borderId="1" xfId="2" applyNumberFormat="1" applyFont="1"/>
    <xf numFmtId="0" fontId="3" fillId="0" borderId="1" xfId="11" applyFont="1"/>
    <xf numFmtId="0" fontId="3" fillId="3" borderId="3" xfId="11" applyFont="1" applyFill="1" applyBorder="1" applyAlignment="1">
      <alignment horizontal="left" wrapText="1"/>
    </xf>
    <xf numFmtId="3" fontId="3" fillId="3" borderId="3" xfId="11" applyNumberFormat="1" applyFont="1" applyFill="1" applyBorder="1" applyAlignment="1">
      <alignment horizontal="right"/>
    </xf>
    <xf numFmtId="3" fontId="3" fillId="3" borderId="3" xfId="11" applyNumberFormat="1" applyFont="1" applyFill="1" applyBorder="1" applyAlignment="1">
      <alignment horizontal="right" vertical="center"/>
    </xf>
    <xf numFmtId="10" fontId="3" fillId="3" borderId="3" xfId="11" applyNumberFormat="1" applyFont="1" applyFill="1" applyBorder="1" applyAlignment="1">
      <alignment horizontal="right" vertical="center"/>
    </xf>
    <xf numFmtId="0" fontId="3" fillId="3" borderId="4" xfId="11" applyFont="1" applyFill="1" applyBorder="1" applyAlignment="1">
      <alignment horizontal="left"/>
    </xf>
    <xf numFmtId="3" fontId="3" fillId="3" borderId="4" xfId="11" applyNumberFormat="1" applyFont="1" applyFill="1" applyBorder="1" applyAlignment="1">
      <alignment horizontal="right"/>
    </xf>
    <xf numFmtId="0" fontId="3" fillId="3" borderId="4" xfId="11" applyFont="1" applyFill="1" applyBorder="1" applyAlignment="1">
      <alignment horizontal="left" wrapText="1"/>
    </xf>
    <xf numFmtId="0" fontId="3" fillId="0" borderId="4" xfId="11" applyFont="1" applyFill="1" applyBorder="1" applyAlignment="1">
      <alignment horizontal="left"/>
    </xf>
    <xf numFmtId="3" fontId="3" fillId="0" borderId="4" xfId="11" applyNumberFormat="1" applyFont="1" applyFill="1" applyBorder="1" applyAlignment="1">
      <alignment horizontal="right"/>
    </xf>
    <xf numFmtId="0" fontId="3" fillId="0" borderId="3" xfId="11" applyFont="1" applyBorder="1" applyAlignment="1"/>
    <xf numFmtId="3" fontId="3" fillId="0" borderId="3" xfId="11" applyNumberFormat="1" applyFont="1" applyBorder="1" applyAlignment="1"/>
    <xf numFmtId="0" fontId="3" fillId="3" borderId="3" xfId="11" applyFont="1" applyFill="1" applyBorder="1" applyAlignment="1">
      <alignment horizontal="left" vertical="center" wrapText="1"/>
    </xf>
    <xf numFmtId="10" fontId="3" fillId="3" borderId="3" xfId="12" applyNumberFormat="1" applyFont="1" applyFill="1" applyBorder="1" applyAlignment="1">
      <alignment horizontal="right" vertical="center"/>
    </xf>
    <xf numFmtId="164" fontId="3" fillId="0" borderId="1" xfId="1" applyNumberFormat="1" applyFont="1" applyBorder="1" applyAlignment="1">
      <alignment horizontal="right" vertical="center"/>
    </xf>
    <xf numFmtId="3" fontId="3" fillId="0" borderId="1" xfId="11" applyNumberFormat="1" applyFont="1" applyAlignment="1">
      <alignment horizontal="right" vertical="center"/>
    </xf>
    <xf numFmtId="10" fontId="3" fillId="0" borderId="1" xfId="11" applyNumberFormat="1" applyFont="1" applyAlignment="1">
      <alignment horizontal="right" vertical="center"/>
    </xf>
    <xf numFmtId="0" fontId="3" fillId="3" borderId="4" xfId="11" applyFont="1" applyFill="1" applyBorder="1" applyAlignment="1">
      <alignment horizontal="left" vertical="center"/>
    </xf>
    <xf numFmtId="0" fontId="3" fillId="3" borderId="4" xfId="11" applyFont="1" applyFill="1" applyBorder="1" applyAlignment="1">
      <alignment horizontal="left" vertical="center" wrapText="1"/>
    </xf>
    <xf numFmtId="0" fontId="3" fillId="0" borderId="4" xfId="11" applyFont="1" applyBorder="1" applyAlignment="1">
      <alignment horizontal="left" vertical="center"/>
    </xf>
    <xf numFmtId="0" fontId="3" fillId="0" borderId="3" xfId="11" applyFont="1" applyBorder="1"/>
    <xf numFmtId="3" fontId="3" fillId="0" borderId="1" xfId="11" applyNumberFormat="1" applyFont="1"/>
    <xf numFmtId="164" fontId="3" fillId="0" borderId="1" xfId="1" applyNumberFormat="1" applyFont="1" applyBorder="1"/>
    <xf numFmtId="0" fontId="3" fillId="0" borderId="1" xfId="13" applyFont="1"/>
    <xf numFmtId="17" fontId="3" fillId="0" borderId="1" xfId="13" applyNumberFormat="1" applyFont="1" applyAlignment="1">
      <alignment horizontal="center"/>
    </xf>
    <xf numFmtId="0" fontId="3" fillId="0" borderId="1" xfId="2" applyFont="1" applyAlignment="1">
      <alignment horizontal="left"/>
    </xf>
    <xf numFmtId="0" fontId="3" fillId="0" borderId="1" xfId="2" applyFont="1" applyAlignment="1"/>
    <xf numFmtId="10" fontId="3" fillId="0" borderId="1" xfId="2" applyNumberFormat="1" applyFont="1"/>
    <xf numFmtId="0" fontId="3" fillId="0" borderId="1" xfId="10" applyFont="1" applyAlignment="1">
      <alignment vertical="center"/>
    </xf>
    <xf numFmtId="0" fontId="3" fillId="0" borderId="1" xfId="10" applyFont="1"/>
    <xf numFmtId="17" fontId="3" fillId="0" borderId="1" xfId="10" applyNumberFormat="1" applyFont="1"/>
    <xf numFmtId="0" fontId="3" fillId="0" borderId="1" xfId="2" applyFont="1" applyAlignment="1">
      <alignment wrapText="1"/>
    </xf>
    <xf numFmtId="0" fontId="3" fillId="0" borderId="1" xfId="2" applyFont="1" applyFill="1"/>
    <xf numFmtId="10" fontId="3" fillId="3" borderId="3" xfId="11" applyNumberFormat="1" applyFont="1" applyFill="1" applyBorder="1" applyAlignment="1">
      <alignment horizontal="right"/>
    </xf>
    <xf numFmtId="0" fontId="3" fillId="0" borderId="4" xfId="11" applyFont="1" applyBorder="1" applyAlignment="1">
      <alignment horizontal="left"/>
    </xf>
    <xf numFmtId="3" fontId="3" fillId="0" borderId="4" xfId="11" applyNumberFormat="1" applyFont="1" applyBorder="1" applyAlignment="1">
      <alignment horizontal="right"/>
    </xf>
    <xf numFmtId="3" fontId="3" fillId="0" borderId="3" xfId="11" applyNumberFormat="1" applyFont="1" applyBorder="1"/>
    <xf numFmtId="10" fontId="3" fillId="0" borderId="1" xfId="1" applyNumberFormat="1" applyFont="1" applyBorder="1" applyAlignment="1">
      <alignment horizontal="right" vertical="center"/>
    </xf>
    <xf numFmtId="0" fontId="3" fillId="0" borderId="1" xfId="11" applyNumberFormat="1" applyFont="1" applyAlignment="1">
      <alignment horizontal="right" vertical="center"/>
    </xf>
    <xf numFmtId="10" fontId="3" fillId="0" borderId="1" xfId="1" applyNumberFormat="1" applyFont="1" applyBorder="1"/>
    <xf numFmtId="0" fontId="3" fillId="3" borderId="3" xfId="10" applyFont="1" applyFill="1" applyBorder="1" applyAlignment="1">
      <alignment horizontal="left" vertical="center" wrapText="1"/>
    </xf>
    <xf numFmtId="3" fontId="3" fillId="3" borderId="3" xfId="10" applyNumberFormat="1" applyFont="1" applyFill="1" applyBorder="1" applyAlignment="1">
      <alignment horizontal="right" vertical="center"/>
    </xf>
    <xf numFmtId="0" fontId="3" fillId="3" borderId="4" xfId="10" applyFont="1" applyFill="1" applyBorder="1" applyAlignment="1">
      <alignment horizontal="left" vertical="center"/>
    </xf>
    <xf numFmtId="3" fontId="3" fillId="3" borderId="4" xfId="10" applyNumberFormat="1" applyFont="1" applyFill="1" applyBorder="1" applyAlignment="1">
      <alignment horizontal="right" vertical="center"/>
    </xf>
    <xf numFmtId="0" fontId="3" fillId="3" borderId="4" xfId="10" applyFont="1" applyFill="1" applyBorder="1" applyAlignment="1">
      <alignment horizontal="left" vertical="center" wrapText="1"/>
    </xf>
    <xf numFmtId="0" fontId="3" fillId="0" borderId="5" xfId="2" applyFont="1" applyBorder="1"/>
    <xf numFmtId="0" fontId="3" fillId="0" borderId="5" xfId="11" applyFont="1" applyBorder="1"/>
    <xf numFmtId="10" fontId="19" fillId="8" borderId="6" xfId="1" applyNumberFormat="1" applyFont="1" applyFill="1" applyBorder="1" applyAlignment="1">
      <alignment horizontal="center" vertical="center" wrapText="1"/>
    </xf>
    <xf numFmtId="10" fontId="17" fillId="2" borderId="6" xfId="1" applyNumberFormat="1" applyFont="1" applyFill="1" applyBorder="1" applyAlignment="1">
      <alignment horizontal="center" vertical="center"/>
    </xf>
    <xf numFmtId="3" fontId="3" fillId="8" borderId="0" xfId="0" applyNumberFormat="1" applyFont="1" applyFill="1" applyAlignment="1">
      <alignment vertical="center"/>
    </xf>
    <xf numFmtId="164" fontId="19" fillId="8" borderId="6" xfId="1" applyNumberFormat="1" applyFont="1" applyFill="1" applyBorder="1" applyAlignment="1">
      <alignment horizontal="right" vertical="center"/>
    </xf>
    <xf numFmtId="3" fontId="3" fillId="8" borderId="6" xfId="0" applyNumberFormat="1" applyFont="1" applyFill="1" applyBorder="1" applyAlignment="1">
      <alignment vertical="center"/>
    </xf>
    <xf numFmtId="164" fontId="17" fillId="2" borderId="6" xfId="1" applyNumberFormat="1" applyFont="1" applyFill="1" applyBorder="1" applyAlignment="1">
      <alignment horizontal="right" vertical="center"/>
    </xf>
    <xf numFmtId="3" fontId="26" fillId="0" borderId="1" xfId="2" applyNumberFormat="1" applyFont="1"/>
    <xf numFmtId="10" fontId="18" fillId="0" borderId="1" xfId="6" applyNumberFormat="1" applyFont="1"/>
    <xf numFmtId="17" fontId="3" fillId="0" borderId="1" xfId="2" applyNumberFormat="1" applyFont="1" applyAlignment="1">
      <alignment horizontal="center" wrapText="1"/>
    </xf>
    <xf numFmtId="0" fontId="3" fillId="0" borderId="1" xfId="2" applyFont="1"/>
    <xf numFmtId="0" fontId="16" fillId="7" borderId="1" xfId="10" applyFont="1" applyFill="1" applyAlignment="1">
      <alignment horizontal="center" vertical="center" wrapText="1"/>
    </xf>
    <xf numFmtId="0" fontId="16" fillId="7" borderId="5" xfId="0" applyFont="1" applyFill="1" applyBorder="1" applyAlignment="1">
      <alignment horizontal="center" vertical="center" wrapText="1"/>
    </xf>
    <xf numFmtId="0" fontId="16" fillId="7" borderId="14" xfId="0" applyFont="1" applyFill="1" applyBorder="1" applyAlignment="1">
      <alignment horizontal="center" vertical="center"/>
    </xf>
    <xf numFmtId="0" fontId="16" fillId="7" borderId="5" xfId="0" applyFont="1" applyFill="1" applyBorder="1" applyAlignment="1">
      <alignment horizontal="center" vertical="center"/>
    </xf>
    <xf numFmtId="0" fontId="16" fillId="13" borderId="0" xfId="0" applyFont="1" applyFill="1" applyAlignment="1">
      <alignment horizontal="center" vertical="center"/>
    </xf>
    <xf numFmtId="3" fontId="19" fillId="19" borderId="0" xfId="0" applyNumberFormat="1" applyFont="1" applyFill="1" applyAlignment="1">
      <alignment horizontal="center" vertical="center"/>
    </xf>
    <xf numFmtId="10" fontId="19" fillId="19" borderId="0" xfId="0" applyNumberFormat="1" applyFont="1" applyFill="1" applyAlignment="1">
      <alignment horizontal="center" vertical="center"/>
    </xf>
    <xf numFmtId="0" fontId="16" fillId="31" borderId="0" xfId="0" applyFont="1" applyFill="1" applyAlignment="1">
      <alignment horizontal="center" vertical="center"/>
    </xf>
    <xf numFmtId="3" fontId="16" fillId="31" borderId="0" xfId="0" applyNumberFormat="1" applyFont="1" applyFill="1" applyAlignment="1">
      <alignment horizontal="center" vertical="center"/>
    </xf>
    <xf numFmtId="10" fontId="16" fillId="31" borderId="0" xfId="0" applyNumberFormat="1" applyFont="1" applyFill="1" applyAlignment="1">
      <alignment horizontal="center" vertical="center"/>
    </xf>
    <xf numFmtId="0" fontId="3" fillId="9" borderId="1" xfId="87" applyFont="1" applyFill="1" applyAlignment="1">
      <alignment horizontal="center" vertical="center"/>
    </xf>
    <xf numFmtId="0" fontId="28" fillId="9" borderId="1" xfId="87" applyFont="1" applyFill="1" applyAlignment="1">
      <alignment horizontal="center" vertical="center"/>
    </xf>
    <xf numFmtId="0" fontId="17" fillId="10" borderId="1" xfId="87" applyFont="1" applyFill="1" applyAlignment="1">
      <alignment horizontal="left" vertical="center"/>
    </xf>
    <xf numFmtId="0" fontId="19" fillId="19" borderId="1" xfId="87" applyFont="1" applyFill="1" applyAlignment="1">
      <alignment horizontal="center" vertical="center"/>
    </xf>
    <xf numFmtId="10" fontId="19" fillId="19" borderId="1" xfId="87" applyNumberFormat="1" applyFont="1" applyFill="1" applyAlignment="1">
      <alignment horizontal="center" vertical="center"/>
    </xf>
    <xf numFmtId="0" fontId="3" fillId="0" borderId="1" xfId="87" applyFont="1" applyAlignment="1">
      <alignment horizontal="center" vertical="center"/>
    </xf>
    <xf numFmtId="10" fontId="3" fillId="0" borderId="1" xfId="87" applyNumberFormat="1" applyFont="1" applyAlignment="1">
      <alignment horizontal="center" vertical="center"/>
    </xf>
    <xf numFmtId="10" fontId="28" fillId="9" borderId="1" xfId="87" applyNumberFormat="1" applyFont="1" applyFill="1" applyAlignment="1">
      <alignment horizontal="center" vertical="center"/>
    </xf>
    <xf numFmtId="0" fontId="16" fillId="9" borderId="1" xfId="87" applyFont="1" applyFill="1" applyAlignment="1">
      <alignment horizontal="center" vertical="center" wrapText="1"/>
    </xf>
    <xf numFmtId="3" fontId="19" fillId="19" borderId="1" xfId="87" applyNumberFormat="1" applyFont="1" applyFill="1" applyAlignment="1">
      <alignment horizontal="center" vertical="center"/>
    </xf>
    <xf numFmtId="10" fontId="19" fillId="19" borderId="15" xfId="87" applyNumberFormat="1" applyFont="1" applyFill="1" applyBorder="1" applyAlignment="1">
      <alignment horizontal="center" vertical="center"/>
    </xf>
    <xf numFmtId="10" fontId="19" fillId="19" borderId="1" xfId="87" applyNumberFormat="1" applyFont="1" applyFill="1" applyAlignment="1">
      <alignment horizontal="center" vertical="center" wrapText="1"/>
    </xf>
    <xf numFmtId="10" fontId="3" fillId="0" borderId="15" xfId="87" applyNumberFormat="1" applyFont="1" applyBorder="1" applyAlignment="1">
      <alignment horizontal="center" vertical="center"/>
    </xf>
    <xf numFmtId="3" fontId="3" fillId="0" borderId="1" xfId="87" applyNumberFormat="1" applyFont="1" applyAlignment="1">
      <alignment horizontal="center" vertical="center"/>
    </xf>
    <xf numFmtId="10" fontId="3" fillId="0" borderId="1" xfId="87" applyNumberFormat="1" applyFont="1" applyAlignment="1">
      <alignment horizontal="center" vertical="center" wrapText="1"/>
    </xf>
    <xf numFmtId="0" fontId="28" fillId="9" borderId="1" xfId="87" applyFont="1" applyFill="1" applyAlignment="1">
      <alignment horizontal="justify" vertical="center"/>
    </xf>
    <xf numFmtId="3" fontId="28" fillId="9" borderId="1" xfId="87" applyNumberFormat="1" applyFont="1" applyFill="1" applyAlignment="1">
      <alignment horizontal="center" vertical="center"/>
    </xf>
    <xf numFmtId="10" fontId="28" fillId="9" borderId="15" xfId="87" applyNumberFormat="1" applyFont="1" applyFill="1" applyBorder="1" applyAlignment="1">
      <alignment horizontal="center" vertical="center"/>
    </xf>
    <xf numFmtId="10" fontId="28" fillId="9" borderId="1" xfId="87" applyNumberFormat="1" applyFont="1" applyFill="1" applyAlignment="1">
      <alignment horizontal="center" vertical="center" wrapText="1"/>
    </xf>
    <xf numFmtId="0" fontId="3" fillId="0" borderId="1" xfId="97" applyFont="1"/>
    <xf numFmtId="165" fontId="3" fillId="0" borderId="1" xfId="97" applyNumberFormat="1" applyFont="1"/>
    <xf numFmtId="10" fontId="3" fillId="0" borderId="1" xfId="88" applyNumberFormat="1" applyFont="1"/>
    <xf numFmtId="10" fontId="20" fillId="0" borderId="1" xfId="98" applyNumberFormat="1" applyFont="1"/>
    <xf numFmtId="165" fontId="20" fillId="0" borderId="1" xfId="99" applyNumberFormat="1" applyFont="1"/>
    <xf numFmtId="10" fontId="3" fillId="0" borderId="1" xfId="97" applyNumberFormat="1" applyFont="1"/>
    <xf numFmtId="165" fontId="3" fillId="0" borderId="1" xfId="99" applyNumberFormat="1" applyFont="1"/>
    <xf numFmtId="167" fontId="3" fillId="0" borderId="1" xfId="97" applyNumberFormat="1" applyFont="1"/>
    <xf numFmtId="10" fontId="3" fillId="0" borderId="1" xfId="100" applyNumberFormat="1" applyFont="1"/>
    <xf numFmtId="0" fontId="17" fillId="10" borderId="1" xfId="24" applyFont="1" applyFill="1" applyAlignment="1">
      <alignment horizontal="left" vertical="center" wrapText="1"/>
    </xf>
    <xf numFmtId="3" fontId="19" fillId="26" borderId="1" xfId="24" applyNumberFormat="1" applyFont="1" applyFill="1" applyAlignment="1">
      <alignment horizontal="center" vertical="center"/>
    </xf>
    <xf numFmtId="10" fontId="19" fillId="26" borderId="1" xfId="24" applyNumberFormat="1" applyFont="1" applyFill="1" applyAlignment="1">
      <alignment horizontal="center" vertical="center"/>
    </xf>
    <xf numFmtId="10" fontId="20" fillId="0" borderId="1" xfId="24" applyNumberFormat="1" applyFont="1" applyAlignment="1">
      <alignment horizontal="center" vertical="center"/>
    </xf>
    <xf numFmtId="0" fontId="17" fillId="26" borderId="1" xfId="24" applyFont="1" applyFill="1" applyAlignment="1">
      <alignment horizontal="left" vertical="center" wrapText="1"/>
    </xf>
    <xf numFmtId="0" fontId="17" fillId="36" borderId="1" xfId="24" applyFont="1" applyFill="1" applyAlignment="1">
      <alignment horizontal="center" vertical="center" wrapText="1"/>
    </xf>
    <xf numFmtId="3" fontId="3" fillId="36" borderId="1" xfId="97" applyNumberFormat="1" applyFont="1" applyFill="1" applyAlignment="1">
      <alignment horizontal="center"/>
    </xf>
    <xf numFmtId="164" fontId="3" fillId="36" borderId="1" xfId="100" applyNumberFormat="1" applyFont="1" applyFill="1" applyAlignment="1">
      <alignment horizontal="center"/>
    </xf>
    <xf numFmtId="0" fontId="16" fillId="27" borderId="0" xfId="0" applyFont="1" applyFill="1" applyAlignment="1">
      <alignment horizontal="center" vertical="center" wrapText="1"/>
    </xf>
    <xf numFmtId="0" fontId="17" fillId="2" borderId="0" xfId="0" applyFont="1" applyFill="1" applyAlignment="1">
      <alignment horizontal="center" vertical="center" wrapText="1"/>
    </xf>
    <xf numFmtId="0" fontId="19" fillId="0" borderId="1" xfId="87" applyFont="1" applyAlignment="1">
      <alignment horizontal="left" vertical="center"/>
    </xf>
    <xf numFmtId="0" fontId="3" fillId="0" borderId="1" xfId="87" applyFont="1"/>
    <xf numFmtId="0" fontId="18" fillId="0" borderId="1" xfId="87" applyFont="1"/>
    <xf numFmtId="0" fontId="26" fillId="0" borderId="1" xfId="87" applyFont="1"/>
    <xf numFmtId="2" fontId="3" fillId="6" borderId="1" xfId="87" applyNumberFormat="1" applyFont="1" applyFill="1" applyAlignment="1">
      <alignment vertical="center"/>
    </xf>
    <xf numFmtId="2" fontId="3" fillId="6" borderId="1" xfId="87" applyNumberFormat="1" applyFont="1" applyFill="1"/>
    <xf numFmtId="2" fontId="3" fillId="0" borderId="1" xfId="87" applyNumberFormat="1" applyFont="1"/>
    <xf numFmtId="0" fontId="3" fillId="6" borderId="1" xfId="87" applyFont="1" applyFill="1"/>
    <xf numFmtId="0" fontId="34" fillId="31" borderId="7" xfId="87" applyFont="1" applyFill="1" applyBorder="1" applyAlignment="1">
      <alignment horizontal="left" vertical="center" wrapText="1"/>
    </xf>
    <xf numFmtId="3" fontId="3" fillId="0" borderId="1" xfId="87" applyNumberFormat="1" applyFont="1"/>
    <xf numFmtId="0" fontId="17" fillId="0" borderId="1" xfId="87" applyFont="1" applyAlignment="1">
      <alignment horizontal="left" vertical="center"/>
    </xf>
    <xf numFmtId="9" fontId="3" fillId="0" borderId="1" xfId="100" applyFont="1"/>
    <xf numFmtId="164" fontId="3" fillId="0" borderId="1" xfId="100" applyNumberFormat="1" applyFont="1"/>
    <xf numFmtId="166" fontId="3" fillId="0" borderId="1" xfId="87" applyNumberFormat="1" applyFont="1"/>
    <xf numFmtId="167" fontId="3" fillId="0" borderId="1" xfId="87" applyNumberFormat="1" applyFont="1"/>
    <xf numFmtId="1" fontId="3" fillId="0" borderId="1" xfId="87" applyNumberFormat="1" applyFont="1"/>
    <xf numFmtId="17" fontId="26" fillId="0" borderId="1" xfId="87" applyNumberFormat="1" applyFont="1" applyAlignment="1">
      <alignment horizontal="left" vertical="center" wrapText="1" indent="1"/>
    </xf>
    <xf numFmtId="3" fontId="20" fillId="0" borderId="8" xfId="87" applyNumberFormat="1" applyFont="1" applyBorder="1"/>
    <xf numFmtId="10" fontId="3" fillId="39" borderId="8" xfId="87" applyNumberFormat="1" applyFont="1" applyFill="1" applyBorder="1" applyAlignment="1">
      <alignment horizontal="center"/>
    </xf>
    <xf numFmtId="3" fontId="20" fillId="0" borderId="9" xfId="87" applyNumberFormat="1" applyFont="1" applyBorder="1"/>
    <xf numFmtId="10" fontId="3" fillId="39" borderId="9" xfId="87" applyNumberFormat="1" applyFont="1" applyFill="1" applyBorder="1" applyAlignment="1">
      <alignment horizontal="center"/>
    </xf>
    <xf numFmtId="3" fontId="18" fillId="39" borderId="9" xfId="87" applyNumberFormat="1" applyFont="1" applyFill="1" applyBorder="1" applyAlignment="1">
      <alignment vertical="center"/>
    </xf>
    <xf numFmtId="10" fontId="26" fillId="39" borderId="9" xfId="87" applyNumberFormat="1" applyFont="1" applyFill="1" applyBorder="1" applyAlignment="1">
      <alignment horizontal="center" vertical="center"/>
    </xf>
    <xf numFmtId="3" fontId="20" fillId="0" borderId="7" xfId="87" applyNumberFormat="1" applyFont="1" applyBorder="1"/>
    <xf numFmtId="10" fontId="3" fillId="39" borderId="7" xfId="87" applyNumberFormat="1" applyFont="1" applyFill="1" applyBorder="1" applyAlignment="1">
      <alignment horizontal="center"/>
    </xf>
    <xf numFmtId="0" fontId="18" fillId="39" borderId="22" xfId="87" applyFont="1" applyFill="1" applyBorder="1" applyAlignment="1">
      <alignment horizontal="center" vertical="center" wrapText="1"/>
    </xf>
    <xf numFmtId="0" fontId="18" fillId="39" borderId="7" xfId="87" applyFont="1" applyFill="1" applyBorder="1" applyAlignment="1">
      <alignment horizontal="center" vertical="center" wrapText="1"/>
    </xf>
    <xf numFmtId="0" fontId="18" fillId="39" borderId="7" xfId="87" applyFont="1" applyFill="1" applyBorder="1" applyAlignment="1">
      <alignment horizontal="left" vertical="center"/>
    </xf>
    <xf numFmtId="0" fontId="18" fillId="39" borderId="7" xfId="87" applyFont="1" applyFill="1" applyBorder="1" applyAlignment="1">
      <alignment horizontal="center" vertical="center"/>
    </xf>
    <xf numFmtId="0" fontId="3" fillId="0" borderId="1" xfId="87" applyFont="1" applyAlignment="1">
      <alignment vertical="center"/>
    </xf>
    <xf numFmtId="3" fontId="20" fillId="0" borderId="12" xfId="87" applyNumberFormat="1" applyFont="1" applyBorder="1"/>
    <xf numFmtId="3" fontId="18" fillId="28" borderId="7" xfId="87" applyNumberFormat="1" applyFont="1" applyFill="1" applyBorder="1" applyAlignment="1">
      <alignment vertical="center"/>
    </xf>
    <xf numFmtId="10" fontId="17" fillId="28" borderId="7" xfId="87" applyNumberFormat="1" applyFont="1" applyFill="1" applyBorder="1" applyAlignment="1">
      <alignment horizontal="center" vertical="center"/>
    </xf>
    <xf numFmtId="0" fontId="19" fillId="0" borderId="1" xfId="87" applyFont="1" applyAlignment="1">
      <alignment vertical="center"/>
    </xf>
    <xf numFmtId="3" fontId="3" fillId="0" borderId="9" xfId="87" applyNumberFormat="1" applyFont="1" applyBorder="1"/>
    <xf numFmtId="0" fontId="3" fillId="8" borderId="1" xfId="87" applyFont="1" applyFill="1"/>
    <xf numFmtId="0" fontId="19" fillId="40" borderId="1" xfId="87" applyFont="1" applyFill="1" applyAlignment="1">
      <alignment vertical="center"/>
    </xf>
    <xf numFmtId="0" fontId="20" fillId="0" borderId="1" xfId="92" applyFont="1"/>
    <xf numFmtId="0" fontId="18" fillId="0" borderId="1" xfId="92" applyFont="1" applyFill="1"/>
    <xf numFmtId="0" fontId="26" fillId="33" borderId="20" xfId="92" applyFont="1" applyFill="1" applyBorder="1" applyAlignment="1">
      <alignment horizontal="center" vertical="center" wrapText="1"/>
    </xf>
    <xf numFmtId="0" fontId="26" fillId="33" borderId="6" xfId="92" applyFont="1" applyFill="1" applyBorder="1" applyAlignment="1">
      <alignment horizontal="center" vertical="center" wrapText="1"/>
    </xf>
    <xf numFmtId="0" fontId="26" fillId="33" borderId="21" xfId="92" applyFont="1" applyFill="1" applyBorder="1" applyAlignment="1">
      <alignment horizontal="center" vertical="center" wrapText="1"/>
    </xf>
    <xf numFmtId="0" fontId="20" fillId="34" borderId="22" xfId="92" applyFont="1" applyFill="1" applyBorder="1" applyAlignment="1">
      <alignment horizontal="left"/>
    </xf>
    <xf numFmtId="3" fontId="20" fillId="8" borderId="22" xfId="92" applyNumberFormat="1" applyFont="1" applyFill="1" applyBorder="1"/>
    <xf numFmtId="0" fontId="20" fillId="8" borderId="1" xfId="92" applyFont="1" applyFill="1"/>
    <xf numFmtId="10" fontId="20" fillId="8" borderId="12" xfId="93" applyNumberFormat="1" applyFont="1" applyFill="1" applyBorder="1"/>
    <xf numFmtId="0" fontId="18" fillId="8" borderId="1" xfId="92" applyFont="1" applyFill="1"/>
    <xf numFmtId="10" fontId="18" fillId="8" borderId="12" xfId="93" applyNumberFormat="1" applyFont="1" applyFill="1" applyBorder="1"/>
    <xf numFmtId="0" fontId="18" fillId="35" borderId="22" xfId="92" applyFont="1" applyFill="1" applyBorder="1" applyAlignment="1">
      <alignment horizontal="left"/>
    </xf>
    <xf numFmtId="3" fontId="18" fillId="36" borderId="22" xfId="92" applyNumberFormat="1" applyFont="1" applyFill="1" applyBorder="1"/>
    <xf numFmtId="0" fontId="18" fillId="36" borderId="1" xfId="92" applyFont="1" applyFill="1"/>
    <xf numFmtId="10" fontId="18" fillId="36" borderId="12" xfId="93" applyNumberFormat="1" applyFont="1" applyFill="1" applyBorder="1"/>
    <xf numFmtId="0" fontId="26" fillId="33" borderId="20" xfId="92" applyFont="1" applyFill="1" applyBorder="1"/>
    <xf numFmtId="3" fontId="18" fillId="36" borderId="20" xfId="92" applyNumberFormat="1" applyFont="1" applyFill="1" applyBorder="1"/>
    <xf numFmtId="0" fontId="18" fillId="36" borderId="6" xfId="92" applyFont="1" applyFill="1" applyBorder="1"/>
    <xf numFmtId="10" fontId="18" fillId="36" borderId="21" xfId="93" applyNumberFormat="1" applyFont="1" applyFill="1" applyBorder="1"/>
    <xf numFmtId="0" fontId="18" fillId="0" borderId="1" xfId="92" applyFont="1" applyAlignment="1">
      <alignment vertical="center" wrapText="1"/>
    </xf>
    <xf numFmtId="3" fontId="20" fillId="0" borderId="1" xfId="92" applyNumberFormat="1" applyFont="1"/>
    <xf numFmtId="0" fontId="3" fillId="0" borderId="1" xfId="90" applyFont="1"/>
    <xf numFmtId="0" fontId="3" fillId="0" borderId="1" xfId="90" applyFont="1" applyFill="1"/>
    <xf numFmtId="3" fontId="3" fillId="0" borderId="1" xfId="90" applyNumberFormat="1" applyFont="1"/>
    <xf numFmtId="3" fontId="3" fillId="0" borderId="1" xfId="90" applyNumberFormat="1" applyFont="1" applyFill="1"/>
    <xf numFmtId="0" fontId="3" fillId="6" borderId="1" xfId="90" applyFont="1" applyFill="1"/>
    <xf numFmtId="3" fontId="20" fillId="0" borderId="0" xfId="0" applyNumberFormat="1" applyFont="1" applyAlignment="1">
      <alignment vertical="center" wrapText="1"/>
    </xf>
    <xf numFmtId="3" fontId="20" fillId="0" borderId="6" xfId="0" applyNumberFormat="1" applyFont="1" applyBorder="1" applyAlignment="1">
      <alignment vertical="center" wrapText="1"/>
    </xf>
    <xf numFmtId="3" fontId="20" fillId="0" borderId="1" xfId="0" applyNumberFormat="1" applyFont="1" applyBorder="1" applyAlignment="1">
      <alignment vertical="center" wrapText="1"/>
    </xf>
    <xf numFmtId="0" fontId="23" fillId="0" borderId="0" xfId="17" applyFont="1"/>
    <xf numFmtId="49" fontId="26" fillId="0" borderId="1" xfId="87" applyNumberFormat="1" applyFont="1" applyAlignment="1">
      <alignment horizontal="left"/>
    </xf>
    <xf numFmtId="0" fontId="27" fillId="15" borderId="7" xfId="87" applyFont="1" applyFill="1" applyBorder="1" applyAlignment="1">
      <alignment horizontal="center"/>
    </xf>
    <xf numFmtId="0" fontId="3" fillId="0" borderId="7" xfId="87" applyFont="1" applyBorder="1" applyAlignment="1">
      <alignment horizontal="center" wrapText="1"/>
    </xf>
    <xf numFmtId="3" fontId="3" fillId="0" borderId="7" xfId="87" applyNumberFormat="1" applyFont="1" applyBorder="1" applyAlignment="1">
      <alignment horizontal="right" wrapText="1"/>
    </xf>
    <xf numFmtId="164" fontId="3" fillId="0" borderId="7" xfId="100" applyNumberFormat="1" applyFont="1" applyBorder="1"/>
    <xf numFmtId="0" fontId="27" fillId="14" borderId="7" xfId="87" applyFont="1" applyFill="1" applyBorder="1" applyAlignment="1">
      <alignment vertical="center"/>
    </xf>
    <xf numFmtId="0" fontId="27" fillId="14" borderId="7" xfId="87" applyFont="1" applyFill="1" applyBorder="1" applyAlignment="1">
      <alignment horizontal="center" vertical="center" wrapText="1"/>
    </xf>
    <xf numFmtId="0" fontId="3" fillId="0" borderId="7" xfId="87" applyFont="1" applyBorder="1"/>
    <xf numFmtId="164" fontId="3" fillId="0" borderId="7" xfId="100" applyNumberFormat="1" applyFont="1" applyFill="1" applyBorder="1"/>
    <xf numFmtId="0" fontId="26" fillId="10" borderId="7" xfId="87" applyFont="1" applyFill="1" applyBorder="1"/>
    <xf numFmtId="164" fontId="26" fillId="10" borderId="7" xfId="100" applyNumberFormat="1" applyFont="1" applyFill="1" applyBorder="1"/>
    <xf numFmtId="0" fontId="27" fillId="14" borderId="7" xfId="87" applyFont="1" applyFill="1" applyBorder="1"/>
    <xf numFmtId="3" fontId="27" fillId="14" borderId="7" xfId="87" applyNumberFormat="1" applyFont="1" applyFill="1" applyBorder="1"/>
    <xf numFmtId="9" fontId="27" fillId="14" borderId="7" xfId="87" applyNumberFormat="1" applyFont="1" applyFill="1" applyBorder="1"/>
    <xf numFmtId="3" fontId="3" fillId="0" borderId="7" xfId="87" applyNumberFormat="1" applyFont="1" applyBorder="1"/>
    <xf numFmtId="3" fontId="26" fillId="10" borderId="7" xfId="87" applyNumberFormat="1" applyFont="1" applyFill="1" applyBorder="1"/>
    <xf numFmtId="164" fontId="26" fillId="0" borderId="7" xfId="100" applyNumberFormat="1" applyFont="1" applyFill="1" applyBorder="1"/>
    <xf numFmtId="0" fontId="26" fillId="0" borderId="7" xfId="87" applyFont="1" applyBorder="1"/>
    <xf numFmtId="17" fontId="3" fillId="0" borderId="1" xfId="87" applyNumberFormat="1" applyFont="1"/>
    <xf numFmtId="169" fontId="3" fillId="0" borderId="1" xfId="87" applyNumberFormat="1" applyFont="1"/>
    <xf numFmtId="164" fontId="20" fillId="0" borderId="1" xfId="100" applyNumberFormat="1" applyFont="1"/>
    <xf numFmtId="0" fontId="23" fillId="0" borderId="1" xfId="4" applyFont="1"/>
    <xf numFmtId="2" fontId="20" fillId="0" borderId="1" xfId="24" applyNumberFormat="1" applyFont="1"/>
    <xf numFmtId="166" fontId="19" fillId="0" borderId="1" xfId="8" applyNumberFormat="1" applyFont="1"/>
    <xf numFmtId="3" fontId="19" fillId="0" borderId="1" xfId="8" applyNumberFormat="1" applyFont="1"/>
    <xf numFmtId="0" fontId="3" fillId="0" borderId="1" xfId="103" applyFont="1"/>
    <xf numFmtId="0" fontId="19" fillId="0" borderId="1" xfId="8" applyFont="1" applyAlignment="1">
      <alignment horizontal="left"/>
    </xf>
    <xf numFmtId="10" fontId="20" fillId="0" borderId="1" xfId="32" applyNumberFormat="1" applyFont="1"/>
    <xf numFmtId="10" fontId="19" fillId="0" borderId="1" xfId="8" applyNumberFormat="1" applyFont="1"/>
    <xf numFmtId="14" fontId="19" fillId="0" borderId="1" xfId="8" applyNumberFormat="1" applyFont="1"/>
    <xf numFmtId="164" fontId="19" fillId="0" borderId="1" xfId="8" applyNumberFormat="1" applyFont="1"/>
    <xf numFmtId="165" fontId="19" fillId="0" borderId="1" xfId="8" applyNumberFormat="1" applyFont="1"/>
    <xf numFmtId="2" fontId="3" fillId="0" borderId="7" xfId="87" applyNumberFormat="1" applyFont="1" applyBorder="1"/>
    <xf numFmtId="0" fontId="3" fillId="31" borderId="7" xfId="87" applyFont="1" applyFill="1" applyBorder="1"/>
    <xf numFmtId="0" fontId="3" fillId="0" borderId="1" xfId="87" applyFont="1" applyAlignment="1">
      <alignment horizontal="center"/>
    </xf>
    <xf numFmtId="2" fontId="3" fillId="0" borderId="1" xfId="87" applyNumberFormat="1" applyFont="1" applyAlignment="1">
      <alignment horizontal="left" vertical="center" wrapText="1"/>
    </xf>
    <xf numFmtId="10" fontId="20" fillId="0" borderId="1" xfId="100" applyNumberFormat="1" applyFont="1"/>
    <xf numFmtId="43" fontId="20" fillId="0" borderId="1" xfId="99" applyFont="1"/>
    <xf numFmtId="0" fontId="26" fillId="0" borderId="1" xfId="87" applyFont="1" applyAlignment="1">
      <alignment horizontal="center"/>
    </xf>
    <xf numFmtId="0" fontId="26" fillId="0" borderId="1" xfId="87" applyFont="1" applyAlignment="1">
      <alignment vertical="center"/>
    </xf>
    <xf numFmtId="2" fontId="3" fillId="0" borderId="1" xfId="87" applyNumberFormat="1" applyFont="1" applyAlignment="1">
      <alignment horizontal="center" vertical="center" wrapText="1"/>
    </xf>
    <xf numFmtId="0" fontId="20" fillId="0" borderId="1" xfId="100" applyNumberFormat="1" applyFont="1"/>
    <xf numFmtId="10" fontId="3" fillId="0" borderId="1" xfId="87" applyNumberFormat="1" applyFont="1"/>
    <xf numFmtId="0" fontId="20" fillId="0" borderId="1" xfId="99" applyNumberFormat="1" applyFont="1"/>
    <xf numFmtId="0" fontId="3" fillId="0" borderId="1" xfId="87" applyFont="1" applyAlignment="1">
      <alignment wrapText="1"/>
    </xf>
    <xf numFmtId="0" fontId="3" fillId="0" borderId="1" xfId="101" applyFont="1"/>
    <xf numFmtId="0" fontId="3" fillId="2" borderId="1" xfId="101" applyFont="1" applyFill="1"/>
    <xf numFmtId="0" fontId="19" fillId="2" borderId="1" xfId="8" applyFont="1" applyFill="1"/>
    <xf numFmtId="10" fontId="20" fillId="2" borderId="1" xfId="32" applyNumberFormat="1" applyFont="1" applyFill="1"/>
    <xf numFmtId="165" fontId="20" fillId="2" borderId="1" xfId="99" applyNumberFormat="1" applyFont="1" applyFill="1"/>
    <xf numFmtId="0" fontId="26" fillId="0" borderId="2" xfId="101" applyFont="1" applyBorder="1" applyAlignment="1">
      <alignment horizontal="left"/>
    </xf>
    <xf numFmtId="0" fontId="3" fillId="0" borderId="1" xfId="101" applyFont="1" applyAlignment="1">
      <alignment horizontal="left" indent="1"/>
    </xf>
    <xf numFmtId="10" fontId="20" fillId="0" borderId="1" xfId="102" applyNumberFormat="1" applyFont="1"/>
    <xf numFmtId="10" fontId="3" fillId="0" borderId="1" xfId="101" applyNumberFormat="1" applyFont="1"/>
    <xf numFmtId="9" fontId="20" fillId="0" borderId="1" xfId="100" applyFont="1"/>
    <xf numFmtId="43" fontId="3" fillId="0" borderId="1" xfId="87" applyNumberFormat="1" applyFont="1"/>
    <xf numFmtId="0" fontId="26" fillId="0" borderId="1" xfId="87" applyFont="1" applyAlignment="1">
      <alignment horizontal="center" vertical="center" wrapText="1"/>
    </xf>
    <xf numFmtId="0" fontId="26" fillId="0" borderId="1" xfId="87" applyFont="1" applyAlignment="1">
      <alignment vertical="center" wrapText="1"/>
    </xf>
    <xf numFmtId="0" fontId="3" fillId="74" borderId="1" xfId="87" applyFont="1" applyFill="1" applyAlignment="1">
      <alignment vertical="center" wrapText="1"/>
    </xf>
    <xf numFmtId="0" fontId="3" fillId="94" borderId="1" xfId="87" applyFont="1" applyFill="1" applyAlignment="1">
      <alignment vertical="center" wrapText="1"/>
    </xf>
    <xf numFmtId="0" fontId="3" fillId="0" borderId="1" xfId="87" applyFont="1" applyAlignment="1">
      <alignment vertical="center" wrapText="1"/>
    </xf>
    <xf numFmtId="0" fontId="3" fillId="3" borderId="1" xfId="87" applyFont="1" applyFill="1" applyAlignment="1">
      <alignment vertical="center" wrapText="1"/>
    </xf>
    <xf numFmtId="3" fontId="3" fillId="72" borderId="1" xfId="87" applyNumberFormat="1" applyFont="1" applyFill="1" applyAlignment="1">
      <alignment vertical="center" wrapText="1"/>
    </xf>
    <xf numFmtId="0" fontId="3" fillId="95" borderId="1" xfId="87" applyFont="1" applyFill="1" applyAlignment="1">
      <alignment vertical="center" wrapText="1"/>
    </xf>
    <xf numFmtId="0" fontId="3" fillId="96" borderId="1" xfId="87" applyFont="1" applyFill="1" applyAlignment="1">
      <alignment vertical="center" wrapText="1"/>
    </xf>
    <xf numFmtId="3" fontId="3" fillId="97" borderId="1" xfId="87" applyNumberFormat="1" applyFont="1" applyFill="1" applyAlignment="1">
      <alignment vertical="center" wrapText="1"/>
    </xf>
    <xf numFmtId="0" fontId="3" fillId="47" borderId="1" xfId="87" applyFont="1" applyFill="1" applyAlignment="1">
      <alignment vertical="center" wrapText="1"/>
    </xf>
    <xf numFmtId="3" fontId="3" fillId="98" borderId="1" xfId="87" applyNumberFormat="1" applyFont="1" applyFill="1" applyAlignment="1">
      <alignment vertical="center" wrapText="1"/>
    </xf>
    <xf numFmtId="0" fontId="3" fillId="48" borderId="1" xfId="87" applyFont="1" applyFill="1" applyAlignment="1">
      <alignment vertical="center" wrapText="1"/>
    </xf>
    <xf numFmtId="3" fontId="3" fillId="99" borderId="1" xfId="87" applyNumberFormat="1" applyFont="1" applyFill="1" applyAlignment="1">
      <alignment vertical="center" wrapText="1"/>
    </xf>
    <xf numFmtId="3" fontId="3" fillId="100" borderId="1" xfId="87" applyNumberFormat="1" applyFont="1" applyFill="1" applyAlignment="1">
      <alignment vertical="center" wrapText="1"/>
    </xf>
    <xf numFmtId="3" fontId="3" fillId="101" borderId="1" xfId="87" applyNumberFormat="1" applyFont="1" applyFill="1" applyAlignment="1">
      <alignment vertical="center" wrapText="1"/>
    </xf>
    <xf numFmtId="3" fontId="3" fillId="102" borderId="1" xfId="87" applyNumberFormat="1" applyFont="1" applyFill="1" applyAlignment="1">
      <alignment vertical="center" wrapText="1"/>
    </xf>
    <xf numFmtId="3" fontId="3" fillId="103" borderId="1" xfId="87" applyNumberFormat="1" applyFont="1" applyFill="1" applyAlignment="1">
      <alignment vertical="center" wrapText="1"/>
    </xf>
    <xf numFmtId="3" fontId="3" fillId="83" borderId="1" xfId="87" applyNumberFormat="1" applyFont="1" applyFill="1" applyAlignment="1">
      <alignment vertical="center" wrapText="1"/>
    </xf>
    <xf numFmtId="0" fontId="3" fillId="61" borderId="1" xfId="87" applyFont="1" applyFill="1" applyAlignment="1">
      <alignment vertical="center" wrapText="1"/>
    </xf>
    <xf numFmtId="3" fontId="3" fillId="76" borderId="1" xfId="87" applyNumberFormat="1" applyFont="1" applyFill="1" applyAlignment="1">
      <alignment vertical="center" wrapText="1"/>
    </xf>
    <xf numFmtId="0" fontId="3" fillId="104" borderId="1" xfId="87" applyFont="1" applyFill="1" applyAlignment="1">
      <alignment vertical="center" wrapText="1"/>
    </xf>
    <xf numFmtId="0" fontId="3" fillId="60" borderId="1" xfId="87" applyFont="1" applyFill="1" applyAlignment="1">
      <alignment vertical="center" wrapText="1"/>
    </xf>
    <xf numFmtId="3" fontId="3" fillId="105" borderId="1" xfId="87" applyNumberFormat="1" applyFont="1" applyFill="1" applyAlignment="1">
      <alignment vertical="center" wrapText="1"/>
    </xf>
    <xf numFmtId="3" fontId="3" fillId="106" borderId="1" xfId="87" applyNumberFormat="1" applyFont="1" applyFill="1" applyAlignment="1">
      <alignment vertical="center" wrapText="1"/>
    </xf>
    <xf numFmtId="0" fontId="3" fillId="107" borderId="1" xfId="87" applyFont="1" applyFill="1" applyAlignment="1">
      <alignment vertical="center" wrapText="1"/>
    </xf>
    <xf numFmtId="3" fontId="3" fillId="108" borderId="1" xfId="87" applyNumberFormat="1" applyFont="1" applyFill="1" applyAlignment="1">
      <alignment vertical="center" wrapText="1"/>
    </xf>
    <xf numFmtId="3" fontId="3" fillId="109" borderId="1" xfId="87" applyNumberFormat="1" applyFont="1" applyFill="1" applyAlignment="1">
      <alignment vertical="center" wrapText="1"/>
    </xf>
    <xf numFmtId="3" fontId="3" fillId="74" borderId="1" xfId="87" applyNumberFormat="1" applyFont="1" applyFill="1" applyAlignment="1">
      <alignment vertical="center" wrapText="1"/>
    </xf>
    <xf numFmtId="3" fontId="3" fillId="110" borderId="1" xfId="87" applyNumberFormat="1" applyFont="1" applyFill="1" applyAlignment="1">
      <alignment vertical="center" wrapText="1"/>
    </xf>
    <xf numFmtId="0" fontId="3" fillId="93" borderId="1" xfId="87" applyFont="1" applyFill="1" applyAlignment="1">
      <alignment vertical="center" wrapText="1"/>
    </xf>
    <xf numFmtId="3" fontId="3" fillId="0" borderId="1" xfId="87" applyNumberFormat="1" applyFont="1" applyAlignment="1">
      <alignment vertical="center" wrapText="1"/>
    </xf>
    <xf numFmtId="164" fontId="3" fillId="0" borderId="1" xfId="87" applyNumberFormat="1" applyFont="1"/>
    <xf numFmtId="3" fontId="3" fillId="3" borderId="1" xfId="87" applyNumberFormat="1" applyFont="1" applyFill="1" applyAlignment="1">
      <alignment vertical="center" wrapText="1"/>
    </xf>
    <xf numFmtId="3" fontId="3" fillId="41" borderId="1" xfId="87" applyNumberFormat="1" applyFont="1" applyFill="1" applyAlignment="1">
      <alignment vertical="center" wrapText="1"/>
    </xf>
    <xf numFmtId="3" fontId="3" fillId="42" borderId="1" xfId="87" applyNumberFormat="1" applyFont="1" applyFill="1" applyAlignment="1">
      <alignment vertical="center" wrapText="1"/>
    </xf>
    <xf numFmtId="3" fontId="3" fillId="43" borderId="1" xfId="87" applyNumberFormat="1" applyFont="1" applyFill="1" applyAlignment="1">
      <alignment vertical="center" wrapText="1"/>
    </xf>
    <xf numFmtId="3" fontId="3" fillId="44" borderId="1" xfId="87" applyNumberFormat="1" applyFont="1" applyFill="1" applyAlignment="1">
      <alignment vertical="center" wrapText="1"/>
    </xf>
    <xf numFmtId="3" fontId="3" fillId="45" borderId="1" xfId="87" applyNumberFormat="1" applyFont="1" applyFill="1" applyAlignment="1">
      <alignment vertical="center" wrapText="1"/>
    </xf>
    <xf numFmtId="3" fontId="3" fillId="46" borderId="1" xfId="87" applyNumberFormat="1" applyFont="1" applyFill="1" applyAlignment="1">
      <alignment vertical="center" wrapText="1"/>
    </xf>
    <xf numFmtId="3" fontId="3" fillId="47" borderId="1" xfId="87" applyNumberFormat="1" applyFont="1" applyFill="1" applyAlignment="1">
      <alignment vertical="center" wrapText="1"/>
    </xf>
    <xf numFmtId="3" fontId="3" fillId="48" borderId="1" xfId="87" applyNumberFormat="1" applyFont="1" applyFill="1" applyAlignment="1">
      <alignment vertical="center" wrapText="1"/>
    </xf>
    <xf numFmtId="3" fontId="3" fillId="49" borderId="1" xfId="87" applyNumberFormat="1" applyFont="1" applyFill="1" applyAlignment="1">
      <alignment vertical="center" wrapText="1"/>
    </xf>
    <xf numFmtId="3" fontId="3" fillId="50" borderId="1" xfId="87" applyNumberFormat="1" applyFont="1" applyFill="1" applyAlignment="1">
      <alignment vertical="center" wrapText="1"/>
    </xf>
    <xf numFmtId="3" fontId="3" fillId="51" borderId="1" xfId="87" applyNumberFormat="1" applyFont="1" applyFill="1" applyAlignment="1">
      <alignment vertical="center" wrapText="1"/>
    </xf>
    <xf numFmtId="3" fontId="3" fillId="52" borderId="1" xfId="87" applyNumberFormat="1" applyFont="1" applyFill="1" applyAlignment="1">
      <alignment vertical="center" wrapText="1"/>
    </xf>
    <xf numFmtId="3" fontId="3" fillId="53" borderId="1" xfId="87" applyNumberFormat="1" applyFont="1" applyFill="1" applyAlignment="1">
      <alignment vertical="center" wrapText="1"/>
    </xf>
    <xf numFmtId="3" fontId="3" fillId="54" borderId="1" xfId="87" applyNumberFormat="1" applyFont="1" applyFill="1" applyAlignment="1">
      <alignment vertical="center" wrapText="1"/>
    </xf>
    <xf numFmtId="3" fontId="3" fillId="55" borderId="1" xfId="87" applyNumberFormat="1" applyFont="1" applyFill="1" applyAlignment="1">
      <alignment vertical="center" wrapText="1"/>
    </xf>
    <xf numFmtId="3" fontId="3" fillId="56" borderId="1" xfId="87" applyNumberFormat="1" applyFont="1" applyFill="1" applyAlignment="1">
      <alignment vertical="center" wrapText="1"/>
    </xf>
    <xf numFmtId="3" fontId="3" fillId="57" borderId="1" xfId="87" applyNumberFormat="1" applyFont="1" applyFill="1" applyAlignment="1">
      <alignment vertical="center" wrapText="1"/>
    </xf>
    <xf numFmtId="3" fontId="3" fillId="58" borderId="1" xfId="87" applyNumberFormat="1" applyFont="1" applyFill="1" applyAlignment="1">
      <alignment vertical="center" wrapText="1"/>
    </xf>
    <xf numFmtId="3" fontId="3" fillId="59" borderId="1" xfId="87" applyNumberFormat="1" applyFont="1" applyFill="1" applyAlignment="1">
      <alignment vertical="center" wrapText="1"/>
    </xf>
    <xf numFmtId="3" fontId="3" fillId="60" borderId="1" xfId="87" applyNumberFormat="1" applyFont="1" applyFill="1" applyAlignment="1">
      <alignment vertical="center" wrapText="1"/>
    </xf>
    <xf numFmtId="3" fontId="3" fillId="61" borderId="1" xfId="87" applyNumberFormat="1" applyFont="1" applyFill="1" applyAlignment="1">
      <alignment vertical="center" wrapText="1"/>
    </xf>
    <xf numFmtId="3" fontId="3" fillId="62" borderId="1" xfId="87" applyNumberFormat="1" applyFont="1" applyFill="1" applyAlignment="1">
      <alignment vertical="center" wrapText="1"/>
    </xf>
    <xf numFmtId="3" fontId="3" fillId="63" borderId="1" xfId="87" applyNumberFormat="1" applyFont="1" applyFill="1" applyAlignment="1">
      <alignment vertical="center" wrapText="1"/>
    </xf>
    <xf numFmtId="3" fontId="3" fillId="64" borderId="1" xfId="87" applyNumberFormat="1" applyFont="1" applyFill="1" applyAlignment="1">
      <alignment vertical="center" wrapText="1"/>
    </xf>
    <xf numFmtId="3" fontId="3" fillId="65" borderId="1" xfId="87" applyNumberFormat="1" applyFont="1" applyFill="1" applyAlignment="1">
      <alignment vertical="center" wrapText="1"/>
    </xf>
    <xf numFmtId="3" fontId="3" fillId="66" borderId="1" xfId="87" applyNumberFormat="1" applyFont="1" applyFill="1" applyAlignment="1">
      <alignment vertical="center" wrapText="1"/>
    </xf>
    <xf numFmtId="3" fontId="3" fillId="67" borderId="1" xfId="87" applyNumberFormat="1" applyFont="1" applyFill="1" applyAlignment="1">
      <alignment vertical="center" wrapText="1"/>
    </xf>
    <xf numFmtId="3" fontId="3" fillId="68" borderId="1" xfId="87" applyNumberFormat="1" applyFont="1" applyFill="1" applyAlignment="1">
      <alignment vertical="center" wrapText="1"/>
    </xf>
    <xf numFmtId="3" fontId="3" fillId="69" borderId="1" xfId="87" applyNumberFormat="1" applyFont="1" applyFill="1" applyAlignment="1">
      <alignment vertical="center" wrapText="1"/>
    </xf>
    <xf numFmtId="3" fontId="3" fillId="70" borderId="1" xfId="87" applyNumberFormat="1" applyFont="1" applyFill="1" applyAlignment="1">
      <alignment vertical="center" wrapText="1"/>
    </xf>
    <xf numFmtId="3" fontId="3" fillId="71" borderId="1" xfId="87" applyNumberFormat="1" applyFont="1" applyFill="1" applyAlignment="1">
      <alignment vertical="center" wrapText="1"/>
    </xf>
    <xf numFmtId="3" fontId="3" fillId="73" borderId="1" xfId="87" applyNumberFormat="1" applyFont="1" applyFill="1" applyAlignment="1">
      <alignment vertical="center" wrapText="1"/>
    </xf>
    <xf numFmtId="3" fontId="3" fillId="75" borderId="1" xfId="87" applyNumberFormat="1" applyFont="1" applyFill="1" applyAlignment="1">
      <alignment vertical="center" wrapText="1"/>
    </xf>
    <xf numFmtId="3" fontId="3" fillId="77" borderId="1" xfId="87" applyNumberFormat="1" applyFont="1" applyFill="1" applyAlignment="1">
      <alignment vertical="center" wrapText="1"/>
    </xf>
    <xf numFmtId="3" fontId="3" fillId="78" borderId="1" xfId="87" applyNumberFormat="1" applyFont="1" applyFill="1" applyAlignment="1">
      <alignment vertical="center" wrapText="1"/>
    </xf>
    <xf numFmtId="3" fontId="3" fillId="79" borderId="1" xfId="87" applyNumberFormat="1" applyFont="1" applyFill="1" applyAlignment="1">
      <alignment vertical="center" wrapText="1"/>
    </xf>
    <xf numFmtId="3" fontId="3" fillId="80" borderId="1" xfId="87" applyNumberFormat="1" applyFont="1" applyFill="1" applyAlignment="1">
      <alignment vertical="center" wrapText="1"/>
    </xf>
    <xf numFmtId="3" fontId="3" fillId="81" borderId="1" xfId="87" applyNumberFormat="1" applyFont="1" applyFill="1" applyAlignment="1">
      <alignment vertical="center" wrapText="1"/>
    </xf>
    <xf numFmtId="3" fontId="3" fillId="82" borderId="1" xfId="87" applyNumberFormat="1" applyFont="1" applyFill="1" applyAlignment="1">
      <alignment vertical="center" wrapText="1"/>
    </xf>
    <xf numFmtId="3" fontId="3" fillId="84" borderId="1" xfId="87" applyNumberFormat="1" applyFont="1" applyFill="1" applyAlignment="1">
      <alignment vertical="center" wrapText="1"/>
    </xf>
    <xf numFmtId="3" fontId="3" fillId="85" borderId="1" xfId="87" applyNumberFormat="1" applyFont="1" applyFill="1" applyAlignment="1">
      <alignment vertical="center" wrapText="1"/>
    </xf>
    <xf numFmtId="3" fontId="3" fillId="86" borderId="1" xfId="87" applyNumberFormat="1" applyFont="1" applyFill="1" applyAlignment="1">
      <alignment vertical="center" wrapText="1"/>
    </xf>
    <xf numFmtId="3" fontId="3" fillId="87" borderId="1" xfId="87" applyNumberFormat="1" applyFont="1" applyFill="1" applyAlignment="1">
      <alignment vertical="center" wrapText="1"/>
    </xf>
    <xf numFmtId="3" fontId="3" fillId="88" borderId="1" xfId="87" applyNumberFormat="1" applyFont="1" applyFill="1" applyAlignment="1">
      <alignment vertical="center" wrapText="1"/>
    </xf>
    <xf numFmtId="3" fontId="3" fillId="89" borderId="1" xfId="87" applyNumberFormat="1" applyFont="1" applyFill="1" applyAlignment="1">
      <alignment vertical="center" wrapText="1"/>
    </xf>
    <xf numFmtId="3" fontId="3" fillId="90" borderId="1" xfId="87" applyNumberFormat="1" applyFont="1" applyFill="1" applyAlignment="1">
      <alignment vertical="center" wrapText="1"/>
    </xf>
    <xf numFmtId="3" fontId="3" fillId="91" borderId="1" xfId="87" applyNumberFormat="1" applyFont="1" applyFill="1" applyAlignment="1">
      <alignment vertical="center" wrapText="1"/>
    </xf>
    <xf numFmtId="3" fontId="3" fillId="92" borderId="1" xfId="87" applyNumberFormat="1" applyFont="1" applyFill="1" applyAlignment="1">
      <alignment vertical="center" wrapText="1"/>
    </xf>
    <xf numFmtId="0" fontId="20" fillId="0" borderId="1" xfId="81" applyFont="1"/>
    <xf numFmtId="0" fontId="18" fillId="0" borderId="1" xfId="81" applyFont="1"/>
    <xf numFmtId="0" fontId="27" fillId="23" borderId="1" xfId="81" applyFont="1" applyFill="1" applyAlignment="1">
      <alignment horizontal="center" vertical="center" wrapText="1"/>
    </xf>
    <xf numFmtId="0" fontId="18" fillId="24" borderId="1" xfId="81" applyFont="1" applyFill="1" applyAlignment="1">
      <alignment horizontal="center" vertical="center" wrapText="1"/>
    </xf>
    <xf numFmtId="2" fontId="18" fillId="8" borderId="1" xfId="82" applyNumberFormat="1" applyFont="1" applyFill="1" applyAlignment="1">
      <alignment horizontal="center" vertical="center"/>
    </xf>
    <xf numFmtId="166" fontId="18" fillId="8" borderId="1" xfId="82" applyNumberFormat="1" applyFont="1" applyFill="1" applyAlignment="1">
      <alignment horizontal="center" vertical="center"/>
    </xf>
    <xf numFmtId="164" fontId="18" fillId="8" borderId="1" xfId="83" applyNumberFormat="1" applyFont="1" applyFill="1" applyAlignment="1">
      <alignment horizontal="center" vertical="center"/>
    </xf>
    <xf numFmtId="166" fontId="20" fillId="0" borderId="1" xfId="81" applyNumberFormat="1" applyFont="1"/>
    <xf numFmtId="0" fontId="20" fillId="24" borderId="1" xfId="81" applyFont="1" applyFill="1" applyAlignment="1">
      <alignment vertical="center" wrapText="1"/>
    </xf>
    <xf numFmtId="2" fontId="20" fillId="25" borderId="1" xfId="82" applyNumberFormat="1" applyFont="1" applyFill="1" applyAlignment="1">
      <alignment horizontal="center" vertical="center"/>
    </xf>
    <xf numFmtId="166" fontId="20" fillId="25" borderId="1" xfId="82" applyNumberFormat="1" applyFont="1" applyFill="1" applyAlignment="1">
      <alignment horizontal="center" vertical="center"/>
    </xf>
    <xf numFmtId="164" fontId="20" fillId="25" borderId="1" xfId="83" applyNumberFormat="1" applyFont="1" applyFill="1" applyAlignment="1">
      <alignment horizontal="center" vertical="center"/>
    </xf>
    <xf numFmtId="2" fontId="20" fillId="8" borderId="1" xfId="82" applyNumberFormat="1" applyFont="1" applyFill="1" applyAlignment="1">
      <alignment horizontal="center" vertical="center"/>
    </xf>
    <xf numFmtId="166" fontId="20" fillId="8" borderId="1" xfId="82" applyNumberFormat="1" applyFont="1" applyFill="1" applyAlignment="1">
      <alignment horizontal="center" vertical="center"/>
    </xf>
    <xf numFmtId="164" fontId="20" fillId="8" borderId="1" xfId="83" applyNumberFormat="1" applyFont="1" applyFill="1" applyAlignment="1">
      <alignment horizontal="center" vertical="center"/>
    </xf>
    <xf numFmtId="164" fontId="20" fillId="0" borderId="1" xfId="88" applyNumberFormat="1" applyFont="1"/>
    <xf numFmtId="0" fontId="3" fillId="0" borderId="1" xfId="87" applyFont="1" applyFill="1" applyBorder="1"/>
    <xf numFmtId="0" fontId="18" fillId="0" borderId="1" xfId="95" applyFont="1" applyFill="1" applyBorder="1" applyAlignment="1">
      <alignment horizontal="left" vertical="center" indent="1"/>
    </xf>
    <xf numFmtId="0" fontId="18" fillId="0" borderId="1" xfId="96" applyFont="1" applyFill="1" applyBorder="1" applyAlignment="1">
      <alignment horizontal="left"/>
    </xf>
    <xf numFmtId="171" fontId="26" fillId="0" borderId="1" xfId="87" applyNumberFormat="1" applyFont="1" applyFill="1" applyBorder="1" applyAlignment="1">
      <alignment horizontal="right"/>
    </xf>
    <xf numFmtId="0" fontId="18" fillId="0" borderId="1" xfId="94" applyFont="1" applyFill="1" applyBorder="1" applyAlignment="1">
      <alignment horizontal="left" vertical="center"/>
    </xf>
    <xf numFmtId="0" fontId="18" fillId="0" borderId="1" xfId="92" applyFont="1"/>
    <xf numFmtId="10" fontId="20" fillId="0" borderId="1" xfId="91" applyNumberFormat="1" applyFont="1"/>
    <xf numFmtId="164" fontId="20" fillId="0" borderId="1" xfId="91" applyNumberFormat="1" applyFont="1"/>
    <xf numFmtId="165" fontId="20" fillId="0" borderId="1" xfId="89" applyNumberFormat="1" applyFont="1"/>
    <xf numFmtId="14" fontId="3" fillId="0" borderId="1" xfId="87" applyNumberFormat="1" applyFont="1"/>
    <xf numFmtId="165" fontId="20" fillId="0" borderId="1" xfId="89" applyNumberFormat="1" applyFont="1" applyBorder="1"/>
    <xf numFmtId="10" fontId="20" fillId="0" borderId="1" xfId="88" applyNumberFormat="1" applyFont="1"/>
    <xf numFmtId="14" fontId="3" fillId="0" borderId="1" xfId="87" applyNumberFormat="1" applyFont="1" applyAlignment="1">
      <alignment horizontal="center" vertical="center" wrapText="1"/>
    </xf>
    <xf numFmtId="0" fontId="3" fillId="0" borderId="1" xfId="87" applyFont="1" applyAlignment="1">
      <alignment horizontal="center" vertical="center" wrapText="1"/>
    </xf>
    <xf numFmtId="10" fontId="20" fillId="0" borderId="1" xfId="88" applyNumberFormat="1" applyFont="1" applyAlignment="1">
      <alignment horizontal="center" vertical="center" wrapText="1"/>
    </xf>
    <xf numFmtId="165" fontId="20" fillId="0" borderId="1" xfId="89" applyNumberFormat="1" applyFont="1" applyAlignment="1">
      <alignment horizontal="center" vertical="center" wrapText="1"/>
    </xf>
    <xf numFmtId="165" fontId="3" fillId="0" borderId="1" xfId="87" applyNumberFormat="1" applyFont="1" applyAlignment="1">
      <alignment horizontal="center" vertical="center" wrapText="1"/>
    </xf>
    <xf numFmtId="14" fontId="3" fillId="0" borderId="1" xfId="87" applyNumberFormat="1" applyFont="1" applyAlignment="1">
      <alignment horizontal="left"/>
    </xf>
    <xf numFmtId="0" fontId="3" fillId="0" borderId="1" xfId="87" applyFont="1" applyAlignment="1">
      <alignment horizontal="left"/>
    </xf>
    <xf numFmtId="0" fontId="26" fillId="30" borderId="18" xfId="87" applyFont="1" applyFill="1" applyBorder="1"/>
    <xf numFmtId="0" fontId="26" fillId="30" borderId="1" xfId="87" applyFont="1" applyFill="1" applyAlignment="1">
      <alignment horizontal="left"/>
    </xf>
    <xf numFmtId="0" fontId="3" fillId="0" borderId="18" xfId="87" applyFont="1" applyBorder="1" applyAlignment="1">
      <alignment horizontal="left"/>
    </xf>
    <xf numFmtId="165" fontId="3" fillId="0" borderId="1" xfId="87" applyNumberFormat="1" applyFont="1"/>
    <xf numFmtId="2" fontId="3" fillId="0" borderId="1" xfId="87" applyNumberFormat="1" applyFont="1" applyAlignment="1">
      <alignment horizontal="left"/>
    </xf>
    <xf numFmtId="0" fontId="16" fillId="18" borderId="0" xfId="0" applyFont="1" applyFill="1" applyAlignment="1">
      <alignment horizontal="center" vertical="center"/>
    </xf>
    <xf numFmtId="0" fontId="19" fillId="18" borderId="0" xfId="0" applyFont="1" applyFill="1" applyAlignment="1">
      <alignment horizontal="justify" vertical="center"/>
    </xf>
    <xf numFmtId="3" fontId="19" fillId="3" borderId="0" xfId="0" applyNumberFormat="1" applyFont="1" applyFill="1" applyAlignment="1">
      <alignment horizontal="center" vertical="center"/>
    </xf>
    <xf numFmtId="0" fontId="19" fillId="12" borderId="0" xfId="0" applyFont="1" applyFill="1" applyAlignment="1">
      <alignment horizontal="center" vertical="center"/>
    </xf>
    <xf numFmtId="3" fontId="19" fillId="12" borderId="0" xfId="0" applyNumberFormat="1" applyFont="1" applyFill="1" applyAlignment="1">
      <alignment horizontal="center" vertical="center"/>
    </xf>
    <xf numFmtId="0" fontId="18" fillId="10" borderId="1" xfId="87" applyFont="1" applyFill="1" applyAlignment="1">
      <alignment horizontal="center" vertical="center"/>
    </xf>
    <xf numFmtId="164" fontId="3" fillId="0" borderId="1" xfId="100" applyNumberFormat="1" applyFont="1" applyFill="1" applyBorder="1" applyAlignment="1">
      <alignment horizontal="center"/>
    </xf>
    <xf numFmtId="164" fontId="3" fillId="0" borderId="1" xfId="100" applyNumberFormat="1" applyFont="1" applyFill="1" applyBorder="1"/>
    <xf numFmtId="0" fontId="18" fillId="16" borderId="1" xfId="87" applyFont="1" applyFill="1"/>
    <xf numFmtId="3" fontId="3" fillId="16" borderId="1" xfId="87" applyNumberFormat="1" applyFont="1" applyFill="1"/>
    <xf numFmtId="164" fontId="3" fillId="16" borderId="1" xfId="100" applyNumberFormat="1" applyFont="1" applyFill="1" applyBorder="1" applyAlignment="1">
      <alignment horizontal="center"/>
    </xf>
    <xf numFmtId="164" fontId="3" fillId="16" borderId="1" xfId="100" applyNumberFormat="1" applyFont="1" applyFill="1" applyBorder="1"/>
    <xf numFmtId="167" fontId="19" fillId="0" borderId="1" xfId="87" applyNumberFormat="1" applyFont="1"/>
    <xf numFmtId="0" fontId="18" fillId="0" borderId="11" xfId="87" applyFont="1" applyBorder="1"/>
    <xf numFmtId="3" fontId="26" fillId="0" borderId="11" xfId="87" applyNumberFormat="1" applyFont="1" applyBorder="1"/>
    <xf numFmtId="164" fontId="26" fillId="0" borderId="11" xfId="100" applyNumberFormat="1" applyFont="1" applyFill="1" applyBorder="1" applyAlignment="1">
      <alignment horizontal="center"/>
    </xf>
    <xf numFmtId="164" fontId="26" fillId="0" borderId="11" xfId="100" applyNumberFormat="1" applyFont="1" applyFill="1" applyBorder="1"/>
    <xf numFmtId="164" fontId="26" fillId="0" borderId="5" xfId="100" applyNumberFormat="1" applyFont="1" applyFill="1" applyBorder="1"/>
    <xf numFmtId="164" fontId="3" fillId="17" borderId="1" xfId="100" applyNumberFormat="1" applyFont="1" applyFill="1" applyBorder="1"/>
    <xf numFmtId="0" fontId="27" fillId="13" borderId="1" xfId="24" applyFont="1" applyFill="1" applyAlignment="1">
      <alignment horizontal="center" vertical="center" wrapText="1"/>
    </xf>
    <xf numFmtId="0" fontId="27" fillId="13" borderId="13" xfId="24" applyFont="1" applyFill="1" applyBorder="1" applyAlignment="1">
      <alignment horizontal="center" vertical="center" wrapText="1"/>
    </xf>
    <xf numFmtId="0" fontId="18" fillId="10" borderId="1" xfId="24" applyFont="1" applyFill="1" applyAlignment="1">
      <alignment horizontal="center" vertical="center" wrapText="1"/>
    </xf>
    <xf numFmtId="10" fontId="20" fillId="21" borderId="1" xfId="40" applyNumberFormat="1" applyFont="1" applyFill="1" applyAlignment="1">
      <alignment horizontal="center" vertical="center" wrapText="1"/>
    </xf>
    <xf numFmtId="10" fontId="20" fillId="21" borderId="13" xfId="40" applyNumberFormat="1" applyFont="1" applyFill="1" applyBorder="1" applyAlignment="1">
      <alignment horizontal="center" vertical="center" wrapText="1"/>
    </xf>
    <xf numFmtId="10" fontId="20" fillId="22" borderId="1" xfId="40" applyNumberFormat="1" applyFont="1" applyFill="1" applyAlignment="1">
      <alignment horizontal="center" vertical="center" wrapText="1"/>
    </xf>
    <xf numFmtId="10" fontId="20" fillId="22" borderId="13" xfId="40" applyNumberFormat="1" applyFont="1" applyFill="1" applyBorder="1" applyAlignment="1">
      <alignment horizontal="center" vertical="center" wrapText="1"/>
    </xf>
    <xf numFmtId="0" fontId="16" fillId="9" borderId="1" xfId="8" applyFont="1" applyFill="1" applyAlignment="1">
      <alignment horizontal="center" vertical="center" wrapText="1"/>
    </xf>
    <xf numFmtId="0" fontId="17" fillId="10" borderId="1" xfId="8" applyFont="1" applyFill="1" applyAlignment="1">
      <alignment horizontal="left" vertical="center" wrapText="1"/>
    </xf>
    <xf numFmtId="164" fontId="19" fillId="11" borderId="1" xfId="8" applyNumberFormat="1" applyFont="1" applyFill="1" applyAlignment="1">
      <alignment horizontal="center" vertical="center" wrapText="1"/>
    </xf>
    <xf numFmtId="3" fontId="19" fillId="11" borderId="1" xfId="8" applyNumberFormat="1" applyFont="1" applyFill="1" applyAlignment="1">
      <alignment horizontal="center" vertical="center" wrapText="1"/>
    </xf>
    <xf numFmtId="0" fontId="17" fillId="20" borderId="1" xfId="8" applyFont="1" applyFill="1" applyAlignment="1">
      <alignment horizontal="left" vertical="center" wrapText="1"/>
    </xf>
    <xf numFmtId="164" fontId="19" fillId="3" borderId="1" xfId="8" applyNumberFormat="1" applyFont="1" applyFill="1" applyAlignment="1">
      <alignment horizontal="center" vertical="center" wrapText="1"/>
    </xf>
    <xf numFmtId="3" fontId="19" fillId="3" borderId="1" xfId="8" applyNumberFormat="1" applyFont="1" applyFill="1" applyAlignment="1">
      <alignment horizontal="center" vertical="center" wrapText="1"/>
    </xf>
    <xf numFmtId="0" fontId="17" fillId="12" borderId="1" xfId="8" applyFont="1" applyFill="1" applyAlignment="1">
      <alignment horizontal="center" vertical="center" wrapText="1"/>
    </xf>
    <xf numFmtId="164" fontId="17" fillId="12" borderId="1" xfId="8" applyNumberFormat="1" applyFont="1" applyFill="1" applyAlignment="1">
      <alignment horizontal="center" vertical="center" wrapText="1"/>
    </xf>
    <xf numFmtId="3" fontId="17" fillId="12" borderId="1" xfId="8" applyNumberFormat="1" applyFont="1" applyFill="1" applyAlignment="1">
      <alignment horizontal="center" vertical="center" wrapText="1"/>
    </xf>
    <xf numFmtId="0" fontId="20" fillId="0" borderId="4" xfId="0" applyFont="1" applyBorder="1" applyAlignment="1">
      <alignment vertical="center"/>
    </xf>
    <xf numFmtId="0" fontId="16" fillId="7" borderId="0" xfId="0" applyFont="1" applyFill="1" applyAlignment="1">
      <alignment horizontal="center" vertical="center" wrapText="1"/>
    </xf>
    <xf numFmtId="0" fontId="16" fillId="7" borderId="1" xfId="0" applyFont="1" applyFill="1" applyBorder="1" applyAlignment="1">
      <alignment horizontal="center" vertical="center" wrapText="1"/>
    </xf>
    <xf numFmtId="0" fontId="19" fillId="3" borderId="3" xfId="0" applyFont="1" applyFill="1" applyBorder="1" applyAlignment="1">
      <alignment horizontal="left" vertical="center" wrapText="1"/>
    </xf>
    <xf numFmtId="3" fontId="19" fillId="3" borderId="3" xfId="0" applyNumberFormat="1" applyFont="1" applyFill="1" applyBorder="1" applyAlignment="1">
      <alignment horizontal="right" vertical="center"/>
    </xf>
    <xf numFmtId="10" fontId="19" fillId="3" borderId="3" xfId="0" applyNumberFormat="1" applyFont="1" applyFill="1" applyBorder="1" applyAlignment="1">
      <alignment horizontal="right" vertical="center"/>
    </xf>
    <xf numFmtId="0" fontId="19" fillId="3" borderId="4" xfId="0" applyFont="1" applyFill="1" applyBorder="1" applyAlignment="1">
      <alignment horizontal="left" vertical="center"/>
    </xf>
    <xf numFmtId="3" fontId="19" fillId="3" borderId="4" xfId="0" applyNumberFormat="1" applyFont="1" applyFill="1" applyBorder="1" applyAlignment="1">
      <alignment horizontal="right" vertical="center"/>
    </xf>
    <xf numFmtId="3" fontId="3" fillId="0" borderId="3" xfId="0" applyNumberFormat="1" applyFont="1" applyBorder="1"/>
    <xf numFmtId="0" fontId="19" fillId="3" borderId="4" xfId="0" applyFont="1" applyFill="1" applyBorder="1" applyAlignment="1">
      <alignment horizontal="left" vertical="center" wrapText="1"/>
    </xf>
    <xf numFmtId="0" fontId="17" fillId="2" borderId="4" xfId="0" applyFont="1" applyFill="1" applyBorder="1" applyAlignment="1">
      <alignment horizontal="left" vertical="center"/>
    </xf>
    <xf numFmtId="3" fontId="17" fillId="2" borderId="4" xfId="0" applyNumberFormat="1" applyFont="1" applyFill="1" applyBorder="1" applyAlignment="1">
      <alignment horizontal="right" vertical="center"/>
    </xf>
    <xf numFmtId="3" fontId="17" fillId="2" borderId="3" xfId="0" applyNumberFormat="1" applyFont="1" applyFill="1" applyBorder="1" applyAlignment="1">
      <alignment horizontal="right" vertical="center"/>
    </xf>
    <xf numFmtId="10" fontId="17" fillId="2" borderId="3" xfId="0" applyNumberFormat="1" applyFont="1" applyFill="1" applyBorder="1" applyAlignment="1">
      <alignment horizontal="right" vertical="center"/>
    </xf>
    <xf numFmtId="10" fontId="3" fillId="3" borderId="3" xfId="10" applyNumberFormat="1" applyFont="1" applyFill="1" applyBorder="1" applyAlignment="1">
      <alignment horizontal="right" vertical="center"/>
    </xf>
    <xf numFmtId="10" fontId="26" fillId="2" borderId="3" xfId="10" applyNumberFormat="1" applyFont="1" applyFill="1" applyBorder="1" applyAlignment="1">
      <alignment horizontal="right" vertical="center"/>
    </xf>
    <xf numFmtId="3" fontId="19" fillId="26" borderId="1" xfId="24" applyNumberFormat="1" applyFont="1" applyFill="1" applyAlignment="1">
      <alignment horizontal="center" vertical="center" wrapText="1"/>
    </xf>
    <xf numFmtId="10" fontId="19" fillId="26" borderId="1" xfId="24" applyNumberFormat="1" applyFont="1" applyFill="1" applyAlignment="1">
      <alignment horizontal="center" vertical="center" wrapText="1"/>
    </xf>
    <xf numFmtId="3" fontId="20" fillId="0" borderId="1" xfId="24" applyNumberFormat="1" applyFont="1" applyAlignment="1">
      <alignment horizontal="center" vertical="center" wrapText="1"/>
    </xf>
    <xf numFmtId="10" fontId="20" fillId="0" borderId="1" xfId="24" applyNumberFormat="1" applyFont="1" applyAlignment="1">
      <alignment horizontal="center" vertical="center" wrapText="1"/>
    </xf>
    <xf numFmtId="3" fontId="3" fillId="36" borderId="1" xfId="97" applyNumberFormat="1" applyFont="1" applyFill="1" applyAlignment="1">
      <alignment horizontal="center" wrapText="1"/>
    </xf>
    <xf numFmtId="164" fontId="3" fillId="36" borderId="1" xfId="100" applyNumberFormat="1" applyFont="1" applyFill="1" applyAlignment="1">
      <alignment horizontal="center" wrapText="1"/>
    </xf>
    <xf numFmtId="0" fontId="18" fillId="8" borderId="23" xfId="95" applyFont="1" applyFill="1" applyBorder="1" applyAlignment="1">
      <alignment horizontal="left" vertical="center" indent="1"/>
    </xf>
    <xf numFmtId="0" fontId="18" fillId="8" borderId="24" xfId="96" applyFont="1" applyFill="1" applyBorder="1" applyAlignment="1">
      <alignment horizontal="left"/>
    </xf>
    <xf numFmtId="171" fontId="26" fillId="8" borderId="25" xfId="87" applyNumberFormat="1" applyFont="1" applyFill="1" applyBorder="1" applyAlignment="1">
      <alignment horizontal="right"/>
    </xf>
    <xf numFmtId="0" fontId="27" fillId="13" borderId="1" xfId="26" applyFont="1" applyFill="1" applyAlignment="1">
      <alignment horizontal="center" vertical="center" wrapText="1"/>
    </xf>
    <xf numFmtId="171" fontId="26" fillId="8" borderId="26" xfId="87" applyNumberFormat="1" applyFont="1" applyFill="1" applyBorder="1" applyAlignment="1">
      <alignment horizontal="right"/>
    </xf>
    <xf numFmtId="0" fontId="18" fillId="10" borderId="1" xfId="26" applyFont="1" applyFill="1" applyAlignment="1">
      <alignment horizontal="center" vertical="center" wrapText="1"/>
    </xf>
    <xf numFmtId="164" fontId="20" fillId="22" borderId="1" xfId="88" applyNumberFormat="1" applyFont="1" applyFill="1" applyAlignment="1">
      <alignment vertical="center" wrapText="1"/>
    </xf>
    <xf numFmtId="0" fontId="18" fillId="37" borderId="1" xfId="26" applyFont="1" applyFill="1" applyAlignment="1">
      <alignment horizontal="center" vertical="center" wrapText="1"/>
    </xf>
    <xf numFmtId="164" fontId="20" fillId="21" borderId="1" xfId="88" applyNumberFormat="1" applyFont="1" applyFill="1" applyAlignment="1">
      <alignment vertical="center" wrapText="1"/>
    </xf>
    <xf numFmtId="0" fontId="20" fillId="8" borderId="23" xfId="95" applyFont="1" applyFill="1" applyBorder="1" applyAlignment="1">
      <alignment horizontal="left" vertical="center" indent="1"/>
    </xf>
    <xf numFmtId="0" fontId="20" fillId="8" borderId="23" xfId="95" applyFont="1" applyFill="1" applyBorder="1" applyAlignment="1">
      <alignment horizontal="left" vertical="center" indent="3"/>
    </xf>
    <xf numFmtId="171" fontId="3" fillId="8" borderId="26" xfId="87" applyNumberFormat="1" applyFont="1" applyFill="1" applyBorder="1" applyAlignment="1">
      <alignment horizontal="right"/>
    </xf>
    <xf numFmtId="164" fontId="27" fillId="13" borderId="1" xfId="88" applyNumberFormat="1" applyFont="1" applyFill="1" applyAlignment="1">
      <alignment vertical="center" wrapText="1"/>
    </xf>
    <xf numFmtId="0" fontId="18" fillId="8" borderId="23" xfId="95" applyFont="1" applyFill="1" applyBorder="1" applyAlignment="1" applyProtection="1">
      <alignment horizontal="left" vertical="center" indent="1"/>
      <protection locked="0"/>
    </xf>
    <xf numFmtId="0" fontId="41" fillId="0" borderId="0" xfId="0" applyFont="1"/>
    <xf numFmtId="0" fontId="16" fillId="13" borderId="0" xfId="0" applyFont="1" applyFill="1" applyAlignment="1">
      <alignment horizontal="center"/>
    </xf>
    <xf numFmtId="0" fontId="28" fillId="111" borderId="0" xfId="0" applyFont="1" applyFill="1"/>
    <xf numFmtId="0" fontId="1" fillId="11" borderId="0" xfId="0" applyFont="1" applyFill="1"/>
    <xf numFmtId="3" fontId="1" fillId="11" borderId="0" xfId="0" applyNumberFormat="1" applyFont="1" applyFill="1"/>
    <xf numFmtId="0" fontId="28" fillId="112" borderId="0" xfId="0" applyFont="1" applyFill="1"/>
    <xf numFmtId="0" fontId="1" fillId="3" borderId="0" xfId="0" applyFont="1" applyFill="1"/>
    <xf numFmtId="3" fontId="1" fillId="3" borderId="0" xfId="0" applyNumberFormat="1" applyFont="1" applyFill="1"/>
    <xf numFmtId="2" fontId="1" fillId="11" borderId="0" xfId="0" applyNumberFormat="1" applyFont="1" applyFill="1"/>
    <xf numFmtId="2" fontId="1" fillId="3" borderId="0" xfId="0" applyNumberFormat="1" applyFont="1" applyFill="1"/>
    <xf numFmtId="0" fontId="24" fillId="0" borderId="1" xfId="16"/>
    <xf numFmtId="0" fontId="1" fillId="0" borderId="0" xfId="0" applyFont="1"/>
    <xf numFmtId="0" fontId="1" fillId="10" borderId="0" xfId="0" applyFont="1" applyFill="1"/>
    <xf numFmtId="0" fontId="26" fillId="0" borderId="14" xfId="0" applyFont="1" applyBorder="1"/>
    <xf numFmtId="172" fontId="26" fillId="0" borderId="14" xfId="0" applyNumberFormat="1" applyFont="1" applyBorder="1"/>
    <xf numFmtId="3" fontId="1" fillId="0" borderId="0" xfId="0" applyNumberFormat="1" applyFont="1"/>
    <xf numFmtId="2" fontId="1" fillId="0" borderId="0" xfId="0" applyNumberFormat="1" applyFont="1"/>
    <xf numFmtId="3" fontId="26" fillId="0" borderId="14" xfId="0" applyNumberFormat="1" applyFont="1" applyBorder="1"/>
    <xf numFmtId="2" fontId="26" fillId="0" borderId="14" xfId="0" applyNumberFormat="1" applyFont="1" applyBorder="1"/>
    <xf numFmtId="0" fontId="29" fillId="5" borderId="1" xfId="17" applyFill="1" applyBorder="1" applyAlignment="1">
      <alignment horizontal="center"/>
    </xf>
    <xf numFmtId="0" fontId="16" fillId="9" borderId="1" xfId="87" applyFont="1" applyFill="1" applyAlignment="1">
      <alignment horizontal="center" vertical="center" wrapText="1"/>
    </xf>
    <xf numFmtId="0" fontId="16" fillId="9" borderId="15" xfId="87" applyFont="1" applyFill="1" applyBorder="1" applyAlignment="1">
      <alignment horizontal="center" vertical="center" wrapText="1"/>
    </xf>
    <xf numFmtId="0" fontId="16" fillId="9" borderId="19" xfId="87" applyFont="1" applyFill="1" applyBorder="1" applyAlignment="1">
      <alignment horizontal="center" vertical="center" wrapText="1"/>
    </xf>
    <xf numFmtId="0" fontId="27" fillId="31" borderId="1" xfId="26" applyFont="1" applyFill="1" applyAlignment="1">
      <alignment horizontal="center" vertical="center" wrapText="1"/>
    </xf>
    <xf numFmtId="10" fontId="20" fillId="0" borderId="1" xfId="24" applyNumberFormat="1" applyFont="1" applyAlignment="1">
      <alignment horizontal="center" vertical="center"/>
    </xf>
    <xf numFmtId="0" fontId="29" fillId="5" borderId="0" xfId="17" applyFill="1" applyAlignment="1">
      <alignment horizontal="center"/>
    </xf>
    <xf numFmtId="0" fontId="16" fillId="27" borderId="0" xfId="0" applyFont="1" applyFill="1" applyAlignment="1">
      <alignment horizontal="center" vertical="center" wrapText="1"/>
    </xf>
    <xf numFmtId="0" fontId="16" fillId="27" borderId="0" xfId="0" applyFont="1" applyFill="1" applyAlignment="1">
      <alignment horizontal="center" vertical="center"/>
    </xf>
    <xf numFmtId="0" fontId="3" fillId="0" borderId="1" xfId="2" applyFont="1"/>
    <xf numFmtId="0" fontId="16" fillId="7" borderId="1" xfId="10" applyFont="1" applyFill="1" applyAlignment="1">
      <alignment horizontal="center" vertical="center" wrapText="1"/>
    </xf>
    <xf numFmtId="0" fontId="16" fillId="7" borderId="4" xfId="10" applyFont="1" applyFill="1" applyBorder="1" applyAlignment="1">
      <alignment horizontal="center" vertical="center" wrapText="1"/>
    </xf>
    <xf numFmtId="17" fontId="16" fillId="7" borderId="5" xfId="10" quotePrefix="1" applyNumberFormat="1" applyFont="1" applyFill="1" applyBorder="1" applyAlignment="1">
      <alignment horizontal="center" vertical="center" wrapText="1"/>
    </xf>
    <xf numFmtId="0" fontId="16" fillId="7" borderId="5" xfId="10" applyFont="1" applyFill="1" applyBorder="1" applyAlignment="1">
      <alignment horizontal="center" vertical="center" wrapText="1"/>
    </xf>
    <xf numFmtId="0" fontId="23" fillId="5" borderId="1" xfId="17" applyFont="1" applyFill="1" applyBorder="1" applyAlignment="1">
      <alignment horizontal="center"/>
    </xf>
    <xf numFmtId="0" fontId="16" fillId="7" borderId="14" xfId="0" applyFont="1" applyFill="1" applyBorder="1" applyAlignment="1">
      <alignment horizontal="center" vertical="center" wrapText="1"/>
    </xf>
    <xf numFmtId="0" fontId="16" fillId="7" borderId="5" xfId="0" applyFont="1" applyFill="1" applyBorder="1" applyAlignment="1">
      <alignment horizontal="center" vertical="center" wrapText="1"/>
    </xf>
    <xf numFmtId="0" fontId="16" fillId="7" borderId="14" xfId="0" applyFont="1" applyFill="1" applyBorder="1" applyAlignment="1">
      <alignment horizontal="center" vertical="center"/>
    </xf>
    <xf numFmtId="0" fontId="16" fillId="7" borderId="6" xfId="0" applyFont="1" applyFill="1" applyBorder="1" applyAlignment="1">
      <alignment horizontal="center" vertical="center"/>
    </xf>
    <xf numFmtId="0" fontId="16" fillId="7" borderId="6" xfId="0" applyFont="1" applyFill="1" applyBorder="1" applyAlignment="1">
      <alignment horizontal="center" vertical="center" wrapText="1"/>
    </xf>
    <xf numFmtId="0" fontId="16" fillId="7" borderId="5" xfId="0" applyFont="1" applyFill="1" applyBorder="1" applyAlignment="1">
      <alignment horizontal="center" vertical="center"/>
    </xf>
    <xf numFmtId="0" fontId="27" fillId="13" borderId="1" xfId="24" applyFont="1" applyFill="1" applyAlignment="1">
      <alignment horizontal="center" vertical="center"/>
    </xf>
    <xf numFmtId="0" fontId="27" fillId="13" borderId="16" xfId="24" applyFont="1" applyFill="1" applyBorder="1" applyAlignment="1">
      <alignment horizontal="center" vertical="center"/>
    </xf>
    <xf numFmtId="0" fontId="27" fillId="13" borderId="17" xfId="24" applyFont="1" applyFill="1" applyBorder="1" applyAlignment="1">
      <alignment horizontal="center" vertical="center"/>
    </xf>
    <xf numFmtId="0" fontId="18" fillId="10" borderId="1" xfId="87" applyFont="1" applyFill="1" applyAlignment="1">
      <alignment horizontal="center" vertical="center" wrapText="1"/>
    </xf>
    <xf numFmtId="49" fontId="18" fillId="10" borderId="1" xfId="87" applyNumberFormat="1" applyFont="1" applyFill="1" applyAlignment="1">
      <alignment horizontal="center" vertical="center"/>
    </xf>
    <xf numFmtId="49" fontId="18" fillId="10" borderId="1" xfId="87" applyNumberFormat="1" applyFont="1" applyFill="1" applyAlignment="1">
      <alignment horizontal="center" vertical="center" wrapText="1"/>
    </xf>
    <xf numFmtId="0" fontId="18" fillId="10" borderId="1" xfId="87" applyFont="1" applyFill="1" applyAlignment="1">
      <alignment horizontal="center" wrapText="1"/>
    </xf>
    <xf numFmtId="0" fontId="3" fillId="0" borderId="1" xfId="87" applyFont="1" applyAlignment="1">
      <alignment horizontal="left" wrapText="1"/>
    </xf>
    <xf numFmtId="165" fontId="29" fillId="5" borderId="1" xfId="17" applyNumberFormat="1" applyFill="1" applyBorder="1" applyAlignment="1">
      <alignment horizontal="center"/>
    </xf>
    <xf numFmtId="0" fontId="26" fillId="32" borderId="8" xfId="92" applyFont="1" applyFill="1" applyBorder="1" applyAlignment="1">
      <alignment horizontal="center" vertical="center" wrapText="1"/>
    </xf>
    <xf numFmtId="0" fontId="26" fillId="32" borderId="10" xfId="92" applyFont="1" applyFill="1" applyBorder="1" applyAlignment="1">
      <alignment horizontal="center" vertical="center" wrapText="1"/>
    </xf>
    <xf numFmtId="0" fontId="18" fillId="2" borderId="7" xfId="92" applyFont="1" applyFill="1" applyBorder="1" applyAlignment="1">
      <alignment horizontal="center"/>
    </xf>
    <xf numFmtId="0" fontId="27" fillId="23" borderId="1" xfId="81" applyFont="1" applyFill="1" applyAlignment="1">
      <alignment horizontal="center" vertical="center" wrapText="1"/>
    </xf>
    <xf numFmtId="0" fontId="27" fillId="23" borderId="1" xfId="81" applyFont="1" applyFill="1" applyAlignment="1">
      <alignment horizontal="center" vertical="center"/>
    </xf>
    <xf numFmtId="0" fontId="26" fillId="38" borderId="5" xfId="87" applyFont="1" applyFill="1" applyBorder="1" applyAlignment="1">
      <alignment horizontal="center"/>
    </xf>
    <xf numFmtId="0" fontId="26" fillId="0" borderId="1" xfId="87" applyFont="1" applyAlignment="1">
      <alignment horizontal="center"/>
    </xf>
    <xf numFmtId="0" fontId="3" fillId="0" borderId="1" xfId="87" applyFont="1" applyAlignment="1">
      <alignment horizontal="center"/>
    </xf>
    <xf numFmtId="0" fontId="23" fillId="0" borderId="1" xfId="17" applyFont="1" applyFill="1" applyBorder="1" applyAlignment="1">
      <alignment horizontal="center"/>
    </xf>
    <xf numFmtId="0" fontId="23" fillId="8" borderId="1" xfId="17" applyFont="1" applyFill="1" applyBorder="1" applyAlignment="1">
      <alignment horizontal="center"/>
    </xf>
    <xf numFmtId="0" fontId="3" fillId="0" borderId="1" xfId="2" applyFont="1" applyFill="1" applyAlignment="1">
      <alignment horizontal="center"/>
    </xf>
    <xf numFmtId="0" fontId="23" fillId="0" borderId="0" xfId="17" applyFont="1" applyFill="1" applyAlignment="1">
      <alignment horizontal="center"/>
    </xf>
    <xf numFmtId="0" fontId="28" fillId="10" borderId="0" xfId="0" applyFont="1" applyFill="1" applyAlignment="1">
      <alignment horizontal="center" vertical="center" textRotation="90"/>
    </xf>
    <xf numFmtId="0" fontId="28" fillId="10" borderId="0" xfId="0" applyFont="1" applyFill="1" applyAlignment="1">
      <alignment horizontal="center" vertical="center"/>
    </xf>
    <xf numFmtId="0" fontId="26" fillId="0" borderId="8" xfId="87" applyFont="1" applyBorder="1" applyAlignment="1">
      <alignment horizontal="center" vertical="center" wrapText="1"/>
    </xf>
    <xf numFmtId="0" fontId="26" fillId="0" borderId="9" xfId="87" applyFont="1" applyBorder="1" applyAlignment="1">
      <alignment horizontal="center" vertical="center" wrapText="1"/>
    </xf>
    <xf numFmtId="0" fontId="26" fillId="0" borderId="10" xfId="87" applyFont="1" applyBorder="1" applyAlignment="1">
      <alignment horizontal="center" vertical="center" wrapText="1"/>
    </xf>
    <xf numFmtId="0" fontId="26" fillId="0" borderId="8" xfId="87" applyFont="1" applyBorder="1" applyAlignment="1">
      <alignment horizontal="center" vertical="center"/>
    </xf>
    <xf numFmtId="0" fontId="26" fillId="0" borderId="9" xfId="87" applyFont="1" applyBorder="1" applyAlignment="1">
      <alignment horizontal="center" vertical="center"/>
    </xf>
    <xf numFmtId="0" fontId="26" fillId="0" borderId="10" xfId="87" applyFont="1" applyBorder="1" applyAlignment="1">
      <alignment horizontal="center" vertical="center"/>
    </xf>
    <xf numFmtId="0" fontId="26" fillId="0" borderId="7" xfId="87" applyFont="1" applyBorder="1" applyAlignment="1">
      <alignment horizontal="center" vertical="center"/>
    </xf>
    <xf numFmtId="0" fontId="26" fillId="0" borderId="7" xfId="87" applyFont="1" applyBorder="1" applyAlignment="1">
      <alignment horizontal="center" vertical="center" wrapText="1"/>
    </xf>
  </cellXfs>
  <cellStyles count="104">
    <cellStyle name="20% - Énfasis1 2" xfId="95" xr:uid="{466F41B0-9AD0-442B-825D-5C8ADC180467}"/>
    <cellStyle name="Hipervínculo" xfId="17" builtinId="8"/>
    <cellStyle name="Hipervínculo 2" xfId="4" xr:uid="{00000000-0005-0000-0000-000001000000}"/>
    <cellStyle name="Hipervínculo 2 2" xfId="31" xr:uid="{00000000-0005-0000-0000-000002000000}"/>
    <cellStyle name="Hipervínculo 3" xfId="85" xr:uid="{00000000-0005-0000-0000-000003000000}"/>
    <cellStyle name="Millares 14" xfId="27" xr:uid="{00000000-0005-0000-0000-000005000000}"/>
    <cellStyle name="Millares 16" xfId="7" xr:uid="{00000000-0005-0000-0000-000006000000}"/>
    <cellStyle name="Millares 16 2" xfId="30" xr:uid="{00000000-0005-0000-0000-000007000000}"/>
    <cellStyle name="Millares 16 3" xfId="75" xr:uid="{00000000-0005-0000-0000-000008000000}"/>
    <cellStyle name="Millares 2" xfId="20" xr:uid="{00000000-0005-0000-0000-000009000000}"/>
    <cellStyle name="Millares 2 2" xfId="25" xr:uid="{00000000-0005-0000-0000-00000A000000}"/>
    <cellStyle name="Millares 2 3" xfId="45" xr:uid="{00000000-0005-0000-0000-00000B000000}"/>
    <cellStyle name="Millares 2 3 2" xfId="58" xr:uid="{00000000-0005-0000-0000-00000C000000}"/>
    <cellStyle name="Millares 2 3 2 2" xfId="99" xr:uid="{ADACA6ED-2CBC-46C5-A9FC-EA97334307FC}"/>
    <cellStyle name="Millares 2 4" xfId="54" xr:uid="{00000000-0005-0000-0000-00000D000000}"/>
    <cellStyle name="Millares 2 5" xfId="77" xr:uid="{00000000-0005-0000-0000-00000E000000}"/>
    <cellStyle name="Millares 3" xfId="22" xr:uid="{00000000-0005-0000-0000-00000F000000}"/>
    <cellStyle name="Millares 3 2" xfId="39" xr:uid="{00000000-0005-0000-0000-000010000000}"/>
    <cellStyle name="Millares 4" xfId="33" xr:uid="{00000000-0005-0000-0000-000011000000}"/>
    <cellStyle name="Millares 5" xfId="70" xr:uid="{00000000-0005-0000-0000-000012000000}"/>
    <cellStyle name="Millares 6" xfId="82" xr:uid="{00000000-0005-0000-0000-000013000000}"/>
    <cellStyle name="Millares 7" xfId="89" xr:uid="{B75E203F-0C0B-4F4F-BEB5-64A8D3F40BDC}"/>
    <cellStyle name="Moneda 2" xfId="41" xr:uid="{00000000-0005-0000-0000-000014000000}"/>
    <cellStyle name="Moneda 3" xfId="60" xr:uid="{00000000-0005-0000-0000-000015000000}"/>
    <cellStyle name="Normal" xfId="0" builtinId="0"/>
    <cellStyle name="Normal 10" xfId="36" xr:uid="{00000000-0005-0000-0000-000017000000}"/>
    <cellStyle name="Normal 10 2" xfId="43" xr:uid="{00000000-0005-0000-0000-000018000000}"/>
    <cellStyle name="Normal 11" xfId="55" xr:uid="{00000000-0005-0000-0000-000019000000}"/>
    <cellStyle name="Normal 12" xfId="63" xr:uid="{00000000-0005-0000-0000-00001A000000}"/>
    <cellStyle name="Normal 13" xfId="65" xr:uid="{00000000-0005-0000-0000-00001B000000}"/>
    <cellStyle name="Normal 14" xfId="67" xr:uid="{00000000-0005-0000-0000-00001C000000}"/>
    <cellStyle name="Normal 15" xfId="69" xr:uid="{00000000-0005-0000-0000-00001D000000}"/>
    <cellStyle name="Normal 16" xfId="81" xr:uid="{00000000-0005-0000-0000-00001E000000}"/>
    <cellStyle name="Normal 17" xfId="84" xr:uid="{00000000-0005-0000-0000-00001F000000}"/>
    <cellStyle name="Normal 18" xfId="13" xr:uid="{00000000-0005-0000-0000-000020000000}"/>
    <cellStyle name="Normal 19" xfId="87" xr:uid="{1102B9BF-6315-435F-9956-453594315CFB}"/>
    <cellStyle name="Normal 2" xfId="2" xr:uid="{00000000-0005-0000-0000-000021000000}"/>
    <cellStyle name="Normal 2 2" xfId="24" xr:uid="{00000000-0005-0000-0000-000022000000}"/>
    <cellStyle name="Normal 2 3" xfId="10" xr:uid="{00000000-0005-0000-0000-000023000000}"/>
    <cellStyle name="Normal 2 3 3" xfId="11" xr:uid="{00000000-0005-0000-0000-000024000000}"/>
    <cellStyle name="Normal 2 4" xfId="86" xr:uid="{00000000-0005-0000-0000-000025000000}"/>
    <cellStyle name="Normal 2 5" xfId="92" xr:uid="{C2FA877A-F4D4-49ED-ACC9-4630F070AA33}"/>
    <cellStyle name="Normal 2 6" xfId="96" xr:uid="{2FA116E5-4726-4030-9C27-1C6393CCFE10}"/>
    <cellStyle name="Normal 2 7" xfId="50" xr:uid="{00000000-0005-0000-0000-000026000000}"/>
    <cellStyle name="Normal 2 8" xfId="103" xr:uid="{357B9DBE-854A-4068-8235-6AB481DC54C4}"/>
    <cellStyle name="Normal 20" xfId="90" xr:uid="{EBFFAE83-938F-49A5-8783-F85102DB1AFA}"/>
    <cellStyle name="Normal 21" xfId="26" xr:uid="{00000000-0005-0000-0000-000027000000}"/>
    <cellStyle name="Normal 24" xfId="3" xr:uid="{00000000-0005-0000-0000-000028000000}"/>
    <cellStyle name="Normal 24 2" xfId="28" xr:uid="{00000000-0005-0000-0000-000029000000}"/>
    <cellStyle name="Normal 24 2 2" xfId="47" xr:uid="{00000000-0005-0000-0000-00002A000000}"/>
    <cellStyle name="Normal 24 2 2 2" xfId="59" xr:uid="{00000000-0005-0000-0000-00002B000000}"/>
    <cellStyle name="Normal 24 3" xfId="73" xr:uid="{00000000-0005-0000-0000-00002C000000}"/>
    <cellStyle name="Normal 3" xfId="8" xr:uid="{00000000-0005-0000-0000-00002D000000}"/>
    <cellStyle name="Normal 3 2" xfId="44" xr:uid="{00000000-0005-0000-0000-00002E000000}"/>
    <cellStyle name="Normal 3 2 2" xfId="56" xr:uid="{00000000-0005-0000-0000-00002F000000}"/>
    <cellStyle name="Normal 3 3" xfId="72" xr:uid="{00000000-0005-0000-0000-000030000000}"/>
    <cellStyle name="Normal 3 4" xfId="80" xr:uid="{00000000-0005-0000-0000-000031000000}"/>
    <cellStyle name="Normal 4" xfId="9" xr:uid="{00000000-0005-0000-0000-000032000000}"/>
    <cellStyle name="Normal 4 2" xfId="38" xr:uid="{00000000-0005-0000-0000-000033000000}"/>
    <cellStyle name="Normal 4 3" xfId="48" xr:uid="{00000000-0005-0000-0000-000034000000}"/>
    <cellStyle name="Normal 4 4" xfId="52" xr:uid="{00000000-0005-0000-0000-000035000000}"/>
    <cellStyle name="Normal 4 5" xfId="76" xr:uid="{00000000-0005-0000-0000-000036000000}"/>
    <cellStyle name="Normal 4 6" xfId="101" xr:uid="{7E2FEB07-01FC-4F11-A8DA-5E8035FDC8C7}"/>
    <cellStyle name="Normal 5" xfId="14" xr:uid="{00000000-0005-0000-0000-000037000000}"/>
    <cellStyle name="Normal 5 2" xfId="79" xr:uid="{00000000-0005-0000-0000-000038000000}"/>
    <cellStyle name="Normal 6" xfId="18" xr:uid="{00000000-0005-0000-0000-000039000000}"/>
    <cellStyle name="Normal 6 2" xfId="61" xr:uid="{00000000-0005-0000-0000-00003A000000}"/>
    <cellStyle name="Normal 6 2 2" xfId="97" xr:uid="{BD6F43CE-D31E-431A-BD73-232C4C1A5F70}"/>
    <cellStyle name="Normal 7" xfId="21" xr:uid="{00000000-0005-0000-0000-00003B000000}"/>
    <cellStyle name="Normal 8" xfId="34" xr:uid="{00000000-0005-0000-0000-00003C000000}"/>
    <cellStyle name="Normal 9" xfId="16" xr:uid="{00000000-0005-0000-0000-00003D000000}"/>
    <cellStyle name="Normal_INDICA8" xfId="94" xr:uid="{41701AC5-CF6C-495A-ACA3-E82C70E6C0C5}"/>
    <cellStyle name="Porcentaje" xfId="1" builtinId="5"/>
    <cellStyle name="Porcentaje 10" xfId="46" xr:uid="{00000000-0005-0000-0000-00003F000000}"/>
    <cellStyle name="Porcentaje 10 2" xfId="57" xr:uid="{00000000-0005-0000-0000-000040000000}"/>
    <cellStyle name="Porcentaje 10 2 2" xfId="100" xr:uid="{678CC947-6BA4-4D7A-8530-A1E9B74F7FDA}"/>
    <cellStyle name="Porcentaje 11" xfId="64" xr:uid="{00000000-0005-0000-0000-000041000000}"/>
    <cellStyle name="Porcentaje 12" xfId="66" xr:uid="{00000000-0005-0000-0000-000042000000}"/>
    <cellStyle name="Porcentaje 13" xfId="68" xr:uid="{00000000-0005-0000-0000-000043000000}"/>
    <cellStyle name="Porcentaje 14" xfId="71" xr:uid="{00000000-0005-0000-0000-000044000000}"/>
    <cellStyle name="Porcentaje 15" xfId="83" xr:uid="{00000000-0005-0000-0000-000045000000}"/>
    <cellStyle name="Porcentaje 16" xfId="88" xr:uid="{515996BC-434C-4C94-93D5-DD7151029CBD}"/>
    <cellStyle name="Porcentaje 17" xfId="91" xr:uid="{B82BA9D1-6241-44BC-A6F8-EFDFFC9D1A49}"/>
    <cellStyle name="Porcentaje 18" xfId="12" xr:uid="{00000000-0005-0000-0000-000046000000}"/>
    <cellStyle name="Porcentaje 19" xfId="93" xr:uid="{62920B35-CC75-40D7-95B9-FD30EB11AE0C}"/>
    <cellStyle name="Porcentaje 2" xfId="6" xr:uid="{00000000-0005-0000-0000-000047000000}"/>
    <cellStyle name="Porcentaje 2 2" xfId="49" xr:uid="{00000000-0005-0000-0000-000048000000}"/>
    <cellStyle name="Porcentaje 2 3" xfId="53" xr:uid="{00000000-0005-0000-0000-000049000000}"/>
    <cellStyle name="Porcentaje 2 4" xfId="78" xr:uid="{00000000-0005-0000-0000-00004A000000}"/>
    <cellStyle name="Porcentaje 2 5" xfId="51" xr:uid="{00000000-0005-0000-0000-00004B000000}"/>
    <cellStyle name="Porcentaje 2 6" xfId="102" xr:uid="{9DAF122D-AF1A-4D7E-9654-CEB724796E91}"/>
    <cellStyle name="Porcentaje 22" xfId="5" xr:uid="{00000000-0005-0000-0000-00004C000000}"/>
    <cellStyle name="Porcentaje 22 2" xfId="29" xr:uid="{00000000-0005-0000-0000-00004D000000}"/>
    <cellStyle name="Porcentaje 22 3" xfId="74" xr:uid="{00000000-0005-0000-0000-00004E000000}"/>
    <cellStyle name="Porcentaje 3" xfId="15" xr:uid="{00000000-0005-0000-0000-00004F000000}"/>
    <cellStyle name="Porcentaje 3 2" xfId="40" xr:uid="{00000000-0005-0000-0000-000050000000}"/>
    <cellStyle name="Porcentaje 4" xfId="19" xr:uid="{00000000-0005-0000-0000-000051000000}"/>
    <cellStyle name="Porcentaje 4 2" xfId="62" xr:uid="{00000000-0005-0000-0000-000052000000}"/>
    <cellStyle name="Porcentaje 4 2 2" xfId="98" xr:uid="{D04C2960-8A3D-40AC-B6DE-4C7D24C235DB}"/>
    <cellStyle name="Porcentaje 5" xfId="23" xr:uid="{00000000-0005-0000-0000-000053000000}"/>
    <cellStyle name="Porcentaje 6" xfId="32" xr:uid="{00000000-0005-0000-0000-000054000000}"/>
    <cellStyle name="Porcentaje 7" xfId="35" xr:uid="{00000000-0005-0000-0000-000055000000}"/>
    <cellStyle name="Porcentaje 8" xfId="37" xr:uid="{00000000-0005-0000-0000-000056000000}"/>
    <cellStyle name="Porcentaje 9" xfId="42" xr:uid="{00000000-0005-0000-0000-000057000000}"/>
  </cellStyles>
  <dxfs count="0"/>
  <tableStyles count="0" defaultTableStyle="TableStyleMedium2" defaultPivotStyle="PivotStyleLight16"/>
  <colors>
    <mruColors>
      <color rgb="FFFF9900"/>
      <color rgb="FF7C878E"/>
      <color rgb="FF606868"/>
      <color rgb="FF86644A"/>
      <color rgb="FF423200"/>
      <color rgb="FFD05400"/>
      <color rgb="FFFFCC00"/>
      <color rgb="FF666633"/>
      <color rgb="FF663300"/>
      <color rgb="FFF6C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47.xml"/><Relationship Id="rId1" Type="http://schemas.microsoft.com/office/2011/relationships/chartStyle" Target="style47.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48.xml"/><Relationship Id="rId1" Type="http://schemas.microsoft.com/office/2011/relationships/chartStyle" Target="style48.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49.xml"/><Relationship Id="rId1" Type="http://schemas.microsoft.com/office/2011/relationships/chartStyle" Target="style49.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0.xml"/><Relationship Id="rId1" Type="http://schemas.microsoft.com/office/2011/relationships/chartStyle" Target="style50.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1.xml"/><Relationship Id="rId1" Type="http://schemas.microsoft.com/office/2011/relationships/chartStyle" Target="style51.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52.xml"/><Relationship Id="rId1" Type="http://schemas.microsoft.com/office/2011/relationships/chartStyle" Target="style52.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3.xml"/><Relationship Id="rId1" Type="http://schemas.microsoft.com/office/2011/relationships/chartStyle" Target="style53.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54.xml"/><Relationship Id="rId1" Type="http://schemas.microsoft.com/office/2011/relationships/chartStyle" Target="style54.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55.xml"/><Relationship Id="rId1" Type="http://schemas.microsoft.com/office/2011/relationships/chartStyle" Target="style55.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56.xml"/><Relationship Id="rId1" Type="http://schemas.microsoft.com/office/2011/relationships/chartStyle" Target="style5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57.xml"/><Relationship Id="rId1" Type="http://schemas.microsoft.com/office/2011/relationships/chartStyle" Target="style57.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58.xml"/><Relationship Id="rId1" Type="http://schemas.microsoft.com/office/2011/relationships/chartStyle" Target="style58.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59.xml"/><Relationship Id="rId1" Type="http://schemas.microsoft.com/office/2011/relationships/chartStyle" Target="style59.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60.xml"/><Relationship Id="rId1" Type="http://schemas.microsoft.com/office/2011/relationships/chartStyle" Target="style60.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61.xml"/><Relationship Id="rId1" Type="http://schemas.microsoft.com/office/2011/relationships/chartStyle" Target="style61.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62.xml"/><Relationship Id="rId1" Type="http://schemas.microsoft.com/office/2011/relationships/chartStyle" Target="style62.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63.xml"/><Relationship Id="rId1" Type="http://schemas.microsoft.com/office/2011/relationships/chartStyle" Target="style63.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64.xml"/><Relationship Id="rId1" Type="http://schemas.microsoft.com/office/2011/relationships/chartStyle" Target="style64.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65.xml"/><Relationship Id="rId1" Type="http://schemas.microsoft.com/office/2011/relationships/chartStyle" Target="style65.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66.xml"/><Relationship Id="rId1" Type="http://schemas.microsoft.com/office/2011/relationships/chartStyle" Target="style66.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67.xml"/><Relationship Id="rId1" Type="http://schemas.microsoft.com/office/2011/relationships/chartStyle" Target="style67.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68.xml"/><Relationship Id="rId1" Type="http://schemas.microsoft.com/office/2011/relationships/chartStyle" Target="style68.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69.xml"/><Relationship Id="rId1" Type="http://schemas.microsoft.com/office/2011/relationships/chartStyle" Target="style69.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70.xml"/><Relationship Id="rId1" Type="http://schemas.microsoft.com/office/2011/relationships/chartStyle" Target="style70.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71.xml"/><Relationship Id="rId1" Type="http://schemas.microsoft.com/office/2011/relationships/chartStyle" Target="style71.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72.xml"/><Relationship Id="rId1" Type="http://schemas.microsoft.com/office/2011/relationships/chartStyle" Target="style72.xml"/></Relationships>
</file>

<file path=xl/charts/_rels/chart126.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74.xml"/><Relationship Id="rId1" Type="http://schemas.microsoft.com/office/2011/relationships/chartStyle" Target="style74.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75.xml"/><Relationship Id="rId1" Type="http://schemas.microsoft.com/office/2011/relationships/chartStyle" Target="style75.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6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7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40.xml"/><Relationship Id="rId1" Type="http://schemas.microsoft.com/office/2011/relationships/chartStyle" Target="style40.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41.xml"/><Relationship Id="rId1" Type="http://schemas.microsoft.com/office/2011/relationships/chartStyle" Target="style41.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8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9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9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9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46.xml"/><Relationship Id="rId1" Type="http://schemas.microsoft.com/office/2011/relationships/chartStyle" Target="style4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'T6'!$C$6</c:f>
              <c:strCache>
                <c:ptCount val="1"/>
                <c:pt idx="0">
                  <c:v>Monto</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BE5-477F-884E-83EA46420660}"/>
              </c:ext>
            </c:extLst>
          </c:dPt>
          <c:dPt>
            <c:idx val="1"/>
            <c:invertIfNegative val="0"/>
            <c:bubble3D val="0"/>
            <c:spPr>
              <a:solidFill>
                <a:srgbClr val="BDCFD6"/>
              </a:solidFill>
              <a:ln>
                <a:noFill/>
              </a:ln>
              <a:effectLst/>
            </c:spPr>
            <c:extLst>
              <c:ext xmlns:c16="http://schemas.microsoft.com/office/drawing/2014/chart" uri="{C3380CC4-5D6E-409C-BE32-E72D297353CC}">
                <c16:uniqueId val="{00000003-9BE5-477F-884E-83EA46420660}"/>
              </c:ext>
            </c:extLst>
          </c:dPt>
          <c:dPt>
            <c:idx val="2"/>
            <c:invertIfNegative val="0"/>
            <c:bubble3D val="0"/>
            <c:spPr>
              <a:solidFill>
                <a:srgbClr val="7C878E"/>
              </a:solidFill>
              <a:ln>
                <a:noFill/>
              </a:ln>
              <a:effectLst/>
            </c:spPr>
            <c:extLst>
              <c:ext xmlns:c16="http://schemas.microsoft.com/office/drawing/2014/chart" uri="{C3380CC4-5D6E-409C-BE32-E72D297353CC}">
                <c16:uniqueId val="{00000005-9BE5-477F-884E-83EA46420660}"/>
              </c:ext>
            </c:extLst>
          </c:dPt>
          <c:dPt>
            <c:idx val="3"/>
            <c:invertIfNegative val="0"/>
            <c:bubble3D val="0"/>
            <c:spPr>
              <a:solidFill>
                <a:srgbClr val="7C878E"/>
              </a:solidFill>
              <a:ln>
                <a:noFill/>
              </a:ln>
              <a:effectLst/>
            </c:spPr>
            <c:extLst>
              <c:ext xmlns:c16="http://schemas.microsoft.com/office/drawing/2014/chart" uri="{C3380CC4-5D6E-409C-BE32-E72D297353CC}">
                <c16:uniqueId val="{00000007-9BE5-477F-884E-83EA46420660}"/>
              </c:ext>
            </c:extLst>
          </c:dPt>
          <c:dPt>
            <c:idx val="4"/>
            <c:invertIfNegative val="0"/>
            <c:bubble3D val="0"/>
            <c:spPr>
              <a:solidFill>
                <a:srgbClr val="7C878E"/>
              </a:solidFill>
              <a:ln>
                <a:noFill/>
              </a:ln>
              <a:effectLst/>
            </c:spPr>
            <c:extLst>
              <c:ext xmlns:c16="http://schemas.microsoft.com/office/drawing/2014/chart" uri="{C3380CC4-5D6E-409C-BE32-E72D297353CC}">
                <c16:uniqueId val="{00000009-9BE5-477F-884E-83EA46420660}"/>
              </c:ext>
            </c:extLst>
          </c:dPt>
          <c:dPt>
            <c:idx val="5"/>
            <c:invertIfNegative val="0"/>
            <c:bubble3D val="0"/>
            <c:spPr>
              <a:solidFill>
                <a:srgbClr val="7C878E"/>
              </a:solidFill>
              <a:ln>
                <a:noFill/>
              </a:ln>
              <a:effectLst/>
            </c:spPr>
            <c:extLst>
              <c:ext xmlns:c16="http://schemas.microsoft.com/office/drawing/2014/chart" uri="{C3380CC4-5D6E-409C-BE32-E72D297353CC}">
                <c16:uniqueId val="{0000000B-9BE5-477F-884E-83EA46420660}"/>
              </c:ext>
            </c:extLst>
          </c:dPt>
          <c:dPt>
            <c:idx val="6"/>
            <c:invertIfNegative val="0"/>
            <c:bubble3D val="0"/>
            <c:spPr>
              <a:solidFill>
                <a:srgbClr val="7C878E"/>
              </a:solidFill>
              <a:ln>
                <a:noFill/>
              </a:ln>
              <a:effectLst/>
            </c:spPr>
            <c:extLst>
              <c:ext xmlns:c16="http://schemas.microsoft.com/office/drawing/2014/chart" uri="{C3380CC4-5D6E-409C-BE32-E72D297353CC}">
                <c16:uniqueId val="{0000000D-9BE5-477F-884E-83EA46420660}"/>
              </c:ext>
            </c:extLst>
          </c:dPt>
          <c:dPt>
            <c:idx val="7"/>
            <c:invertIfNegative val="0"/>
            <c:bubble3D val="0"/>
            <c:spPr>
              <a:solidFill>
                <a:srgbClr val="7C878E"/>
              </a:solidFill>
              <a:ln>
                <a:noFill/>
              </a:ln>
              <a:effectLst/>
            </c:spPr>
            <c:extLst>
              <c:ext xmlns:c16="http://schemas.microsoft.com/office/drawing/2014/chart" uri="{C3380CC4-5D6E-409C-BE32-E72D297353CC}">
                <c16:uniqueId val="{0000000F-9BE5-477F-884E-83EA46420660}"/>
              </c:ext>
            </c:extLst>
          </c:dPt>
          <c:dPt>
            <c:idx val="8"/>
            <c:invertIfNegative val="0"/>
            <c:bubble3D val="0"/>
            <c:spPr>
              <a:solidFill>
                <a:srgbClr val="7C878E"/>
              </a:solidFill>
              <a:ln>
                <a:noFill/>
              </a:ln>
              <a:effectLst/>
            </c:spPr>
            <c:extLst>
              <c:ext xmlns:c16="http://schemas.microsoft.com/office/drawing/2014/chart" uri="{C3380CC4-5D6E-409C-BE32-E72D297353CC}">
                <c16:uniqueId val="{00000011-9BE5-477F-884E-83EA46420660}"/>
              </c:ext>
            </c:extLst>
          </c:dPt>
          <c:dPt>
            <c:idx val="9"/>
            <c:invertIfNegative val="0"/>
            <c:bubble3D val="0"/>
            <c:spPr>
              <a:solidFill>
                <a:srgbClr val="7C878E"/>
              </a:solidFill>
              <a:ln>
                <a:noFill/>
              </a:ln>
              <a:effectLst/>
            </c:spPr>
            <c:extLst>
              <c:ext xmlns:c16="http://schemas.microsoft.com/office/drawing/2014/chart" uri="{C3380CC4-5D6E-409C-BE32-E72D297353CC}">
                <c16:uniqueId val="{00000013-9BE5-477F-884E-83EA4642066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BE5-477F-884E-83EA4642066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BE5-477F-884E-83EA4642066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BE5-477F-884E-83EA4642066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BE5-477F-884E-83EA4642066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BE5-477F-884E-83EA4642066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BE5-477F-884E-83EA4642066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BE5-477F-884E-83EA4642066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BE5-477F-884E-83EA46420660}"/>
              </c:ext>
            </c:extLst>
          </c:dPt>
          <c:dPt>
            <c:idx val="18"/>
            <c:invertIfNegative val="0"/>
            <c:bubble3D val="0"/>
            <c:spPr>
              <a:solidFill>
                <a:srgbClr val="7C878E"/>
              </a:solidFill>
              <a:ln>
                <a:noFill/>
              </a:ln>
              <a:effectLst/>
            </c:spPr>
            <c:extLst>
              <c:ext xmlns:c16="http://schemas.microsoft.com/office/drawing/2014/chart" uri="{C3380CC4-5D6E-409C-BE32-E72D297353CC}">
                <c16:uniqueId val="{00000025-9BE5-477F-884E-83EA46420660}"/>
              </c:ext>
            </c:extLst>
          </c:dPt>
          <c:dPt>
            <c:idx val="20"/>
            <c:invertIfNegative val="0"/>
            <c:bubble3D val="0"/>
            <c:spPr>
              <a:solidFill>
                <a:srgbClr val="FBBB27"/>
              </a:solidFill>
              <a:ln>
                <a:noFill/>
              </a:ln>
              <a:effectLst/>
            </c:spPr>
            <c:extLst>
              <c:ext xmlns:c16="http://schemas.microsoft.com/office/drawing/2014/chart" uri="{C3380CC4-5D6E-409C-BE32-E72D297353CC}">
                <c16:uniqueId val="{00000027-9BE5-477F-884E-83EA46420660}"/>
              </c:ext>
            </c:extLst>
          </c:dPt>
          <c:dPt>
            <c:idx val="29"/>
            <c:invertIfNegative val="0"/>
            <c:bubble3D val="0"/>
            <c:spPr>
              <a:solidFill>
                <a:srgbClr val="7C878E"/>
              </a:solidFill>
              <a:ln>
                <a:noFill/>
              </a:ln>
              <a:effectLst/>
            </c:spPr>
            <c:extLst>
              <c:ext xmlns:c16="http://schemas.microsoft.com/office/drawing/2014/chart" uri="{C3380CC4-5D6E-409C-BE32-E72D297353CC}">
                <c16:uniqueId val="{00000029-9BE5-477F-884E-83EA4642066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'T6'!$B$7:$B$27</c:f>
              <c:strCache>
                <c:ptCount val="21"/>
                <c:pt idx="0">
                  <c:v>Fabricación de equipo de computación, comunicación, medición y de otros equipos, componentes y accesorios electrónicos</c:v>
                </c:pt>
                <c:pt idx="1">
                  <c:v>Industria del plástico y del hule</c:v>
                </c:pt>
                <c:pt idx="2">
                  <c:v>Industria de las bebidas y el tabaco</c:v>
                </c:pt>
                <c:pt idx="3">
                  <c:v>Fabricación de equipo de transporte</c:v>
                </c:pt>
                <c:pt idx="4">
                  <c:v>Industria alimentaria</c:v>
                </c:pt>
                <c:pt idx="5">
                  <c:v>Industria química</c:v>
                </c:pt>
                <c:pt idx="6">
                  <c:v>Agricultura</c:v>
                </c:pt>
                <c:pt idx="7">
                  <c:v>Fabricación de productos metálicos</c:v>
                </c:pt>
                <c:pt idx="8">
                  <c:v>Industrias metálicas básicas</c:v>
                </c:pt>
                <c:pt idx="9">
                  <c:v>Fabricación de accesorios, aparatos eléctricos y equipo de generación de energía eléctrica</c:v>
                </c:pt>
                <c:pt idx="10">
                  <c:v>Fabricación de productos a base de minerales no metálicos</c:v>
                </c:pt>
                <c:pt idx="11">
                  <c:v>Industria del papel</c:v>
                </c:pt>
                <c:pt idx="12">
                  <c:v>Otras industrias manufactureras</c:v>
                </c:pt>
                <c:pt idx="13">
                  <c:v>Fabricación de maquinaria y equipo</c:v>
                </c:pt>
                <c:pt idx="14">
                  <c:v>Curtido y acabado de cuero y piel, y fabricación de productos de cuero, piel y materiales sucedáneos</c:v>
                </c:pt>
                <c:pt idx="15">
                  <c:v>Fabricación de productos textiles, excepto prendas de vestir</c:v>
                </c:pt>
                <c:pt idx="16">
                  <c:v>Impresión e industrias conexas</c:v>
                </c:pt>
                <c:pt idx="17">
                  <c:v>Fabricación de insumos textiles y acabado de textiles</c:v>
                </c:pt>
                <c:pt idx="18">
                  <c:v>Fabricación de muebles, colchones y persianas</c:v>
                </c:pt>
                <c:pt idx="19">
                  <c:v>Fabricación de productos derivados del petróleo y del carbón</c:v>
                </c:pt>
                <c:pt idx="20">
                  <c:v>Subsectores no especificados</c:v>
                </c:pt>
              </c:strCache>
            </c:strRef>
          </c:cat>
          <c:val>
            <c:numRef>
              <c:f>'T6'!$C$7:$C$27</c:f>
              <c:numCache>
                <c:formatCode>#,##0</c:formatCode>
                <c:ptCount val="21"/>
                <c:pt idx="0">
                  <c:v>7690</c:v>
                </c:pt>
                <c:pt idx="1">
                  <c:v>1529</c:v>
                </c:pt>
                <c:pt idx="2">
                  <c:v>1439</c:v>
                </c:pt>
                <c:pt idx="3">
                  <c:v>1173</c:v>
                </c:pt>
                <c:pt idx="4">
                  <c:v>613</c:v>
                </c:pt>
                <c:pt idx="5">
                  <c:v>536</c:v>
                </c:pt>
                <c:pt idx="6">
                  <c:v>440</c:v>
                </c:pt>
                <c:pt idx="7">
                  <c:v>234</c:v>
                </c:pt>
                <c:pt idx="8">
                  <c:v>140</c:v>
                </c:pt>
                <c:pt idx="9">
                  <c:v>127</c:v>
                </c:pt>
                <c:pt idx="10">
                  <c:v>123</c:v>
                </c:pt>
                <c:pt idx="11">
                  <c:v>66</c:v>
                </c:pt>
                <c:pt idx="12">
                  <c:v>59</c:v>
                </c:pt>
                <c:pt idx="13">
                  <c:v>34</c:v>
                </c:pt>
                <c:pt idx="14">
                  <c:v>28</c:v>
                </c:pt>
                <c:pt idx="15">
                  <c:v>22</c:v>
                </c:pt>
                <c:pt idx="16">
                  <c:v>17</c:v>
                </c:pt>
                <c:pt idx="17">
                  <c:v>14</c:v>
                </c:pt>
                <c:pt idx="18">
                  <c:v>13</c:v>
                </c:pt>
                <c:pt idx="19">
                  <c:v>12</c:v>
                </c:pt>
                <c:pt idx="20">
                  <c:v>10</c:v>
                </c:pt>
              </c:numCache>
            </c:numRef>
          </c:val>
          <c:extLst>
            <c:ext xmlns:c16="http://schemas.microsoft.com/office/drawing/2014/chart" uri="{C3380CC4-5D6E-409C-BE32-E72D297353CC}">
              <c16:uniqueId val="{0000002A-9BE5-477F-884E-83EA4642066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l"/>
        <c:lblOffset val="100"/>
        <c:noMultiLvlLbl val="0"/>
      </c:catAx>
      <c:valAx>
        <c:axId val="365572864"/>
        <c:scaling>
          <c:orientation val="minMax"/>
        </c:scaling>
        <c:delete val="1"/>
        <c:axPos val="b"/>
        <c:numFmt formatCode="#,##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5F4-458A-944D-C3E3D7E5F72A}"/>
              </c:ext>
            </c:extLst>
          </c:dPt>
          <c:dPt>
            <c:idx val="1"/>
            <c:invertIfNegative val="0"/>
            <c:bubble3D val="0"/>
            <c:spPr>
              <a:solidFill>
                <a:srgbClr val="7C878E"/>
              </a:solidFill>
              <a:ln>
                <a:noFill/>
              </a:ln>
              <a:effectLst/>
            </c:spPr>
            <c:extLst>
              <c:ext xmlns:c16="http://schemas.microsoft.com/office/drawing/2014/chart" uri="{C3380CC4-5D6E-409C-BE32-E72D297353CC}">
                <c16:uniqueId val="{00000003-55F4-458A-944D-C3E3D7E5F72A}"/>
              </c:ext>
            </c:extLst>
          </c:dPt>
          <c:dPt>
            <c:idx val="2"/>
            <c:invertIfNegative val="0"/>
            <c:bubble3D val="0"/>
            <c:spPr>
              <a:solidFill>
                <a:srgbClr val="7C878E"/>
              </a:solidFill>
              <a:ln>
                <a:noFill/>
              </a:ln>
              <a:effectLst/>
            </c:spPr>
            <c:extLst>
              <c:ext xmlns:c16="http://schemas.microsoft.com/office/drawing/2014/chart" uri="{C3380CC4-5D6E-409C-BE32-E72D297353CC}">
                <c16:uniqueId val="{00000005-55F4-458A-944D-C3E3D7E5F72A}"/>
              </c:ext>
            </c:extLst>
          </c:dPt>
          <c:dPt>
            <c:idx val="3"/>
            <c:invertIfNegative val="0"/>
            <c:bubble3D val="0"/>
            <c:spPr>
              <a:solidFill>
                <a:srgbClr val="7C878E"/>
              </a:solidFill>
              <a:ln>
                <a:noFill/>
              </a:ln>
              <a:effectLst/>
            </c:spPr>
            <c:extLst>
              <c:ext xmlns:c16="http://schemas.microsoft.com/office/drawing/2014/chart" uri="{C3380CC4-5D6E-409C-BE32-E72D297353CC}">
                <c16:uniqueId val="{00000007-55F4-458A-944D-C3E3D7E5F72A}"/>
              </c:ext>
            </c:extLst>
          </c:dPt>
          <c:dPt>
            <c:idx val="4"/>
            <c:invertIfNegative val="0"/>
            <c:bubble3D val="0"/>
            <c:spPr>
              <a:solidFill>
                <a:srgbClr val="7C878E"/>
              </a:solidFill>
              <a:ln>
                <a:noFill/>
              </a:ln>
              <a:effectLst/>
            </c:spPr>
            <c:extLst>
              <c:ext xmlns:c16="http://schemas.microsoft.com/office/drawing/2014/chart" uri="{C3380CC4-5D6E-409C-BE32-E72D297353CC}">
                <c16:uniqueId val="{00000009-55F4-458A-944D-C3E3D7E5F72A}"/>
              </c:ext>
            </c:extLst>
          </c:dPt>
          <c:dPt>
            <c:idx val="5"/>
            <c:invertIfNegative val="0"/>
            <c:bubble3D val="0"/>
            <c:spPr>
              <a:solidFill>
                <a:srgbClr val="7C878E"/>
              </a:solidFill>
              <a:ln>
                <a:noFill/>
              </a:ln>
              <a:effectLst/>
            </c:spPr>
            <c:extLst>
              <c:ext xmlns:c16="http://schemas.microsoft.com/office/drawing/2014/chart" uri="{C3380CC4-5D6E-409C-BE32-E72D297353CC}">
                <c16:uniqueId val="{0000000B-55F4-458A-944D-C3E3D7E5F72A}"/>
              </c:ext>
            </c:extLst>
          </c:dPt>
          <c:dPt>
            <c:idx val="6"/>
            <c:invertIfNegative val="0"/>
            <c:bubble3D val="0"/>
            <c:spPr>
              <a:solidFill>
                <a:srgbClr val="7C878E"/>
              </a:solidFill>
              <a:ln>
                <a:noFill/>
              </a:ln>
              <a:effectLst/>
            </c:spPr>
            <c:extLst>
              <c:ext xmlns:c16="http://schemas.microsoft.com/office/drawing/2014/chart" uri="{C3380CC4-5D6E-409C-BE32-E72D297353CC}">
                <c16:uniqueId val="{0000000D-55F4-458A-944D-C3E3D7E5F72A}"/>
              </c:ext>
            </c:extLst>
          </c:dPt>
          <c:dPt>
            <c:idx val="7"/>
            <c:invertIfNegative val="0"/>
            <c:bubble3D val="0"/>
            <c:spPr>
              <a:solidFill>
                <a:srgbClr val="7C878E"/>
              </a:solidFill>
              <a:ln>
                <a:noFill/>
              </a:ln>
              <a:effectLst/>
            </c:spPr>
            <c:extLst>
              <c:ext xmlns:c16="http://schemas.microsoft.com/office/drawing/2014/chart" uri="{C3380CC4-5D6E-409C-BE32-E72D297353CC}">
                <c16:uniqueId val="{0000000F-55F4-458A-944D-C3E3D7E5F72A}"/>
              </c:ext>
            </c:extLst>
          </c:dPt>
          <c:dPt>
            <c:idx val="8"/>
            <c:invertIfNegative val="0"/>
            <c:bubble3D val="0"/>
            <c:spPr>
              <a:solidFill>
                <a:srgbClr val="7C878E"/>
              </a:solidFill>
              <a:ln>
                <a:noFill/>
              </a:ln>
              <a:effectLst/>
            </c:spPr>
            <c:extLst>
              <c:ext xmlns:c16="http://schemas.microsoft.com/office/drawing/2014/chart" uri="{C3380CC4-5D6E-409C-BE32-E72D297353CC}">
                <c16:uniqueId val="{00000011-55F4-458A-944D-C3E3D7E5F72A}"/>
              </c:ext>
            </c:extLst>
          </c:dPt>
          <c:dPt>
            <c:idx val="9"/>
            <c:invertIfNegative val="0"/>
            <c:bubble3D val="0"/>
            <c:spPr>
              <a:solidFill>
                <a:srgbClr val="7C878E"/>
              </a:solidFill>
              <a:ln>
                <a:noFill/>
              </a:ln>
              <a:effectLst/>
            </c:spPr>
            <c:extLst>
              <c:ext xmlns:c16="http://schemas.microsoft.com/office/drawing/2014/chart" uri="{C3380CC4-5D6E-409C-BE32-E72D297353CC}">
                <c16:uniqueId val="{00000013-55F4-458A-944D-C3E3D7E5F72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5F4-458A-944D-C3E3D7E5F72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5F4-458A-944D-C3E3D7E5F72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5F4-458A-944D-C3E3D7E5F72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5F4-458A-944D-C3E3D7E5F72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5F4-458A-944D-C3E3D7E5F72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5F4-458A-944D-C3E3D7E5F72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5F4-458A-944D-C3E3D7E5F72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5F4-458A-944D-C3E3D7E5F72A}"/>
              </c:ext>
            </c:extLst>
          </c:dPt>
          <c:dPt>
            <c:idx val="28"/>
            <c:invertIfNegative val="0"/>
            <c:bubble3D val="0"/>
            <c:spPr>
              <a:solidFill>
                <a:srgbClr val="FBBB27"/>
              </a:solidFill>
              <a:ln>
                <a:noFill/>
              </a:ln>
              <a:effectLst/>
            </c:spPr>
            <c:extLst>
              <c:ext xmlns:c16="http://schemas.microsoft.com/office/drawing/2014/chart" uri="{C3380CC4-5D6E-409C-BE32-E72D297353CC}">
                <c16:uniqueId val="{00000025-55F4-458A-944D-C3E3D7E5F72A}"/>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'F8'!$A$6:$A$37</c:f>
              <c:strCache>
                <c:ptCount val="32"/>
                <c:pt idx="0">
                  <c:v>Tlaxcala</c:v>
                </c:pt>
                <c:pt idx="1">
                  <c:v>Colima</c:v>
                </c:pt>
                <c:pt idx="2">
                  <c:v>Campeche</c:v>
                </c:pt>
                <c:pt idx="3">
                  <c:v>Nayarit</c:v>
                </c:pt>
                <c:pt idx="4">
                  <c:v>Zacatecas</c:v>
                </c:pt>
                <c:pt idx="5">
                  <c:v>Baja California Sur</c:v>
                </c:pt>
                <c:pt idx="6">
                  <c:v>Aguascalientes</c:v>
                </c:pt>
                <c:pt idx="7">
                  <c:v>Durango</c:v>
                </c:pt>
                <c:pt idx="8">
                  <c:v>Morelos</c:v>
                </c:pt>
                <c:pt idx="9">
                  <c:v>Tabasco</c:v>
                </c:pt>
                <c:pt idx="10">
                  <c:v>Hidalgo</c:v>
                </c:pt>
                <c:pt idx="11">
                  <c:v>Oaxaca</c:v>
                </c:pt>
                <c:pt idx="12">
                  <c:v>Yucatán</c:v>
                </c:pt>
                <c:pt idx="13">
                  <c:v>Guerrero</c:v>
                </c:pt>
                <c:pt idx="14">
                  <c:v>Chiapas</c:v>
                </c:pt>
                <c:pt idx="15">
                  <c:v>San Luis Potosí</c:v>
                </c:pt>
                <c:pt idx="16">
                  <c:v>Querétaro</c:v>
                </c:pt>
                <c:pt idx="17">
                  <c:v>Quintana Roo</c:v>
                </c:pt>
                <c:pt idx="18">
                  <c:v>Sinaloa</c:v>
                </c:pt>
                <c:pt idx="19">
                  <c:v>Sonora</c:v>
                </c:pt>
                <c:pt idx="20">
                  <c:v>Coahuila</c:v>
                </c:pt>
                <c:pt idx="21">
                  <c:v>Michoacán</c:v>
                </c:pt>
                <c:pt idx="22">
                  <c:v>Chihuahua</c:v>
                </c:pt>
                <c:pt idx="23">
                  <c:v>Tamaulipas</c:v>
                </c:pt>
                <c:pt idx="24">
                  <c:v>Baja California</c:v>
                </c:pt>
                <c:pt idx="25">
                  <c:v>Puebla</c:v>
                </c:pt>
                <c:pt idx="26">
                  <c:v>Guanajuato</c:v>
                </c:pt>
                <c:pt idx="27">
                  <c:v>Veracruz</c:v>
                </c:pt>
                <c:pt idx="28">
                  <c:v>Jalisco</c:v>
                </c:pt>
                <c:pt idx="29">
                  <c:v>Nuevo León</c:v>
                </c:pt>
                <c:pt idx="30">
                  <c:v>Estado de México</c:v>
                </c:pt>
                <c:pt idx="31">
                  <c:v>Ciudad de México</c:v>
                </c:pt>
              </c:strCache>
            </c:strRef>
          </c:cat>
          <c:val>
            <c:numRef>
              <c:f>'F8'!$B$6:$B$37</c:f>
              <c:numCache>
                <c:formatCode>_-* #,##0_-;\-* #,##0_-;_-* "-"??_-;_-@_-</c:formatCode>
                <c:ptCount val="32"/>
                <c:pt idx="0">
                  <c:v>60849.415999999997</c:v>
                </c:pt>
                <c:pt idx="1">
                  <c:v>75405.909</c:v>
                </c:pt>
                <c:pt idx="2">
                  <c:v>76634.027999999991</c:v>
                </c:pt>
                <c:pt idx="3">
                  <c:v>90013.498999999982</c:v>
                </c:pt>
                <c:pt idx="4">
                  <c:v>91037.311999999991</c:v>
                </c:pt>
                <c:pt idx="5">
                  <c:v>107715.77</c:v>
                </c:pt>
                <c:pt idx="6">
                  <c:v>121867.88800000001</c:v>
                </c:pt>
                <c:pt idx="7">
                  <c:v>122855.34699999999</c:v>
                </c:pt>
                <c:pt idx="8">
                  <c:v>133011.367</c:v>
                </c:pt>
                <c:pt idx="9">
                  <c:v>173499.03099999999</c:v>
                </c:pt>
                <c:pt idx="10">
                  <c:v>177243.046</c:v>
                </c:pt>
                <c:pt idx="11">
                  <c:v>182702.17100000003</c:v>
                </c:pt>
                <c:pt idx="12">
                  <c:v>184435.992</c:v>
                </c:pt>
                <c:pt idx="13">
                  <c:v>184574.43700000001</c:v>
                </c:pt>
                <c:pt idx="14">
                  <c:v>194193.83300000001</c:v>
                </c:pt>
                <c:pt idx="15">
                  <c:v>210235.11499999999</c:v>
                </c:pt>
                <c:pt idx="16">
                  <c:v>231382.09800000003</c:v>
                </c:pt>
                <c:pt idx="17">
                  <c:v>255098.91399999996</c:v>
                </c:pt>
                <c:pt idx="18">
                  <c:v>273536.663</c:v>
                </c:pt>
                <c:pt idx="19">
                  <c:v>284551.34299999999</c:v>
                </c:pt>
                <c:pt idx="20">
                  <c:v>291272.19400000002</c:v>
                </c:pt>
                <c:pt idx="21">
                  <c:v>301964.12399999995</c:v>
                </c:pt>
                <c:pt idx="22">
                  <c:v>310934.30000000005</c:v>
                </c:pt>
                <c:pt idx="23">
                  <c:v>313682.62999999995</c:v>
                </c:pt>
                <c:pt idx="24">
                  <c:v>339869.85800000001</c:v>
                </c:pt>
                <c:pt idx="25">
                  <c:v>364695.05</c:v>
                </c:pt>
                <c:pt idx="26">
                  <c:v>433637.61999999994</c:v>
                </c:pt>
                <c:pt idx="27">
                  <c:v>509450.95100000006</c:v>
                </c:pt>
                <c:pt idx="28">
                  <c:v>781787.97900000005</c:v>
                </c:pt>
                <c:pt idx="29">
                  <c:v>887317.55900000001</c:v>
                </c:pt>
                <c:pt idx="30">
                  <c:v>1170728.3280000002</c:v>
                </c:pt>
                <c:pt idx="31">
                  <c:v>2843269.37</c:v>
                </c:pt>
              </c:numCache>
            </c:numRef>
          </c:val>
          <c:extLst>
            <c:ext xmlns:c16="http://schemas.microsoft.com/office/drawing/2014/chart" uri="{C3380CC4-5D6E-409C-BE32-E72D297353CC}">
              <c16:uniqueId val="{00000026-55F4-458A-944D-C3E3D7E5F72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83B-4D92-8050-707699F88554}"/>
              </c:ext>
            </c:extLst>
          </c:dPt>
          <c:dPt>
            <c:idx val="1"/>
            <c:invertIfNegative val="0"/>
            <c:bubble3D val="0"/>
            <c:spPr>
              <a:solidFill>
                <a:srgbClr val="7C878E"/>
              </a:solidFill>
              <a:ln>
                <a:noFill/>
              </a:ln>
              <a:effectLst/>
            </c:spPr>
            <c:extLst>
              <c:ext xmlns:c16="http://schemas.microsoft.com/office/drawing/2014/chart" uri="{C3380CC4-5D6E-409C-BE32-E72D297353CC}">
                <c16:uniqueId val="{00000003-883B-4D92-8050-707699F88554}"/>
              </c:ext>
            </c:extLst>
          </c:dPt>
          <c:dPt>
            <c:idx val="2"/>
            <c:invertIfNegative val="0"/>
            <c:bubble3D val="0"/>
            <c:spPr>
              <a:solidFill>
                <a:srgbClr val="7C878E"/>
              </a:solidFill>
              <a:ln>
                <a:noFill/>
              </a:ln>
              <a:effectLst/>
            </c:spPr>
            <c:extLst>
              <c:ext xmlns:c16="http://schemas.microsoft.com/office/drawing/2014/chart" uri="{C3380CC4-5D6E-409C-BE32-E72D297353CC}">
                <c16:uniqueId val="{00000005-883B-4D92-8050-707699F88554}"/>
              </c:ext>
            </c:extLst>
          </c:dPt>
          <c:dPt>
            <c:idx val="3"/>
            <c:invertIfNegative val="0"/>
            <c:bubble3D val="0"/>
            <c:spPr>
              <a:solidFill>
                <a:srgbClr val="7C878E"/>
              </a:solidFill>
              <a:ln>
                <a:noFill/>
              </a:ln>
              <a:effectLst/>
            </c:spPr>
            <c:extLst>
              <c:ext xmlns:c16="http://schemas.microsoft.com/office/drawing/2014/chart" uri="{C3380CC4-5D6E-409C-BE32-E72D297353CC}">
                <c16:uniqueId val="{00000007-883B-4D92-8050-707699F88554}"/>
              </c:ext>
            </c:extLst>
          </c:dPt>
          <c:dPt>
            <c:idx val="4"/>
            <c:invertIfNegative val="0"/>
            <c:bubble3D val="0"/>
            <c:spPr>
              <a:solidFill>
                <a:srgbClr val="7C878E"/>
              </a:solidFill>
              <a:ln>
                <a:noFill/>
              </a:ln>
              <a:effectLst/>
            </c:spPr>
            <c:extLst>
              <c:ext xmlns:c16="http://schemas.microsoft.com/office/drawing/2014/chart" uri="{C3380CC4-5D6E-409C-BE32-E72D297353CC}">
                <c16:uniqueId val="{00000009-883B-4D92-8050-707699F88554}"/>
              </c:ext>
            </c:extLst>
          </c:dPt>
          <c:dPt>
            <c:idx val="5"/>
            <c:invertIfNegative val="0"/>
            <c:bubble3D val="0"/>
            <c:spPr>
              <a:solidFill>
                <a:srgbClr val="7C878E"/>
              </a:solidFill>
              <a:ln>
                <a:noFill/>
              </a:ln>
              <a:effectLst/>
            </c:spPr>
            <c:extLst>
              <c:ext xmlns:c16="http://schemas.microsoft.com/office/drawing/2014/chart" uri="{C3380CC4-5D6E-409C-BE32-E72D297353CC}">
                <c16:uniqueId val="{0000000B-883B-4D92-8050-707699F88554}"/>
              </c:ext>
            </c:extLst>
          </c:dPt>
          <c:dPt>
            <c:idx val="6"/>
            <c:invertIfNegative val="0"/>
            <c:bubble3D val="0"/>
            <c:spPr>
              <a:solidFill>
                <a:srgbClr val="7C878E"/>
              </a:solidFill>
              <a:ln>
                <a:noFill/>
              </a:ln>
              <a:effectLst/>
            </c:spPr>
            <c:extLst>
              <c:ext xmlns:c16="http://schemas.microsoft.com/office/drawing/2014/chart" uri="{C3380CC4-5D6E-409C-BE32-E72D297353CC}">
                <c16:uniqueId val="{0000000D-883B-4D92-8050-707699F88554}"/>
              </c:ext>
            </c:extLst>
          </c:dPt>
          <c:dPt>
            <c:idx val="7"/>
            <c:invertIfNegative val="0"/>
            <c:bubble3D val="0"/>
            <c:spPr>
              <a:solidFill>
                <a:srgbClr val="7C878E"/>
              </a:solidFill>
              <a:ln>
                <a:noFill/>
              </a:ln>
              <a:effectLst/>
            </c:spPr>
            <c:extLst>
              <c:ext xmlns:c16="http://schemas.microsoft.com/office/drawing/2014/chart" uri="{C3380CC4-5D6E-409C-BE32-E72D297353CC}">
                <c16:uniqueId val="{0000000F-883B-4D92-8050-707699F88554}"/>
              </c:ext>
            </c:extLst>
          </c:dPt>
          <c:dPt>
            <c:idx val="8"/>
            <c:invertIfNegative val="0"/>
            <c:bubble3D val="0"/>
            <c:spPr>
              <a:solidFill>
                <a:srgbClr val="7C878E"/>
              </a:solidFill>
              <a:ln>
                <a:noFill/>
              </a:ln>
              <a:effectLst/>
            </c:spPr>
            <c:extLst>
              <c:ext xmlns:c16="http://schemas.microsoft.com/office/drawing/2014/chart" uri="{C3380CC4-5D6E-409C-BE32-E72D297353CC}">
                <c16:uniqueId val="{00000011-883B-4D92-8050-707699F88554}"/>
              </c:ext>
            </c:extLst>
          </c:dPt>
          <c:dPt>
            <c:idx val="9"/>
            <c:invertIfNegative val="0"/>
            <c:bubble3D val="0"/>
            <c:spPr>
              <a:solidFill>
                <a:srgbClr val="7C878E"/>
              </a:solidFill>
              <a:ln>
                <a:noFill/>
              </a:ln>
              <a:effectLst/>
            </c:spPr>
            <c:extLst>
              <c:ext xmlns:c16="http://schemas.microsoft.com/office/drawing/2014/chart" uri="{C3380CC4-5D6E-409C-BE32-E72D297353CC}">
                <c16:uniqueId val="{00000013-883B-4D92-8050-707699F8855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83B-4D92-8050-707699F8855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83B-4D92-8050-707699F8855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83B-4D92-8050-707699F8855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83B-4D92-8050-707699F88554}"/>
              </c:ext>
            </c:extLst>
          </c:dPt>
          <c:dPt>
            <c:idx val="14"/>
            <c:invertIfNegative val="0"/>
            <c:bubble3D val="0"/>
            <c:spPr>
              <a:solidFill>
                <a:srgbClr val="FBBB27"/>
              </a:solidFill>
              <a:ln>
                <a:noFill/>
              </a:ln>
              <a:effectLst/>
            </c:spPr>
            <c:extLst>
              <c:ext xmlns:c16="http://schemas.microsoft.com/office/drawing/2014/chart" uri="{C3380CC4-5D6E-409C-BE32-E72D297353CC}">
                <c16:uniqueId val="{0000001D-883B-4D92-8050-707699F8855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83B-4D92-8050-707699F8855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83B-4D92-8050-707699F8855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83B-4D92-8050-707699F88554}"/>
              </c:ext>
            </c:extLst>
          </c:dPt>
          <c:dPt>
            <c:idx val="18"/>
            <c:invertIfNegative val="0"/>
            <c:bubble3D val="0"/>
            <c:spPr>
              <a:solidFill>
                <a:srgbClr val="95682B"/>
              </a:solidFill>
              <a:ln>
                <a:noFill/>
              </a:ln>
              <a:effectLst/>
            </c:spPr>
            <c:extLst>
              <c:ext xmlns:c16="http://schemas.microsoft.com/office/drawing/2014/chart" uri="{C3380CC4-5D6E-409C-BE32-E72D297353CC}">
                <c16:uniqueId val="{00000025-883B-4D92-8050-707699F8855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'F92'!$A$6:$A$38</c:f>
              <c:strCache>
                <c:ptCount val="33"/>
                <c:pt idx="0">
                  <c:v>Baja California Sur</c:v>
                </c:pt>
                <c:pt idx="1">
                  <c:v>Tlaxcala</c:v>
                </c:pt>
                <c:pt idx="2">
                  <c:v>Quintana Roo</c:v>
                </c:pt>
                <c:pt idx="3">
                  <c:v>Hidalgo</c:v>
                </c:pt>
                <c:pt idx="4">
                  <c:v>Colima</c:v>
                </c:pt>
                <c:pt idx="5">
                  <c:v>Ciudad de México</c:v>
                </c:pt>
                <c:pt idx="6">
                  <c:v>Sonora</c:v>
                </c:pt>
                <c:pt idx="7">
                  <c:v>Morelos</c:v>
                </c:pt>
                <c:pt idx="8">
                  <c:v>Coahuila</c:v>
                </c:pt>
                <c:pt idx="9">
                  <c:v>Tamaulipas</c:v>
                </c:pt>
                <c:pt idx="10">
                  <c:v>Yucatán</c:v>
                </c:pt>
                <c:pt idx="11">
                  <c:v>Veracruz</c:v>
                </c:pt>
                <c:pt idx="12">
                  <c:v>Puebla</c:v>
                </c:pt>
                <c:pt idx="13">
                  <c:v>Campeche</c:v>
                </c:pt>
                <c:pt idx="14">
                  <c:v>Jalisco</c:v>
                </c:pt>
                <c:pt idx="15">
                  <c:v>Zacatecas</c:v>
                </c:pt>
                <c:pt idx="16">
                  <c:v>Nuevo León</c:v>
                </c:pt>
                <c:pt idx="17">
                  <c:v>Querétaro</c:v>
                </c:pt>
                <c:pt idx="18">
                  <c:v>Nacional</c:v>
                </c:pt>
                <c:pt idx="19">
                  <c:v>Michoacán</c:v>
                </c:pt>
                <c:pt idx="20">
                  <c:v>Estado de México</c:v>
                </c:pt>
                <c:pt idx="21">
                  <c:v>Durango</c:v>
                </c:pt>
                <c:pt idx="22">
                  <c:v>Sinaloa</c:v>
                </c:pt>
                <c:pt idx="23">
                  <c:v>Aguascalientes</c:v>
                </c:pt>
                <c:pt idx="24">
                  <c:v>Guerrero</c:v>
                </c:pt>
                <c:pt idx="25">
                  <c:v>Chihuahua</c:v>
                </c:pt>
                <c:pt idx="26">
                  <c:v>Guanajuato</c:v>
                </c:pt>
                <c:pt idx="27">
                  <c:v>San Luis Potosí</c:v>
                </c:pt>
                <c:pt idx="28">
                  <c:v>Nayarit</c:v>
                </c:pt>
                <c:pt idx="29">
                  <c:v>Baja California</c:v>
                </c:pt>
                <c:pt idx="30">
                  <c:v>Tabasco</c:v>
                </c:pt>
                <c:pt idx="31">
                  <c:v>Chiapas</c:v>
                </c:pt>
                <c:pt idx="32">
                  <c:v>Oaxaca</c:v>
                </c:pt>
              </c:strCache>
            </c:strRef>
          </c:cat>
          <c:val>
            <c:numRef>
              <c:f>'F92'!$B$6:$B$38</c:f>
              <c:numCache>
                <c:formatCode>0.0</c:formatCode>
                <c:ptCount val="33"/>
                <c:pt idx="0">
                  <c:v>-30.728477704031999</c:v>
                </c:pt>
                <c:pt idx="1">
                  <c:v>-28.593179500990999</c:v>
                </c:pt>
                <c:pt idx="2">
                  <c:v>-27.142659797774002</c:v>
                </c:pt>
                <c:pt idx="3">
                  <c:v>-23.213694412315999</c:v>
                </c:pt>
                <c:pt idx="4">
                  <c:v>-19.152935736806999</c:v>
                </c:pt>
                <c:pt idx="5">
                  <c:v>-18.225251309933</c:v>
                </c:pt>
                <c:pt idx="6">
                  <c:v>-15.774042018997999</c:v>
                </c:pt>
                <c:pt idx="7">
                  <c:v>-15.585391861341</c:v>
                </c:pt>
                <c:pt idx="8">
                  <c:v>-15.141763518932001</c:v>
                </c:pt>
                <c:pt idx="9">
                  <c:v>-13.741390315683001</c:v>
                </c:pt>
                <c:pt idx="10">
                  <c:v>-13.079432012712999</c:v>
                </c:pt>
                <c:pt idx="11">
                  <c:v>-12.763276389444</c:v>
                </c:pt>
                <c:pt idx="12">
                  <c:v>-10.90972290334</c:v>
                </c:pt>
                <c:pt idx="13">
                  <c:v>-10.904857330213</c:v>
                </c:pt>
                <c:pt idx="14">
                  <c:v>-10.477426844055</c:v>
                </c:pt>
                <c:pt idx="15">
                  <c:v>-9.8955368324950008</c:v>
                </c:pt>
                <c:pt idx="16">
                  <c:v>-9.3621191200049996</c:v>
                </c:pt>
                <c:pt idx="17">
                  <c:v>-9.0117337746739992</c:v>
                </c:pt>
                <c:pt idx="18">
                  <c:v>-8.8355511077000006</c:v>
                </c:pt>
                <c:pt idx="19">
                  <c:v>-8.6796408587009992</c:v>
                </c:pt>
                <c:pt idx="20">
                  <c:v>-7.6089325226079998</c:v>
                </c:pt>
                <c:pt idx="21">
                  <c:v>-7.383189919806</c:v>
                </c:pt>
                <c:pt idx="22">
                  <c:v>-3.8449811939390002</c:v>
                </c:pt>
                <c:pt idx="23">
                  <c:v>-3.635140773666</c:v>
                </c:pt>
                <c:pt idx="24">
                  <c:v>-3.5171753442989999</c:v>
                </c:pt>
                <c:pt idx="25">
                  <c:v>-2.8168276847759999</c:v>
                </c:pt>
                <c:pt idx="26">
                  <c:v>-2.1285383701340002</c:v>
                </c:pt>
                <c:pt idx="27">
                  <c:v>-0.60542008051200003</c:v>
                </c:pt>
                <c:pt idx="28">
                  <c:v>-0.109116067772</c:v>
                </c:pt>
                <c:pt idx="29">
                  <c:v>5.18353169412</c:v>
                </c:pt>
                <c:pt idx="30">
                  <c:v>5.6006884145629998</c:v>
                </c:pt>
                <c:pt idx="31">
                  <c:v>12.223256286644</c:v>
                </c:pt>
                <c:pt idx="32">
                  <c:v>12.803793792115</c:v>
                </c:pt>
              </c:numCache>
            </c:numRef>
          </c:val>
          <c:extLst>
            <c:ext xmlns:c16="http://schemas.microsoft.com/office/drawing/2014/chart" uri="{C3380CC4-5D6E-409C-BE32-E72D297353CC}">
              <c16:uniqueId val="{00000026-883B-4D92-8050-707699F8855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1485-4868-88DC-086C0010E8EA}"/>
              </c:ext>
            </c:extLst>
          </c:dPt>
          <c:dPt>
            <c:idx val="2"/>
            <c:invertIfNegative val="0"/>
            <c:bubble3D val="0"/>
            <c:spPr>
              <a:solidFill>
                <a:srgbClr val="95682B"/>
              </a:solidFill>
              <a:ln>
                <a:noFill/>
              </a:ln>
              <a:effectLst/>
            </c:spPr>
            <c:extLst>
              <c:ext xmlns:c16="http://schemas.microsoft.com/office/drawing/2014/chart" uri="{C3380CC4-5D6E-409C-BE32-E72D297353CC}">
                <c16:uniqueId val="{00000003-1485-4868-88DC-086C0010E8EA}"/>
              </c:ext>
            </c:extLst>
          </c:dPt>
          <c:dPt>
            <c:idx val="3"/>
            <c:invertIfNegative val="0"/>
            <c:bubble3D val="0"/>
            <c:spPr>
              <a:solidFill>
                <a:srgbClr val="BDCFD6"/>
              </a:solidFill>
              <a:ln>
                <a:noFill/>
              </a:ln>
              <a:effectLst/>
            </c:spPr>
            <c:extLst>
              <c:ext xmlns:c16="http://schemas.microsoft.com/office/drawing/2014/chart" uri="{C3380CC4-5D6E-409C-BE32-E72D297353CC}">
                <c16:uniqueId val="{00000005-1485-4868-88DC-086C0010E8EA}"/>
              </c:ext>
            </c:extLst>
          </c:dPt>
          <c:dPt>
            <c:idx val="4"/>
            <c:invertIfNegative val="0"/>
            <c:bubble3D val="0"/>
            <c:spPr>
              <a:solidFill>
                <a:srgbClr val="004A98"/>
              </a:solidFill>
              <a:ln>
                <a:noFill/>
              </a:ln>
              <a:effectLst/>
            </c:spPr>
            <c:extLst>
              <c:ext xmlns:c16="http://schemas.microsoft.com/office/drawing/2014/chart" uri="{C3380CC4-5D6E-409C-BE32-E72D297353CC}">
                <c16:uniqueId val="{00000007-1485-4868-88DC-086C0010E8EA}"/>
              </c:ext>
            </c:extLst>
          </c:dPt>
          <c:dPt>
            <c:idx val="6"/>
            <c:invertIfNegative val="0"/>
            <c:bubble3D val="0"/>
            <c:spPr>
              <a:solidFill>
                <a:srgbClr val="FBBB27"/>
              </a:solidFill>
              <a:ln>
                <a:noFill/>
              </a:ln>
              <a:effectLst/>
            </c:spPr>
            <c:extLst>
              <c:ext xmlns:c16="http://schemas.microsoft.com/office/drawing/2014/chart" uri="{C3380CC4-5D6E-409C-BE32-E72D297353CC}">
                <c16:uniqueId val="{00000009-1485-4868-88DC-086C0010E8EA}"/>
              </c:ext>
            </c:extLst>
          </c:dPt>
          <c:dPt>
            <c:idx val="10"/>
            <c:invertIfNegative val="0"/>
            <c:bubble3D val="0"/>
            <c:spPr>
              <a:solidFill>
                <a:srgbClr val="FBBB27"/>
              </a:solidFill>
              <a:ln>
                <a:noFill/>
              </a:ln>
              <a:effectLst/>
            </c:spPr>
            <c:extLst>
              <c:ext xmlns:c16="http://schemas.microsoft.com/office/drawing/2014/chart" uri="{C3380CC4-5D6E-409C-BE32-E72D297353CC}">
                <c16:uniqueId val="{0000000B-1485-4868-88DC-086C0010E8EA}"/>
              </c:ext>
            </c:extLst>
          </c:dPt>
          <c:dPt>
            <c:idx val="14"/>
            <c:invertIfNegative val="0"/>
            <c:bubble3D val="0"/>
            <c:spPr>
              <a:solidFill>
                <a:srgbClr val="FBBB27"/>
              </a:solidFill>
              <a:ln>
                <a:noFill/>
              </a:ln>
              <a:effectLst/>
            </c:spPr>
            <c:extLst>
              <c:ext xmlns:c16="http://schemas.microsoft.com/office/drawing/2014/chart" uri="{C3380CC4-5D6E-409C-BE32-E72D297353CC}">
                <c16:uniqueId val="{0000000D-1485-4868-88DC-086C0010E8EA}"/>
              </c:ext>
            </c:extLst>
          </c:dPt>
          <c:dPt>
            <c:idx val="18"/>
            <c:invertIfNegative val="0"/>
            <c:bubble3D val="0"/>
            <c:spPr>
              <a:solidFill>
                <a:srgbClr val="FBBB27"/>
              </a:solidFill>
              <a:ln>
                <a:noFill/>
              </a:ln>
              <a:effectLst/>
            </c:spPr>
            <c:extLst>
              <c:ext xmlns:c16="http://schemas.microsoft.com/office/drawing/2014/chart" uri="{C3380CC4-5D6E-409C-BE32-E72D297353CC}">
                <c16:uniqueId val="{0000000F-1485-4868-88DC-086C0010E8EA}"/>
              </c:ext>
            </c:extLst>
          </c:dPt>
          <c:dPt>
            <c:idx val="22"/>
            <c:invertIfNegative val="0"/>
            <c:bubble3D val="0"/>
            <c:spPr>
              <a:solidFill>
                <a:srgbClr val="FBBB27"/>
              </a:solidFill>
              <a:ln>
                <a:noFill/>
              </a:ln>
              <a:effectLst/>
            </c:spPr>
            <c:extLst>
              <c:ext xmlns:c16="http://schemas.microsoft.com/office/drawing/2014/chart" uri="{C3380CC4-5D6E-409C-BE32-E72D297353CC}">
                <c16:uniqueId val="{00000011-1485-4868-88DC-086C0010E8E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'F93'!$A$6:$A$10</c:f>
              <c:strCache>
                <c:ptCount val="5"/>
                <c:pt idx="0">
                  <c:v>Actividades secundarias</c:v>
                </c:pt>
                <c:pt idx="1">
                  <c:v>Industria de la construcción</c:v>
                </c:pt>
                <c:pt idx="2">
                  <c:v>Industrias manufactureras</c:v>
                </c:pt>
                <c:pt idx="3">
                  <c:v>Minería</c:v>
                </c:pt>
                <c:pt idx="4">
                  <c:v>Servicios públicos</c:v>
                </c:pt>
              </c:strCache>
            </c:strRef>
          </c:cat>
          <c:val>
            <c:numRef>
              <c:f>'F93'!$B$6:$B$10</c:f>
              <c:numCache>
                <c:formatCode>0.0</c:formatCode>
                <c:ptCount val="5"/>
                <c:pt idx="0">
                  <c:v>-10.5</c:v>
                </c:pt>
                <c:pt idx="1">
                  <c:v>-12.5</c:v>
                </c:pt>
                <c:pt idx="2">
                  <c:v>-10.6</c:v>
                </c:pt>
                <c:pt idx="3">
                  <c:v>-4.9111441942459999</c:v>
                </c:pt>
                <c:pt idx="4">
                  <c:v>0.62627556870400003</c:v>
                </c:pt>
              </c:numCache>
            </c:numRef>
          </c:val>
          <c:extLst>
            <c:ext xmlns:c16="http://schemas.microsoft.com/office/drawing/2014/chart" uri="{C3380CC4-5D6E-409C-BE32-E72D297353CC}">
              <c16:uniqueId val="{00000012-1485-4868-88DC-086C0010E8EA}"/>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'F94'!$C$5</c:f>
              <c:strCache>
                <c:ptCount val="1"/>
                <c:pt idx="0">
                  <c:v>Variación</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3A23-49D2-961E-5E688191CEF9}"/>
              </c:ext>
            </c:extLst>
          </c:dPt>
          <c:dPt>
            <c:idx val="19"/>
            <c:invertIfNegative val="0"/>
            <c:bubble3D val="0"/>
            <c:spPr>
              <a:solidFill>
                <a:srgbClr val="7C878E"/>
              </a:solidFill>
              <a:ln>
                <a:noFill/>
              </a:ln>
              <a:effectLst/>
            </c:spPr>
            <c:extLst>
              <c:ext xmlns:c16="http://schemas.microsoft.com/office/drawing/2014/chart" uri="{C3380CC4-5D6E-409C-BE32-E72D297353CC}">
                <c16:uniqueId val="{00000003-3A23-49D2-961E-5E688191CEF9}"/>
              </c:ext>
            </c:extLst>
          </c:dPt>
          <c:dPt>
            <c:idx val="31"/>
            <c:invertIfNegative val="0"/>
            <c:bubble3D val="0"/>
            <c:spPr>
              <a:solidFill>
                <a:srgbClr val="7C878E"/>
              </a:solidFill>
              <a:ln>
                <a:noFill/>
              </a:ln>
              <a:effectLst/>
            </c:spPr>
            <c:extLst>
              <c:ext xmlns:c16="http://schemas.microsoft.com/office/drawing/2014/chart" uri="{C3380CC4-5D6E-409C-BE32-E72D297353CC}">
                <c16:uniqueId val="{00000005-3A23-49D2-961E-5E688191CEF9}"/>
              </c:ext>
            </c:extLst>
          </c:dPt>
          <c:dPt>
            <c:idx val="43"/>
            <c:invertIfNegative val="0"/>
            <c:bubble3D val="0"/>
            <c:spPr>
              <a:solidFill>
                <a:srgbClr val="7C878E"/>
              </a:solidFill>
              <a:ln>
                <a:noFill/>
              </a:ln>
              <a:effectLst/>
            </c:spPr>
            <c:extLst>
              <c:ext xmlns:c16="http://schemas.microsoft.com/office/drawing/2014/chart" uri="{C3380CC4-5D6E-409C-BE32-E72D297353CC}">
                <c16:uniqueId val="{00000007-3A23-49D2-961E-5E688191CEF9}"/>
              </c:ext>
            </c:extLst>
          </c:dPt>
          <c:dPt>
            <c:idx val="55"/>
            <c:invertIfNegative val="0"/>
            <c:bubble3D val="0"/>
            <c:spPr>
              <a:solidFill>
                <a:srgbClr val="7C878E"/>
              </a:solidFill>
              <a:ln>
                <a:noFill/>
              </a:ln>
              <a:effectLst/>
            </c:spPr>
            <c:extLst>
              <c:ext xmlns:c16="http://schemas.microsoft.com/office/drawing/2014/chart" uri="{C3380CC4-5D6E-409C-BE32-E72D297353CC}">
                <c16:uniqueId val="{00000009-3A23-49D2-961E-5E688191CEF9}"/>
              </c:ext>
            </c:extLst>
          </c:dPt>
          <c:dPt>
            <c:idx val="67"/>
            <c:invertIfNegative val="0"/>
            <c:bubble3D val="0"/>
            <c:spPr>
              <a:solidFill>
                <a:srgbClr val="7C878E"/>
              </a:solidFill>
              <a:ln>
                <a:noFill/>
              </a:ln>
              <a:effectLst/>
            </c:spPr>
            <c:extLst>
              <c:ext xmlns:c16="http://schemas.microsoft.com/office/drawing/2014/chart" uri="{C3380CC4-5D6E-409C-BE32-E72D297353CC}">
                <c16:uniqueId val="{0000000B-3A23-49D2-961E-5E688191CEF9}"/>
              </c:ext>
            </c:extLst>
          </c:dPt>
          <c:dPt>
            <c:idx val="79"/>
            <c:invertIfNegative val="0"/>
            <c:bubble3D val="0"/>
            <c:spPr>
              <a:solidFill>
                <a:srgbClr val="7C878E"/>
              </a:solidFill>
              <a:ln>
                <a:noFill/>
              </a:ln>
              <a:effectLst/>
            </c:spPr>
            <c:extLst>
              <c:ext xmlns:c16="http://schemas.microsoft.com/office/drawing/2014/chart" uri="{C3380CC4-5D6E-409C-BE32-E72D297353CC}">
                <c16:uniqueId val="{0000000D-3A23-49D2-961E-5E688191CEF9}"/>
              </c:ext>
            </c:extLst>
          </c:dPt>
          <c:dPt>
            <c:idx val="91"/>
            <c:invertIfNegative val="0"/>
            <c:bubble3D val="0"/>
            <c:spPr>
              <a:solidFill>
                <a:srgbClr val="FBBB27"/>
              </a:solidFill>
              <a:ln>
                <a:noFill/>
              </a:ln>
              <a:effectLst/>
            </c:spPr>
            <c:extLst>
              <c:ext xmlns:c16="http://schemas.microsoft.com/office/drawing/2014/chart" uri="{C3380CC4-5D6E-409C-BE32-E72D297353CC}">
                <c16:uniqueId val="{0000000F-3A23-49D2-961E-5E688191CEF9}"/>
              </c:ext>
            </c:extLst>
          </c:dPt>
          <c:cat>
            <c:multiLvlStrRef>
              <c:f>'F94'!$A$6:$B$97</c:f>
              <c:multiLvlStrCache>
                <c:ptCount val="9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lvl>
                <c:lvl>
                  <c:pt idx="0">
                    <c:v>2013</c:v>
                  </c:pt>
                  <c:pt idx="12">
                    <c:v>2014</c:v>
                  </c:pt>
                  <c:pt idx="24">
                    <c:v>2015</c:v>
                  </c:pt>
                  <c:pt idx="36">
                    <c:v>2016</c:v>
                  </c:pt>
                  <c:pt idx="48">
                    <c:v>2017</c:v>
                  </c:pt>
                  <c:pt idx="60">
                    <c:v>2018</c:v>
                  </c:pt>
                  <c:pt idx="72">
                    <c:v>2019</c:v>
                  </c:pt>
                  <c:pt idx="84">
                    <c:v>2020</c:v>
                  </c:pt>
                </c:lvl>
              </c:multiLvlStrCache>
            </c:multiLvlStrRef>
          </c:cat>
          <c:val>
            <c:numRef>
              <c:f>'F94'!$C$6:$C$97</c:f>
              <c:numCache>
                <c:formatCode>0.0</c:formatCode>
                <c:ptCount val="92"/>
                <c:pt idx="0">
                  <c:v>-6.3034512102319997</c:v>
                </c:pt>
                <c:pt idx="1">
                  <c:v>10.536454548807001</c:v>
                </c:pt>
                <c:pt idx="2">
                  <c:v>0.33518292550700002</c:v>
                </c:pt>
                <c:pt idx="3">
                  <c:v>5.5316780547739999</c:v>
                </c:pt>
                <c:pt idx="4">
                  <c:v>4.236189151424</c:v>
                </c:pt>
                <c:pt idx="5">
                  <c:v>-0.23811116836900001</c:v>
                </c:pt>
                <c:pt idx="6">
                  <c:v>-11.130891750929001</c:v>
                </c:pt>
                <c:pt idx="7">
                  <c:v>-4.2002503125070003</c:v>
                </c:pt>
                <c:pt idx="8">
                  <c:v>-7.4552193823700001</c:v>
                </c:pt>
                <c:pt idx="9">
                  <c:v>2.9725976488230001</c:v>
                </c:pt>
                <c:pt idx="10">
                  <c:v>-4.2077743884330001</c:v>
                </c:pt>
                <c:pt idx="11">
                  <c:v>0.23564849953399999</c:v>
                </c:pt>
                <c:pt idx="12">
                  <c:v>-10.168560075414</c:v>
                </c:pt>
                <c:pt idx="13">
                  <c:v>-10.977870136004</c:v>
                </c:pt>
                <c:pt idx="14">
                  <c:v>1.1821114184199999</c:v>
                </c:pt>
                <c:pt idx="15">
                  <c:v>-0.93191513197200004</c:v>
                </c:pt>
                <c:pt idx="16">
                  <c:v>1.279115350621</c:v>
                </c:pt>
                <c:pt idx="17">
                  <c:v>7.2438932766870003</c:v>
                </c:pt>
                <c:pt idx="18">
                  <c:v>-4.3915535254050004</c:v>
                </c:pt>
                <c:pt idx="19">
                  <c:v>-3.5339192916019999</c:v>
                </c:pt>
                <c:pt idx="20">
                  <c:v>-7.5074296572580002</c:v>
                </c:pt>
                <c:pt idx="21">
                  <c:v>-2.254894396978</c:v>
                </c:pt>
                <c:pt idx="22">
                  <c:v>-5.0378178083989997</c:v>
                </c:pt>
                <c:pt idx="23">
                  <c:v>-1.9506840525739999</c:v>
                </c:pt>
                <c:pt idx="24">
                  <c:v>3.103150003269</c:v>
                </c:pt>
                <c:pt idx="25">
                  <c:v>-8.6269489604440004</c:v>
                </c:pt>
                <c:pt idx="26">
                  <c:v>-8.6239237170060008</c:v>
                </c:pt>
                <c:pt idx="27">
                  <c:v>-1.621017596463</c:v>
                </c:pt>
                <c:pt idx="28">
                  <c:v>2.001139675513</c:v>
                </c:pt>
                <c:pt idx="29">
                  <c:v>7.7181007876479999</c:v>
                </c:pt>
                <c:pt idx="30">
                  <c:v>25.740823000401999</c:v>
                </c:pt>
                <c:pt idx="31">
                  <c:v>26.008139787192</c:v>
                </c:pt>
                <c:pt idx="32">
                  <c:v>62.383907899748998</c:v>
                </c:pt>
                <c:pt idx="33">
                  <c:v>2.66168593063</c:v>
                </c:pt>
                <c:pt idx="34">
                  <c:v>7.7290383116469998</c:v>
                </c:pt>
                <c:pt idx="35">
                  <c:v>7.4316183833220002</c:v>
                </c:pt>
                <c:pt idx="36">
                  <c:v>20.951172162304001</c:v>
                </c:pt>
                <c:pt idx="37">
                  <c:v>22.665419066820998</c:v>
                </c:pt>
                <c:pt idx="38">
                  <c:v>14.665169976779</c:v>
                </c:pt>
                <c:pt idx="39">
                  <c:v>10.703426304206999</c:v>
                </c:pt>
                <c:pt idx="40">
                  <c:v>6.1518412431499998</c:v>
                </c:pt>
                <c:pt idx="41">
                  <c:v>1.519013573749</c:v>
                </c:pt>
                <c:pt idx="42">
                  <c:v>-16.513484939550001</c:v>
                </c:pt>
                <c:pt idx="43">
                  <c:v>-13.802042252647</c:v>
                </c:pt>
                <c:pt idx="44">
                  <c:v>-21.945710700669</c:v>
                </c:pt>
                <c:pt idx="45">
                  <c:v>2.798725080973</c:v>
                </c:pt>
                <c:pt idx="46">
                  <c:v>14.375547385077001</c:v>
                </c:pt>
                <c:pt idx="47">
                  <c:v>2.0917544013090001</c:v>
                </c:pt>
                <c:pt idx="48">
                  <c:v>4.1860987347079996</c:v>
                </c:pt>
                <c:pt idx="49">
                  <c:v>5.1466873133600002</c:v>
                </c:pt>
                <c:pt idx="50">
                  <c:v>9.1418732664239997</c:v>
                </c:pt>
                <c:pt idx="51">
                  <c:v>-7.5652850162269996</c:v>
                </c:pt>
                <c:pt idx="52">
                  <c:v>-5.9169460604630002</c:v>
                </c:pt>
                <c:pt idx="53">
                  <c:v>-1.0693043792479999</c:v>
                </c:pt>
                <c:pt idx="54">
                  <c:v>4.7695685165709998</c:v>
                </c:pt>
                <c:pt idx="55">
                  <c:v>4.4290734414499999</c:v>
                </c:pt>
                <c:pt idx="56">
                  <c:v>11.219603959835</c:v>
                </c:pt>
                <c:pt idx="57">
                  <c:v>1.4586765272060001</c:v>
                </c:pt>
                <c:pt idx="58">
                  <c:v>-1.52096040733</c:v>
                </c:pt>
                <c:pt idx="59">
                  <c:v>11.524374253395001</c:v>
                </c:pt>
                <c:pt idx="60">
                  <c:v>1.546908737851</c:v>
                </c:pt>
                <c:pt idx="61">
                  <c:v>-4.4684297000440001</c:v>
                </c:pt>
                <c:pt idx="62">
                  <c:v>-7.6368127671970001</c:v>
                </c:pt>
                <c:pt idx="63">
                  <c:v>-2.1860445683140002</c:v>
                </c:pt>
                <c:pt idx="64">
                  <c:v>-4.4263132011500002</c:v>
                </c:pt>
                <c:pt idx="65">
                  <c:v>-15.701409527005</c:v>
                </c:pt>
                <c:pt idx="66">
                  <c:v>1.3222693440690001</c:v>
                </c:pt>
                <c:pt idx="67">
                  <c:v>-2.5812376511330002</c:v>
                </c:pt>
                <c:pt idx="68">
                  <c:v>-14.517797336955001</c:v>
                </c:pt>
                <c:pt idx="69">
                  <c:v>1.328006921699</c:v>
                </c:pt>
                <c:pt idx="70">
                  <c:v>-12.163185790855</c:v>
                </c:pt>
                <c:pt idx="71">
                  <c:v>-0.707733082485</c:v>
                </c:pt>
                <c:pt idx="72">
                  <c:v>8.184325045345</c:v>
                </c:pt>
                <c:pt idx="73">
                  <c:v>8.2069810284209996</c:v>
                </c:pt>
                <c:pt idx="74">
                  <c:v>-0.305126970178</c:v>
                </c:pt>
                <c:pt idx="75">
                  <c:v>0.75633303449900002</c:v>
                </c:pt>
                <c:pt idx="76">
                  <c:v>-13.447659999937001</c:v>
                </c:pt>
                <c:pt idx="77">
                  <c:v>-3.4848531932750002</c:v>
                </c:pt>
                <c:pt idx="78">
                  <c:v>-6.0711333834780001</c:v>
                </c:pt>
                <c:pt idx="79">
                  <c:v>-4.4883460700960001</c:v>
                </c:pt>
                <c:pt idx="80">
                  <c:v>-12.034294847986001</c:v>
                </c:pt>
                <c:pt idx="81">
                  <c:v>-15.561920486742</c:v>
                </c:pt>
                <c:pt idx="82">
                  <c:v>-6.4683465405830001</c:v>
                </c:pt>
                <c:pt idx="83">
                  <c:v>-14.966037355431</c:v>
                </c:pt>
                <c:pt idx="84">
                  <c:v>-17.940834756383001</c:v>
                </c:pt>
                <c:pt idx="85">
                  <c:v>-18.713233923661999</c:v>
                </c:pt>
                <c:pt idx="86">
                  <c:v>-7.3292024099780004</c:v>
                </c:pt>
                <c:pt idx="87">
                  <c:v>-32.305190955888001</c:v>
                </c:pt>
                <c:pt idx="88">
                  <c:v>-12.291648539080001</c:v>
                </c:pt>
                <c:pt idx="89">
                  <c:v>8.470128360815</c:v>
                </c:pt>
                <c:pt idx="90">
                  <c:v>-18.059932177278998</c:v>
                </c:pt>
                <c:pt idx="91">
                  <c:v>-12.496016676262</c:v>
                </c:pt>
              </c:numCache>
            </c:numRef>
          </c:val>
          <c:extLst>
            <c:ext xmlns:c16="http://schemas.microsoft.com/office/drawing/2014/chart" uri="{C3380CC4-5D6E-409C-BE32-E72D297353CC}">
              <c16:uniqueId val="{00000010-3A23-49D2-961E-5E688191CEF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'F94'!$D$5</c:f>
              <c:strCache>
                <c:ptCount val="1"/>
                <c:pt idx="0">
                  <c:v>Variación promedio</c:v>
                </c:pt>
              </c:strCache>
            </c:strRef>
          </c:tx>
          <c:spPr>
            <a:ln w="28575" cap="rnd">
              <a:solidFill>
                <a:srgbClr val="B69630"/>
              </a:solidFill>
              <a:round/>
            </a:ln>
            <a:effectLst/>
          </c:spPr>
          <c:marker>
            <c:symbol val="none"/>
          </c:marker>
          <c:cat>
            <c:multiLvlStrRef>
              <c:f>'F94'!$A$6:$B$97</c:f>
              <c:multiLvlStrCache>
                <c:ptCount val="9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lvl>
                <c:lvl>
                  <c:pt idx="0">
                    <c:v>2013</c:v>
                  </c:pt>
                  <c:pt idx="12">
                    <c:v>2014</c:v>
                  </c:pt>
                  <c:pt idx="24">
                    <c:v>2015</c:v>
                  </c:pt>
                  <c:pt idx="36">
                    <c:v>2016</c:v>
                  </c:pt>
                  <c:pt idx="48">
                    <c:v>2017</c:v>
                  </c:pt>
                  <c:pt idx="60">
                    <c:v>2018</c:v>
                  </c:pt>
                  <c:pt idx="72">
                    <c:v>2019</c:v>
                  </c:pt>
                  <c:pt idx="84">
                    <c:v>2020</c:v>
                  </c:pt>
                </c:lvl>
              </c:multiLvlStrCache>
            </c:multiLvlStrRef>
          </c:cat>
          <c:val>
            <c:numRef>
              <c:f>'F94'!$D$6:$D$97</c:f>
              <c:numCache>
                <c:formatCode>0.0</c:formatCode>
                <c:ptCount val="92"/>
                <c:pt idx="0">
                  <c:v>1.2790311406097501</c:v>
                </c:pt>
                <c:pt idx="1">
                  <c:v>1.8881034606392499</c:v>
                </c:pt>
                <c:pt idx="2">
                  <c:v>0.972399960895583</c:v>
                </c:pt>
                <c:pt idx="3">
                  <c:v>1.77778258980017</c:v>
                </c:pt>
                <c:pt idx="4">
                  <c:v>1.78372160590175</c:v>
                </c:pt>
                <c:pt idx="5">
                  <c:v>1.9223400702601701</c:v>
                </c:pt>
                <c:pt idx="6">
                  <c:v>0.25304094495024998</c:v>
                </c:pt>
                <c:pt idx="7">
                  <c:v>-0.78127395659941701</c:v>
                </c:pt>
                <c:pt idx="8">
                  <c:v>-2.0506044655325</c:v>
                </c:pt>
                <c:pt idx="9">
                  <c:v>-1.44556119996833</c:v>
                </c:pt>
                <c:pt idx="10">
                  <c:v>-1.2132818222241699</c:v>
                </c:pt>
                <c:pt idx="11">
                  <c:v>-0.80732894866424998</c:v>
                </c:pt>
                <c:pt idx="12">
                  <c:v>-1.12942135409608</c:v>
                </c:pt>
                <c:pt idx="13">
                  <c:v>-2.922281744497</c:v>
                </c:pt>
                <c:pt idx="14">
                  <c:v>-2.8517043700875799</c:v>
                </c:pt>
                <c:pt idx="15">
                  <c:v>-3.3903371356497498</c:v>
                </c:pt>
                <c:pt idx="16">
                  <c:v>-3.6367599523833301</c:v>
                </c:pt>
                <c:pt idx="17">
                  <c:v>-3.0132595819620001</c:v>
                </c:pt>
                <c:pt idx="18">
                  <c:v>-2.4516480631683302</c:v>
                </c:pt>
                <c:pt idx="19">
                  <c:v>-2.3961204780929202</c:v>
                </c:pt>
                <c:pt idx="20">
                  <c:v>-2.40047133433358</c:v>
                </c:pt>
                <c:pt idx="21">
                  <c:v>-2.8360956714836698</c:v>
                </c:pt>
                <c:pt idx="22">
                  <c:v>-2.9052659564808301</c:v>
                </c:pt>
                <c:pt idx="23">
                  <c:v>-3.0874603358231698</c:v>
                </c:pt>
                <c:pt idx="24">
                  <c:v>-1.9814844959329201</c:v>
                </c:pt>
                <c:pt idx="25">
                  <c:v>-1.78557439796958</c:v>
                </c:pt>
                <c:pt idx="26">
                  <c:v>-2.6027439925884202</c:v>
                </c:pt>
                <c:pt idx="27">
                  <c:v>-2.66016919796267</c:v>
                </c:pt>
                <c:pt idx="28">
                  <c:v>-2.6000005042216698</c:v>
                </c:pt>
                <c:pt idx="29">
                  <c:v>-2.5604832116415799</c:v>
                </c:pt>
                <c:pt idx="30">
                  <c:v>-4.9451834491000199E-2</c:v>
                </c:pt>
                <c:pt idx="31">
                  <c:v>2.4123864220751701</c:v>
                </c:pt>
                <c:pt idx="32">
                  <c:v>8.2366645518257506</c:v>
                </c:pt>
                <c:pt idx="33">
                  <c:v>8.6463795791264193</c:v>
                </c:pt>
                <c:pt idx="34">
                  <c:v>9.7102842557969193</c:v>
                </c:pt>
                <c:pt idx="35">
                  <c:v>10.4921427921216</c:v>
                </c:pt>
                <c:pt idx="36">
                  <c:v>11.979477972041201</c:v>
                </c:pt>
                <c:pt idx="37">
                  <c:v>14.5871753076466</c:v>
                </c:pt>
                <c:pt idx="38">
                  <c:v>16.527933115462002</c:v>
                </c:pt>
                <c:pt idx="39">
                  <c:v>17.554970107184499</c:v>
                </c:pt>
                <c:pt idx="40">
                  <c:v>17.900861904487599</c:v>
                </c:pt>
                <c:pt idx="41">
                  <c:v>17.384271303329299</c:v>
                </c:pt>
                <c:pt idx="42">
                  <c:v>13.863078975000001</c:v>
                </c:pt>
                <c:pt idx="43">
                  <c:v>10.5455638050134</c:v>
                </c:pt>
                <c:pt idx="44">
                  <c:v>3.5180955883119198</c:v>
                </c:pt>
                <c:pt idx="45">
                  <c:v>3.52951551750717</c:v>
                </c:pt>
                <c:pt idx="46">
                  <c:v>4.0833912736263303</c:v>
                </c:pt>
                <c:pt idx="47">
                  <c:v>3.6384026084585801</c:v>
                </c:pt>
                <c:pt idx="48">
                  <c:v>2.2413131561589199</c:v>
                </c:pt>
                <c:pt idx="49">
                  <c:v>0.78141884337050005</c:v>
                </c:pt>
                <c:pt idx="50">
                  <c:v>0.32114411750758298</c:v>
                </c:pt>
                <c:pt idx="51">
                  <c:v>-1.20124849252858</c:v>
                </c:pt>
                <c:pt idx="52">
                  <c:v>-2.2069807678296698</c:v>
                </c:pt>
                <c:pt idx="53">
                  <c:v>-2.4226739305794198</c:v>
                </c:pt>
                <c:pt idx="54">
                  <c:v>-0.64908614256933295</c:v>
                </c:pt>
                <c:pt idx="55">
                  <c:v>0.87017349860541704</c:v>
                </c:pt>
                <c:pt idx="56">
                  <c:v>3.6339497203140798</c:v>
                </c:pt>
                <c:pt idx="57">
                  <c:v>3.52227900750017</c:v>
                </c:pt>
                <c:pt idx="58">
                  <c:v>2.19757002479958</c:v>
                </c:pt>
                <c:pt idx="59">
                  <c:v>2.98362167914008</c:v>
                </c:pt>
                <c:pt idx="60">
                  <c:v>2.7636891794020002</c:v>
                </c:pt>
                <c:pt idx="61">
                  <c:v>1.9624294282850001</c:v>
                </c:pt>
                <c:pt idx="62">
                  <c:v>0.56420559214991695</c:v>
                </c:pt>
                <c:pt idx="63">
                  <c:v>1.012475629476</c:v>
                </c:pt>
                <c:pt idx="64">
                  <c:v>1.1366950344187501</c:v>
                </c:pt>
                <c:pt idx="65">
                  <c:v>-8.2647061227666602E-2</c:v>
                </c:pt>
                <c:pt idx="66">
                  <c:v>-0.36992199226950001</c:v>
                </c:pt>
                <c:pt idx="67">
                  <c:v>-0.95411458331808296</c:v>
                </c:pt>
                <c:pt idx="68">
                  <c:v>-3.0988980247172502</c:v>
                </c:pt>
                <c:pt idx="69">
                  <c:v>-3.1097871585095</c:v>
                </c:pt>
                <c:pt idx="70">
                  <c:v>-3.9966392738032499</c:v>
                </c:pt>
                <c:pt idx="71">
                  <c:v>-5.0159815517932502</c:v>
                </c:pt>
                <c:pt idx="72">
                  <c:v>-4.4628635261687499</c:v>
                </c:pt>
                <c:pt idx="73">
                  <c:v>-3.4065792987966699</c:v>
                </c:pt>
                <c:pt idx="74">
                  <c:v>-2.79560548237842</c:v>
                </c:pt>
                <c:pt idx="75">
                  <c:v>-2.55040734881067</c:v>
                </c:pt>
                <c:pt idx="76">
                  <c:v>-3.3021862487095799</c:v>
                </c:pt>
                <c:pt idx="77">
                  <c:v>-2.28413988756542</c:v>
                </c:pt>
                <c:pt idx="78">
                  <c:v>-2.9002567815276699</c:v>
                </c:pt>
                <c:pt idx="79">
                  <c:v>-3.0591824831079202</c:v>
                </c:pt>
                <c:pt idx="80">
                  <c:v>-2.8522239423604998</c:v>
                </c:pt>
                <c:pt idx="81">
                  <c:v>-4.2597178930639199</c:v>
                </c:pt>
                <c:pt idx="82">
                  <c:v>-3.7851479555412499</c:v>
                </c:pt>
                <c:pt idx="83">
                  <c:v>-4.9733399782867496</c:v>
                </c:pt>
                <c:pt idx="84">
                  <c:v>-7.1504366284307501</c:v>
                </c:pt>
                <c:pt idx="85">
                  <c:v>-9.3937878744376704</c:v>
                </c:pt>
                <c:pt idx="86">
                  <c:v>-9.9791274944210002</c:v>
                </c:pt>
                <c:pt idx="87">
                  <c:v>-12.7342544936199</c:v>
                </c:pt>
                <c:pt idx="88">
                  <c:v>-12.637920205215201</c:v>
                </c:pt>
                <c:pt idx="89">
                  <c:v>-11.641671742374299</c:v>
                </c:pt>
                <c:pt idx="90">
                  <c:v>-12.6407383085244</c:v>
                </c:pt>
                <c:pt idx="91">
                  <c:v>-13.3080441923716</c:v>
                </c:pt>
              </c:numCache>
            </c:numRef>
          </c:val>
          <c:smooth val="0"/>
          <c:extLst>
            <c:ext xmlns:c16="http://schemas.microsoft.com/office/drawing/2014/chart" uri="{C3380CC4-5D6E-409C-BE32-E72D297353CC}">
              <c16:uniqueId val="{00000011-3A23-49D2-961E-5E688191CEF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045-480E-8F1C-A2E6D6DE72BB}"/>
              </c:ext>
            </c:extLst>
          </c:dPt>
          <c:dPt>
            <c:idx val="1"/>
            <c:invertIfNegative val="0"/>
            <c:bubble3D val="0"/>
            <c:spPr>
              <a:solidFill>
                <a:srgbClr val="7C878E"/>
              </a:solidFill>
              <a:ln>
                <a:noFill/>
              </a:ln>
              <a:effectLst/>
            </c:spPr>
            <c:extLst>
              <c:ext xmlns:c16="http://schemas.microsoft.com/office/drawing/2014/chart" uri="{C3380CC4-5D6E-409C-BE32-E72D297353CC}">
                <c16:uniqueId val="{00000003-3045-480E-8F1C-A2E6D6DE72BB}"/>
              </c:ext>
            </c:extLst>
          </c:dPt>
          <c:dPt>
            <c:idx val="2"/>
            <c:invertIfNegative val="0"/>
            <c:bubble3D val="0"/>
            <c:spPr>
              <a:solidFill>
                <a:srgbClr val="7C878E"/>
              </a:solidFill>
              <a:ln>
                <a:noFill/>
              </a:ln>
              <a:effectLst/>
            </c:spPr>
            <c:extLst>
              <c:ext xmlns:c16="http://schemas.microsoft.com/office/drawing/2014/chart" uri="{C3380CC4-5D6E-409C-BE32-E72D297353CC}">
                <c16:uniqueId val="{00000005-3045-480E-8F1C-A2E6D6DE72BB}"/>
              </c:ext>
            </c:extLst>
          </c:dPt>
          <c:dPt>
            <c:idx val="3"/>
            <c:invertIfNegative val="0"/>
            <c:bubble3D val="0"/>
            <c:spPr>
              <a:solidFill>
                <a:srgbClr val="7C878E"/>
              </a:solidFill>
              <a:ln>
                <a:noFill/>
              </a:ln>
              <a:effectLst/>
            </c:spPr>
            <c:extLst>
              <c:ext xmlns:c16="http://schemas.microsoft.com/office/drawing/2014/chart" uri="{C3380CC4-5D6E-409C-BE32-E72D297353CC}">
                <c16:uniqueId val="{00000007-3045-480E-8F1C-A2E6D6DE72BB}"/>
              </c:ext>
            </c:extLst>
          </c:dPt>
          <c:dPt>
            <c:idx val="4"/>
            <c:invertIfNegative val="0"/>
            <c:bubble3D val="0"/>
            <c:spPr>
              <a:solidFill>
                <a:srgbClr val="7C878E"/>
              </a:solidFill>
              <a:ln>
                <a:noFill/>
              </a:ln>
              <a:effectLst/>
            </c:spPr>
            <c:extLst>
              <c:ext xmlns:c16="http://schemas.microsoft.com/office/drawing/2014/chart" uri="{C3380CC4-5D6E-409C-BE32-E72D297353CC}">
                <c16:uniqueId val="{00000009-3045-480E-8F1C-A2E6D6DE72BB}"/>
              </c:ext>
            </c:extLst>
          </c:dPt>
          <c:dPt>
            <c:idx val="5"/>
            <c:invertIfNegative val="0"/>
            <c:bubble3D val="0"/>
            <c:spPr>
              <a:solidFill>
                <a:srgbClr val="7C878E"/>
              </a:solidFill>
              <a:ln>
                <a:noFill/>
              </a:ln>
              <a:effectLst/>
            </c:spPr>
            <c:extLst>
              <c:ext xmlns:c16="http://schemas.microsoft.com/office/drawing/2014/chart" uri="{C3380CC4-5D6E-409C-BE32-E72D297353CC}">
                <c16:uniqueId val="{0000000B-3045-480E-8F1C-A2E6D6DE72BB}"/>
              </c:ext>
            </c:extLst>
          </c:dPt>
          <c:dPt>
            <c:idx val="6"/>
            <c:invertIfNegative val="0"/>
            <c:bubble3D val="0"/>
            <c:spPr>
              <a:solidFill>
                <a:srgbClr val="7C878E"/>
              </a:solidFill>
              <a:ln>
                <a:noFill/>
              </a:ln>
              <a:effectLst/>
            </c:spPr>
            <c:extLst>
              <c:ext xmlns:c16="http://schemas.microsoft.com/office/drawing/2014/chart" uri="{C3380CC4-5D6E-409C-BE32-E72D297353CC}">
                <c16:uniqueId val="{0000000D-3045-480E-8F1C-A2E6D6DE72BB}"/>
              </c:ext>
            </c:extLst>
          </c:dPt>
          <c:dPt>
            <c:idx val="7"/>
            <c:invertIfNegative val="0"/>
            <c:bubble3D val="0"/>
            <c:spPr>
              <a:solidFill>
                <a:srgbClr val="7C878E"/>
              </a:solidFill>
              <a:ln>
                <a:noFill/>
              </a:ln>
              <a:effectLst/>
            </c:spPr>
            <c:extLst>
              <c:ext xmlns:c16="http://schemas.microsoft.com/office/drawing/2014/chart" uri="{C3380CC4-5D6E-409C-BE32-E72D297353CC}">
                <c16:uniqueId val="{0000000F-3045-480E-8F1C-A2E6D6DE72BB}"/>
              </c:ext>
            </c:extLst>
          </c:dPt>
          <c:dPt>
            <c:idx val="8"/>
            <c:invertIfNegative val="0"/>
            <c:bubble3D val="0"/>
            <c:spPr>
              <a:solidFill>
                <a:srgbClr val="7C878E"/>
              </a:solidFill>
              <a:ln>
                <a:noFill/>
              </a:ln>
              <a:effectLst/>
            </c:spPr>
            <c:extLst>
              <c:ext xmlns:c16="http://schemas.microsoft.com/office/drawing/2014/chart" uri="{C3380CC4-5D6E-409C-BE32-E72D297353CC}">
                <c16:uniqueId val="{00000011-3045-480E-8F1C-A2E6D6DE72BB}"/>
              </c:ext>
            </c:extLst>
          </c:dPt>
          <c:dPt>
            <c:idx val="9"/>
            <c:invertIfNegative val="0"/>
            <c:bubble3D val="0"/>
            <c:spPr>
              <a:solidFill>
                <a:srgbClr val="7C878E"/>
              </a:solidFill>
              <a:ln>
                <a:noFill/>
              </a:ln>
              <a:effectLst/>
            </c:spPr>
            <c:extLst>
              <c:ext xmlns:c16="http://schemas.microsoft.com/office/drawing/2014/chart" uri="{C3380CC4-5D6E-409C-BE32-E72D297353CC}">
                <c16:uniqueId val="{00000013-3045-480E-8F1C-A2E6D6DE72B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045-480E-8F1C-A2E6D6DE72B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045-480E-8F1C-A2E6D6DE72B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045-480E-8F1C-A2E6D6DE72B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045-480E-8F1C-A2E6D6DE72BB}"/>
              </c:ext>
            </c:extLst>
          </c:dPt>
          <c:dPt>
            <c:idx val="14"/>
            <c:invertIfNegative val="0"/>
            <c:bubble3D val="0"/>
            <c:spPr>
              <a:solidFill>
                <a:srgbClr val="95682B"/>
              </a:solidFill>
              <a:ln>
                <a:noFill/>
              </a:ln>
              <a:effectLst/>
            </c:spPr>
            <c:extLst>
              <c:ext xmlns:c16="http://schemas.microsoft.com/office/drawing/2014/chart" uri="{C3380CC4-5D6E-409C-BE32-E72D297353CC}">
                <c16:uniqueId val="{0000001D-3045-480E-8F1C-A2E6D6DE72BB}"/>
              </c:ext>
            </c:extLst>
          </c:dPt>
          <c:dPt>
            <c:idx val="15"/>
            <c:invertIfNegative val="0"/>
            <c:bubble3D val="0"/>
            <c:spPr>
              <a:solidFill>
                <a:srgbClr val="FBBB27"/>
              </a:solidFill>
              <a:ln>
                <a:noFill/>
              </a:ln>
              <a:effectLst/>
            </c:spPr>
            <c:extLst>
              <c:ext xmlns:c16="http://schemas.microsoft.com/office/drawing/2014/chart" uri="{C3380CC4-5D6E-409C-BE32-E72D297353CC}">
                <c16:uniqueId val="{0000001F-3045-480E-8F1C-A2E6D6DE72B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045-480E-8F1C-A2E6D6DE72B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045-480E-8F1C-A2E6D6DE72B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'F95'!$A$6:$A$38</c:f>
              <c:strCache>
                <c:ptCount val="33"/>
                <c:pt idx="0">
                  <c:v>Tlaxcala</c:v>
                </c:pt>
                <c:pt idx="1">
                  <c:v>Baja California Sur</c:v>
                </c:pt>
                <c:pt idx="2">
                  <c:v>Tamaulipas</c:v>
                </c:pt>
                <c:pt idx="3">
                  <c:v>Puebla</c:v>
                </c:pt>
                <c:pt idx="4">
                  <c:v>Quintana Roo</c:v>
                </c:pt>
                <c:pt idx="5">
                  <c:v>Colima</c:v>
                </c:pt>
                <c:pt idx="6">
                  <c:v>Michoacán</c:v>
                </c:pt>
                <c:pt idx="7">
                  <c:v>Ciudad de México</c:v>
                </c:pt>
                <c:pt idx="8">
                  <c:v>Morelos</c:v>
                </c:pt>
                <c:pt idx="9">
                  <c:v>Campeche</c:v>
                </c:pt>
                <c:pt idx="10">
                  <c:v>Zacatecas</c:v>
                </c:pt>
                <c:pt idx="11">
                  <c:v>Sinaloa</c:v>
                </c:pt>
                <c:pt idx="12">
                  <c:v>Hidalgo</c:v>
                </c:pt>
                <c:pt idx="13">
                  <c:v>Estado de México</c:v>
                </c:pt>
                <c:pt idx="14">
                  <c:v>Nacional</c:v>
                </c:pt>
                <c:pt idx="15">
                  <c:v>Jalisco</c:v>
                </c:pt>
                <c:pt idx="16">
                  <c:v>Nuevo León</c:v>
                </c:pt>
                <c:pt idx="17">
                  <c:v>Durango</c:v>
                </c:pt>
                <c:pt idx="18">
                  <c:v>Yucatán</c:v>
                </c:pt>
                <c:pt idx="19">
                  <c:v>Nayarit</c:v>
                </c:pt>
                <c:pt idx="20">
                  <c:v>Guanajuato</c:v>
                </c:pt>
                <c:pt idx="21">
                  <c:v>Chihuahua</c:v>
                </c:pt>
                <c:pt idx="22">
                  <c:v>Veracruz</c:v>
                </c:pt>
                <c:pt idx="23">
                  <c:v>San Luis Potosí</c:v>
                </c:pt>
                <c:pt idx="24">
                  <c:v>Coahuila</c:v>
                </c:pt>
                <c:pt idx="25">
                  <c:v>Aguascalientes</c:v>
                </c:pt>
                <c:pt idx="26">
                  <c:v>Sonora</c:v>
                </c:pt>
                <c:pt idx="27">
                  <c:v>Querétaro</c:v>
                </c:pt>
                <c:pt idx="28">
                  <c:v>Baja California</c:v>
                </c:pt>
                <c:pt idx="29">
                  <c:v>Guerrero</c:v>
                </c:pt>
                <c:pt idx="30">
                  <c:v>Tabasco</c:v>
                </c:pt>
                <c:pt idx="31">
                  <c:v>Oaxaca</c:v>
                </c:pt>
                <c:pt idx="32">
                  <c:v>Chiapas</c:v>
                </c:pt>
              </c:strCache>
            </c:strRef>
          </c:cat>
          <c:val>
            <c:numRef>
              <c:f>'F95'!$B$6:$B$38</c:f>
              <c:numCache>
                <c:formatCode>0.0</c:formatCode>
                <c:ptCount val="33"/>
                <c:pt idx="0">
                  <c:v>-51.938669418048001</c:v>
                </c:pt>
                <c:pt idx="1">
                  <c:v>-46.027454328973</c:v>
                </c:pt>
                <c:pt idx="2">
                  <c:v>-37.526174838383</c:v>
                </c:pt>
                <c:pt idx="3">
                  <c:v>-34.886282005913998</c:v>
                </c:pt>
                <c:pt idx="4">
                  <c:v>-28.9240342899</c:v>
                </c:pt>
                <c:pt idx="5">
                  <c:v>-26.278752226026999</c:v>
                </c:pt>
                <c:pt idx="6">
                  <c:v>-24.799635072299999</c:v>
                </c:pt>
                <c:pt idx="7">
                  <c:v>-23.737256454535</c:v>
                </c:pt>
                <c:pt idx="8">
                  <c:v>-21.817506888031001</c:v>
                </c:pt>
                <c:pt idx="9">
                  <c:v>-20.559632428156998</c:v>
                </c:pt>
                <c:pt idx="10">
                  <c:v>-18.352280318325999</c:v>
                </c:pt>
                <c:pt idx="11">
                  <c:v>-18.18712732158</c:v>
                </c:pt>
                <c:pt idx="12">
                  <c:v>-14.960741877014</c:v>
                </c:pt>
                <c:pt idx="13">
                  <c:v>-13.503381715013999</c:v>
                </c:pt>
                <c:pt idx="14">
                  <c:v>-12.865552608422</c:v>
                </c:pt>
                <c:pt idx="15">
                  <c:v>-12.496016676262</c:v>
                </c:pt>
                <c:pt idx="16">
                  <c:v>-11.902912515779001</c:v>
                </c:pt>
                <c:pt idx="17">
                  <c:v>-11.743630391925</c:v>
                </c:pt>
                <c:pt idx="18">
                  <c:v>-10.936355247607001</c:v>
                </c:pt>
                <c:pt idx="19">
                  <c:v>-9.8253781940350002</c:v>
                </c:pt>
                <c:pt idx="20">
                  <c:v>-8.8477774751479998</c:v>
                </c:pt>
                <c:pt idx="21">
                  <c:v>-8.0465305855419995</c:v>
                </c:pt>
                <c:pt idx="22">
                  <c:v>-6.742350824671</c:v>
                </c:pt>
                <c:pt idx="23">
                  <c:v>-4.3744117377779999</c:v>
                </c:pt>
                <c:pt idx="24">
                  <c:v>-3.6142319449340001</c:v>
                </c:pt>
                <c:pt idx="25">
                  <c:v>1.4074866810060001</c:v>
                </c:pt>
                <c:pt idx="26">
                  <c:v>3.1654516906380001</c:v>
                </c:pt>
                <c:pt idx="27">
                  <c:v>4.4224252451600004</c:v>
                </c:pt>
                <c:pt idx="28">
                  <c:v>10.796205385164001</c:v>
                </c:pt>
                <c:pt idx="29">
                  <c:v>14.082536567521</c:v>
                </c:pt>
                <c:pt idx="30">
                  <c:v>16.130545701266001</c:v>
                </c:pt>
                <c:pt idx="31">
                  <c:v>17.801758418182999</c:v>
                </c:pt>
                <c:pt idx="32">
                  <c:v>19.776881082669</c:v>
                </c:pt>
              </c:numCache>
            </c:numRef>
          </c:val>
          <c:extLst>
            <c:ext xmlns:c16="http://schemas.microsoft.com/office/drawing/2014/chart" uri="{C3380CC4-5D6E-409C-BE32-E72D297353CC}">
              <c16:uniqueId val="{00000024-3045-480E-8F1C-A2E6D6DE72B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'F96'!$C$5</c:f>
              <c:strCache>
                <c:ptCount val="1"/>
                <c:pt idx="0">
                  <c:v>Variación</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FA46-424B-AE06-341450CEF866}"/>
              </c:ext>
            </c:extLst>
          </c:dPt>
          <c:dPt>
            <c:idx val="19"/>
            <c:invertIfNegative val="0"/>
            <c:bubble3D val="0"/>
            <c:spPr>
              <a:solidFill>
                <a:srgbClr val="7C878E"/>
              </a:solidFill>
              <a:ln>
                <a:noFill/>
              </a:ln>
              <a:effectLst/>
            </c:spPr>
            <c:extLst>
              <c:ext xmlns:c16="http://schemas.microsoft.com/office/drawing/2014/chart" uri="{C3380CC4-5D6E-409C-BE32-E72D297353CC}">
                <c16:uniqueId val="{00000003-FA46-424B-AE06-341450CEF866}"/>
              </c:ext>
            </c:extLst>
          </c:dPt>
          <c:dPt>
            <c:idx val="31"/>
            <c:invertIfNegative val="0"/>
            <c:bubble3D val="0"/>
            <c:spPr>
              <a:solidFill>
                <a:srgbClr val="7C878E"/>
              </a:solidFill>
              <a:ln>
                <a:noFill/>
              </a:ln>
              <a:effectLst/>
            </c:spPr>
            <c:extLst>
              <c:ext xmlns:c16="http://schemas.microsoft.com/office/drawing/2014/chart" uri="{C3380CC4-5D6E-409C-BE32-E72D297353CC}">
                <c16:uniqueId val="{00000005-FA46-424B-AE06-341450CEF866}"/>
              </c:ext>
            </c:extLst>
          </c:dPt>
          <c:dPt>
            <c:idx val="43"/>
            <c:invertIfNegative val="0"/>
            <c:bubble3D val="0"/>
            <c:spPr>
              <a:solidFill>
                <a:srgbClr val="7C878E"/>
              </a:solidFill>
              <a:ln>
                <a:noFill/>
              </a:ln>
              <a:effectLst/>
            </c:spPr>
            <c:extLst>
              <c:ext xmlns:c16="http://schemas.microsoft.com/office/drawing/2014/chart" uri="{C3380CC4-5D6E-409C-BE32-E72D297353CC}">
                <c16:uniqueId val="{00000007-FA46-424B-AE06-341450CEF866}"/>
              </c:ext>
            </c:extLst>
          </c:dPt>
          <c:dPt>
            <c:idx val="55"/>
            <c:invertIfNegative val="0"/>
            <c:bubble3D val="0"/>
            <c:spPr>
              <a:solidFill>
                <a:srgbClr val="7C878E"/>
              </a:solidFill>
              <a:ln>
                <a:noFill/>
              </a:ln>
              <a:effectLst/>
            </c:spPr>
            <c:extLst>
              <c:ext xmlns:c16="http://schemas.microsoft.com/office/drawing/2014/chart" uri="{C3380CC4-5D6E-409C-BE32-E72D297353CC}">
                <c16:uniqueId val="{00000009-FA46-424B-AE06-341450CEF866}"/>
              </c:ext>
            </c:extLst>
          </c:dPt>
          <c:dPt>
            <c:idx val="67"/>
            <c:invertIfNegative val="0"/>
            <c:bubble3D val="0"/>
            <c:spPr>
              <a:solidFill>
                <a:srgbClr val="7C878E"/>
              </a:solidFill>
              <a:ln>
                <a:noFill/>
              </a:ln>
              <a:effectLst/>
            </c:spPr>
            <c:extLst>
              <c:ext xmlns:c16="http://schemas.microsoft.com/office/drawing/2014/chart" uri="{C3380CC4-5D6E-409C-BE32-E72D297353CC}">
                <c16:uniqueId val="{0000000B-FA46-424B-AE06-341450CEF866}"/>
              </c:ext>
            </c:extLst>
          </c:dPt>
          <c:dPt>
            <c:idx val="79"/>
            <c:invertIfNegative val="0"/>
            <c:bubble3D val="0"/>
            <c:spPr>
              <a:solidFill>
                <a:srgbClr val="7C878E"/>
              </a:solidFill>
              <a:ln>
                <a:noFill/>
              </a:ln>
              <a:effectLst/>
            </c:spPr>
            <c:extLst>
              <c:ext xmlns:c16="http://schemas.microsoft.com/office/drawing/2014/chart" uri="{C3380CC4-5D6E-409C-BE32-E72D297353CC}">
                <c16:uniqueId val="{0000000D-FA46-424B-AE06-341450CEF866}"/>
              </c:ext>
            </c:extLst>
          </c:dPt>
          <c:dPt>
            <c:idx val="91"/>
            <c:invertIfNegative val="0"/>
            <c:bubble3D val="0"/>
            <c:spPr>
              <a:solidFill>
                <a:srgbClr val="FBBB27"/>
              </a:solidFill>
              <a:ln>
                <a:noFill/>
              </a:ln>
              <a:effectLst/>
            </c:spPr>
            <c:extLst>
              <c:ext xmlns:c16="http://schemas.microsoft.com/office/drawing/2014/chart" uri="{C3380CC4-5D6E-409C-BE32-E72D297353CC}">
                <c16:uniqueId val="{0000000F-FA46-424B-AE06-341450CEF866}"/>
              </c:ext>
            </c:extLst>
          </c:dPt>
          <c:cat>
            <c:multiLvlStrRef>
              <c:f>'F96'!$A$6:$B$97</c:f>
              <c:multiLvlStrCache>
                <c:ptCount val="9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lvl>
                <c:lvl>
                  <c:pt idx="0">
                    <c:v>2013</c:v>
                  </c:pt>
                  <c:pt idx="12">
                    <c:v>2014</c:v>
                  </c:pt>
                  <c:pt idx="24">
                    <c:v>2015</c:v>
                  </c:pt>
                  <c:pt idx="36">
                    <c:v>2016</c:v>
                  </c:pt>
                  <c:pt idx="48">
                    <c:v>2017</c:v>
                  </c:pt>
                  <c:pt idx="60">
                    <c:v>2018</c:v>
                  </c:pt>
                  <c:pt idx="72">
                    <c:v>2019</c:v>
                  </c:pt>
                  <c:pt idx="84">
                    <c:v>2020</c:v>
                  </c:pt>
                </c:lvl>
              </c:multiLvlStrCache>
            </c:multiLvlStrRef>
          </c:cat>
          <c:val>
            <c:numRef>
              <c:f>'F96'!$C$6:$C$97</c:f>
              <c:numCache>
                <c:formatCode>0.0</c:formatCode>
                <c:ptCount val="92"/>
                <c:pt idx="0">
                  <c:v>4.3487030115919998</c:v>
                </c:pt>
                <c:pt idx="1">
                  <c:v>7.6582664883000001E-2</c:v>
                </c:pt>
                <c:pt idx="2">
                  <c:v>-5.3108538625669999</c:v>
                </c:pt>
                <c:pt idx="3">
                  <c:v>9.7671918075280004</c:v>
                </c:pt>
                <c:pt idx="4">
                  <c:v>-0.25058589442700002</c:v>
                </c:pt>
                <c:pt idx="5">
                  <c:v>0.414110519191</c:v>
                </c:pt>
                <c:pt idx="6">
                  <c:v>8.5280127490620004</c:v>
                </c:pt>
                <c:pt idx="7">
                  <c:v>9.3677059504359992</c:v>
                </c:pt>
                <c:pt idx="8">
                  <c:v>8.7004190928170004</c:v>
                </c:pt>
                <c:pt idx="9">
                  <c:v>10.349312481681</c:v>
                </c:pt>
                <c:pt idx="10">
                  <c:v>8.4345489087800001</c:v>
                </c:pt>
                <c:pt idx="11">
                  <c:v>7.3453727455460003</c:v>
                </c:pt>
                <c:pt idx="12">
                  <c:v>12.680306041659</c:v>
                </c:pt>
                <c:pt idx="13">
                  <c:v>10.473254192744999</c:v>
                </c:pt>
                <c:pt idx="14">
                  <c:v>17.077385479703999</c:v>
                </c:pt>
                <c:pt idx="15">
                  <c:v>10.079548218317001</c:v>
                </c:pt>
                <c:pt idx="16">
                  <c:v>19.197242984430002</c:v>
                </c:pt>
                <c:pt idx="17">
                  <c:v>14.834136043873</c:v>
                </c:pt>
                <c:pt idx="18">
                  <c:v>12.099187700177</c:v>
                </c:pt>
                <c:pt idx="19">
                  <c:v>7.1975577726460003</c:v>
                </c:pt>
                <c:pt idx="20">
                  <c:v>15.484533073288</c:v>
                </c:pt>
                <c:pt idx="21">
                  <c:v>9.2239745198709997</c:v>
                </c:pt>
                <c:pt idx="22">
                  <c:v>10.835509286597</c:v>
                </c:pt>
                <c:pt idx="23">
                  <c:v>15.346389089086999</c:v>
                </c:pt>
                <c:pt idx="24">
                  <c:v>12.579759439946001</c:v>
                </c:pt>
                <c:pt idx="25">
                  <c:v>12.338001040810999</c:v>
                </c:pt>
                <c:pt idx="26">
                  <c:v>6.0902314335070002</c:v>
                </c:pt>
                <c:pt idx="27">
                  <c:v>3.9896813990990001</c:v>
                </c:pt>
                <c:pt idx="28">
                  <c:v>0.95887061968300003</c:v>
                </c:pt>
                <c:pt idx="29">
                  <c:v>3.5019817379179998</c:v>
                </c:pt>
                <c:pt idx="30">
                  <c:v>4.3465300625790002</c:v>
                </c:pt>
                <c:pt idx="31">
                  <c:v>3.3935577844520002</c:v>
                </c:pt>
                <c:pt idx="32">
                  <c:v>2.570206030909</c:v>
                </c:pt>
                <c:pt idx="33">
                  <c:v>1.2494437712590001</c:v>
                </c:pt>
                <c:pt idx="34">
                  <c:v>1.087734873564</c:v>
                </c:pt>
                <c:pt idx="35">
                  <c:v>3.7344238486369998</c:v>
                </c:pt>
                <c:pt idx="36">
                  <c:v>-1.5738654989509999</c:v>
                </c:pt>
                <c:pt idx="37">
                  <c:v>1.6695131282539999</c:v>
                </c:pt>
                <c:pt idx="38">
                  <c:v>0.23010540920799999</c:v>
                </c:pt>
                <c:pt idx="39">
                  <c:v>5.4652119319960004</c:v>
                </c:pt>
                <c:pt idx="40">
                  <c:v>1.111378291748</c:v>
                </c:pt>
                <c:pt idx="41">
                  <c:v>2.4527730429560002</c:v>
                </c:pt>
                <c:pt idx="42">
                  <c:v>-1.7358286718210001</c:v>
                </c:pt>
                <c:pt idx="43">
                  <c:v>2.2416878357560002</c:v>
                </c:pt>
                <c:pt idx="44">
                  <c:v>-1.3006739395589999</c:v>
                </c:pt>
                <c:pt idx="45">
                  <c:v>-4.9677662024230003</c:v>
                </c:pt>
                <c:pt idx="46">
                  <c:v>-2.988221285471</c:v>
                </c:pt>
                <c:pt idx="47">
                  <c:v>-3.4848418140419999</c:v>
                </c:pt>
                <c:pt idx="48">
                  <c:v>-2.5298799266069998</c:v>
                </c:pt>
                <c:pt idx="49">
                  <c:v>-1.157186566452</c:v>
                </c:pt>
                <c:pt idx="50">
                  <c:v>6.9683654010130001</c:v>
                </c:pt>
                <c:pt idx="51">
                  <c:v>-4.3191117300949999</c:v>
                </c:pt>
                <c:pt idx="52">
                  <c:v>4.2380905961649997</c:v>
                </c:pt>
                <c:pt idx="53">
                  <c:v>5.4636859192429998</c:v>
                </c:pt>
                <c:pt idx="54">
                  <c:v>1.5273909852259999</c:v>
                </c:pt>
                <c:pt idx="55">
                  <c:v>2.6932640655109998</c:v>
                </c:pt>
                <c:pt idx="56">
                  <c:v>0.181208587384</c:v>
                </c:pt>
                <c:pt idx="57">
                  <c:v>1.267641743128</c:v>
                </c:pt>
                <c:pt idx="58">
                  <c:v>0.98409371659199996</c:v>
                </c:pt>
                <c:pt idx="59">
                  <c:v>2.1471746307820001</c:v>
                </c:pt>
                <c:pt idx="60">
                  <c:v>5.5887659521910003</c:v>
                </c:pt>
                <c:pt idx="61">
                  <c:v>3.5435873085780001</c:v>
                </c:pt>
                <c:pt idx="62">
                  <c:v>-1.2426325072990001</c:v>
                </c:pt>
                <c:pt idx="63">
                  <c:v>8.1366238901679999</c:v>
                </c:pt>
                <c:pt idx="64">
                  <c:v>2.6076118314240002</c:v>
                </c:pt>
                <c:pt idx="65">
                  <c:v>1.9203482929469999</c:v>
                </c:pt>
                <c:pt idx="66">
                  <c:v>2.9982546931980001</c:v>
                </c:pt>
                <c:pt idx="67">
                  <c:v>3.8494768891889999</c:v>
                </c:pt>
                <c:pt idx="68">
                  <c:v>1.614512839034</c:v>
                </c:pt>
                <c:pt idx="69">
                  <c:v>4.5580379523410004</c:v>
                </c:pt>
                <c:pt idx="70">
                  <c:v>0.72265866940900003</c:v>
                </c:pt>
                <c:pt idx="71">
                  <c:v>-7.5721453603680002</c:v>
                </c:pt>
                <c:pt idx="72">
                  <c:v>-5.0513538577999997</c:v>
                </c:pt>
                <c:pt idx="73">
                  <c:v>-0.69676986880000003</c:v>
                </c:pt>
                <c:pt idx="74">
                  <c:v>4.85179044778</c:v>
                </c:pt>
                <c:pt idx="75">
                  <c:v>1.9652816050049999</c:v>
                </c:pt>
                <c:pt idx="76">
                  <c:v>4.2528657534779999</c:v>
                </c:pt>
                <c:pt idx="77">
                  <c:v>0.26740488785799998</c:v>
                </c:pt>
                <c:pt idx="78">
                  <c:v>2.672903853702</c:v>
                </c:pt>
                <c:pt idx="79">
                  <c:v>0.793382519733</c:v>
                </c:pt>
                <c:pt idx="80">
                  <c:v>2.9897275165839998</c:v>
                </c:pt>
                <c:pt idx="81">
                  <c:v>0.92041310814599997</c:v>
                </c:pt>
                <c:pt idx="82">
                  <c:v>2.9662704489360001</c:v>
                </c:pt>
                <c:pt idx="83">
                  <c:v>6.4082799540700002</c:v>
                </c:pt>
                <c:pt idx="84">
                  <c:v>8.4230897821999995E-2</c:v>
                </c:pt>
                <c:pt idx="85">
                  <c:v>-3.0912656012489999</c:v>
                </c:pt>
                <c:pt idx="86">
                  <c:v>-6.3200063612299999</c:v>
                </c:pt>
                <c:pt idx="87">
                  <c:v>-25.911672411522002</c:v>
                </c:pt>
                <c:pt idx="88">
                  <c:v>-26.146440489420002</c:v>
                </c:pt>
                <c:pt idx="89">
                  <c:v>-15.329856301768</c:v>
                </c:pt>
                <c:pt idx="90">
                  <c:v>-5.888624534641</c:v>
                </c:pt>
                <c:pt idx="91">
                  <c:v>-10.588536352250999</c:v>
                </c:pt>
              </c:numCache>
            </c:numRef>
          </c:val>
          <c:extLst>
            <c:ext xmlns:c16="http://schemas.microsoft.com/office/drawing/2014/chart" uri="{C3380CC4-5D6E-409C-BE32-E72D297353CC}">
              <c16:uniqueId val="{00000010-FA46-424B-AE06-341450CEF86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'F96'!$D$5</c:f>
              <c:strCache>
                <c:ptCount val="1"/>
                <c:pt idx="0">
                  <c:v>Variación promedio</c:v>
                </c:pt>
              </c:strCache>
            </c:strRef>
          </c:tx>
          <c:spPr>
            <a:ln w="28575" cap="rnd">
              <a:solidFill>
                <a:srgbClr val="B69630"/>
              </a:solidFill>
              <a:round/>
            </a:ln>
            <a:effectLst/>
          </c:spPr>
          <c:marker>
            <c:symbol val="none"/>
          </c:marker>
          <c:cat>
            <c:multiLvlStrRef>
              <c:f>'F96'!$A$6:$B$97</c:f>
              <c:multiLvlStrCache>
                <c:ptCount val="9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lvl>
                <c:lvl>
                  <c:pt idx="0">
                    <c:v>2013</c:v>
                  </c:pt>
                  <c:pt idx="12">
                    <c:v>2014</c:v>
                  </c:pt>
                  <c:pt idx="24">
                    <c:v>2015</c:v>
                  </c:pt>
                  <c:pt idx="36">
                    <c:v>2016</c:v>
                  </c:pt>
                  <c:pt idx="48">
                    <c:v>2017</c:v>
                  </c:pt>
                  <c:pt idx="60">
                    <c:v>2018</c:v>
                  </c:pt>
                  <c:pt idx="72">
                    <c:v>2019</c:v>
                  </c:pt>
                  <c:pt idx="84">
                    <c:v>2020</c:v>
                  </c:pt>
                </c:lvl>
              </c:multiLvlStrCache>
            </c:multiLvlStrRef>
          </c:cat>
          <c:val>
            <c:numRef>
              <c:f>'F96'!$D$6:$D$97</c:f>
              <c:numCache>
                <c:formatCode>0.0</c:formatCode>
                <c:ptCount val="92"/>
                <c:pt idx="0">
                  <c:v>5.2029711583640799</c:v>
                </c:pt>
                <c:pt idx="1">
                  <c:v>4.7128736738765804</c:v>
                </c:pt>
                <c:pt idx="2">
                  <c:v>3.6913361160450799</c:v>
                </c:pt>
                <c:pt idx="3">
                  <c:v>4.2851389770037498</c:v>
                </c:pt>
                <c:pt idx="4">
                  <c:v>3.5708749842538299</c:v>
                </c:pt>
                <c:pt idx="5">
                  <c:v>2.9636353836363298</c:v>
                </c:pt>
                <c:pt idx="6">
                  <c:v>2.9194842686857498</c:v>
                </c:pt>
                <c:pt idx="7">
                  <c:v>3.4001024248570801</c:v>
                </c:pt>
                <c:pt idx="8">
                  <c:v>4.0922893705383299</c:v>
                </c:pt>
                <c:pt idx="9">
                  <c:v>4.4625152884427504</c:v>
                </c:pt>
                <c:pt idx="10">
                  <c:v>4.8844700593845802</c:v>
                </c:pt>
                <c:pt idx="11">
                  <c:v>5.1475433478768302</c:v>
                </c:pt>
                <c:pt idx="12">
                  <c:v>5.8418436003824201</c:v>
                </c:pt>
                <c:pt idx="13">
                  <c:v>6.7082328943709202</c:v>
                </c:pt>
                <c:pt idx="14">
                  <c:v>8.5739195062268294</c:v>
                </c:pt>
                <c:pt idx="15">
                  <c:v>8.5999492071259205</c:v>
                </c:pt>
                <c:pt idx="16">
                  <c:v>10.220601613697299</c:v>
                </c:pt>
                <c:pt idx="17">
                  <c:v>11.4222704074208</c:v>
                </c:pt>
                <c:pt idx="18">
                  <c:v>11.7198683200138</c:v>
                </c:pt>
                <c:pt idx="19">
                  <c:v>11.5390226385313</c:v>
                </c:pt>
                <c:pt idx="20">
                  <c:v>12.1043654702372</c:v>
                </c:pt>
                <c:pt idx="21">
                  <c:v>12.010587306752999</c:v>
                </c:pt>
                <c:pt idx="22">
                  <c:v>12.2106673382377</c:v>
                </c:pt>
                <c:pt idx="23">
                  <c:v>12.877418700199501</c:v>
                </c:pt>
                <c:pt idx="24">
                  <c:v>12.869039816723401</c:v>
                </c:pt>
                <c:pt idx="25">
                  <c:v>13.0244353873956</c:v>
                </c:pt>
                <c:pt idx="26">
                  <c:v>12.108839216879201</c:v>
                </c:pt>
                <c:pt idx="27">
                  <c:v>11.601350315277701</c:v>
                </c:pt>
                <c:pt idx="28">
                  <c:v>10.0814859515487</c:v>
                </c:pt>
                <c:pt idx="29">
                  <c:v>9.1371397593858301</c:v>
                </c:pt>
                <c:pt idx="30">
                  <c:v>8.4910849562526707</c:v>
                </c:pt>
                <c:pt idx="31">
                  <c:v>8.1740849572365004</c:v>
                </c:pt>
                <c:pt idx="32">
                  <c:v>7.0978910370382504</c:v>
                </c:pt>
                <c:pt idx="33">
                  <c:v>6.4333468079872498</c:v>
                </c:pt>
                <c:pt idx="34">
                  <c:v>5.6210322735678302</c:v>
                </c:pt>
                <c:pt idx="35">
                  <c:v>4.6533685035303298</c:v>
                </c:pt>
                <c:pt idx="36">
                  <c:v>3.4738997586222502</c:v>
                </c:pt>
                <c:pt idx="37">
                  <c:v>2.5848590992424998</c:v>
                </c:pt>
                <c:pt idx="38">
                  <c:v>2.0965152638842501</c:v>
                </c:pt>
                <c:pt idx="39">
                  <c:v>2.2194761416256701</c:v>
                </c:pt>
                <c:pt idx="40">
                  <c:v>2.2321851142977498</c:v>
                </c:pt>
                <c:pt idx="41">
                  <c:v>2.14475105638425</c:v>
                </c:pt>
                <c:pt idx="42">
                  <c:v>1.63788782851758</c:v>
                </c:pt>
                <c:pt idx="43">
                  <c:v>1.5418986661262499</c:v>
                </c:pt>
                <c:pt idx="44">
                  <c:v>1.21932533525392</c:v>
                </c:pt>
                <c:pt idx="45">
                  <c:v>0.70122450411375004</c:v>
                </c:pt>
                <c:pt idx="46">
                  <c:v>0.361561490860833</c:v>
                </c:pt>
                <c:pt idx="47">
                  <c:v>-0.240043981029083</c:v>
                </c:pt>
                <c:pt idx="48">
                  <c:v>-0.31971185000041702</c:v>
                </c:pt>
                <c:pt idx="49">
                  <c:v>-0.55527015789258305</c:v>
                </c:pt>
                <c:pt idx="50">
                  <c:v>6.2515080911667402E-3</c:v>
                </c:pt>
                <c:pt idx="51">
                  <c:v>-0.80910879708308303</c:v>
                </c:pt>
                <c:pt idx="52">
                  <c:v>-0.54854943838166703</c:v>
                </c:pt>
                <c:pt idx="53">
                  <c:v>-0.29764003202441702</c:v>
                </c:pt>
                <c:pt idx="54">
                  <c:v>-2.5705060603833301E-2</c:v>
                </c:pt>
                <c:pt idx="55">
                  <c:v>1.1926291875750001E-2</c:v>
                </c:pt>
                <c:pt idx="56">
                  <c:v>0.13541650245433301</c:v>
                </c:pt>
                <c:pt idx="57">
                  <c:v>0.65503383125025005</c:v>
                </c:pt>
                <c:pt idx="58">
                  <c:v>0.98606008142216695</c:v>
                </c:pt>
                <c:pt idx="59">
                  <c:v>1.4553947851575</c:v>
                </c:pt>
                <c:pt idx="60">
                  <c:v>2.1319486083906698</c:v>
                </c:pt>
                <c:pt idx="61">
                  <c:v>2.5236797646431701</c:v>
                </c:pt>
                <c:pt idx="62">
                  <c:v>1.8394299389505</c:v>
                </c:pt>
                <c:pt idx="63">
                  <c:v>2.8774079073057499</c:v>
                </c:pt>
                <c:pt idx="64">
                  <c:v>2.7415346769106699</c:v>
                </c:pt>
                <c:pt idx="65">
                  <c:v>2.446256541386</c:v>
                </c:pt>
                <c:pt idx="66">
                  <c:v>2.56882851705033</c:v>
                </c:pt>
                <c:pt idx="67">
                  <c:v>2.6651795856901699</c:v>
                </c:pt>
                <c:pt idx="68">
                  <c:v>2.7846216066610001</c:v>
                </c:pt>
                <c:pt idx="69">
                  <c:v>3.0588212907620802</c:v>
                </c:pt>
                <c:pt idx="70">
                  <c:v>3.03703503683017</c:v>
                </c:pt>
                <c:pt idx="71">
                  <c:v>2.2270917042343301</c:v>
                </c:pt>
                <c:pt idx="72">
                  <c:v>1.34041505340175</c:v>
                </c:pt>
                <c:pt idx="73">
                  <c:v>0.98705195528691703</c:v>
                </c:pt>
                <c:pt idx="74">
                  <c:v>1.49492053487683</c:v>
                </c:pt>
                <c:pt idx="75">
                  <c:v>0.98064201111325</c:v>
                </c:pt>
                <c:pt idx="76">
                  <c:v>1.1177465046177499</c:v>
                </c:pt>
                <c:pt idx="77">
                  <c:v>0.98000122086033303</c:v>
                </c:pt>
                <c:pt idx="78">
                  <c:v>0.95288865090233299</c:v>
                </c:pt>
                <c:pt idx="79">
                  <c:v>0.69821412011433304</c:v>
                </c:pt>
                <c:pt idx="80">
                  <c:v>0.81281534324350002</c:v>
                </c:pt>
                <c:pt idx="81">
                  <c:v>0.509679939560583</c:v>
                </c:pt>
                <c:pt idx="82">
                  <c:v>0.69664758785449998</c:v>
                </c:pt>
                <c:pt idx="83">
                  <c:v>1.8616830307243299</c:v>
                </c:pt>
                <c:pt idx="84">
                  <c:v>2.2896484270261701</c:v>
                </c:pt>
                <c:pt idx="85">
                  <c:v>2.0901071159887499</c:v>
                </c:pt>
                <c:pt idx="86">
                  <c:v>1.15912404857125</c:v>
                </c:pt>
                <c:pt idx="87">
                  <c:v>-1.1639554528060001</c:v>
                </c:pt>
                <c:pt idx="88">
                  <c:v>-3.6972309730475001</c:v>
                </c:pt>
                <c:pt idx="89">
                  <c:v>-4.9970027388496696</c:v>
                </c:pt>
                <c:pt idx="90">
                  <c:v>-5.7104634378782499</c:v>
                </c:pt>
                <c:pt idx="91">
                  <c:v>-6.6589566772102504</c:v>
                </c:pt>
              </c:numCache>
            </c:numRef>
          </c:val>
          <c:smooth val="0"/>
          <c:extLst>
            <c:ext xmlns:c16="http://schemas.microsoft.com/office/drawing/2014/chart" uri="{C3380CC4-5D6E-409C-BE32-E72D297353CC}">
              <c16:uniqueId val="{00000011-FA46-424B-AE06-341450CEF86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920-4CB5-AC22-CCA80339107A}"/>
              </c:ext>
            </c:extLst>
          </c:dPt>
          <c:dPt>
            <c:idx val="1"/>
            <c:invertIfNegative val="0"/>
            <c:bubble3D val="0"/>
            <c:spPr>
              <a:solidFill>
                <a:srgbClr val="7C878E"/>
              </a:solidFill>
              <a:ln>
                <a:noFill/>
              </a:ln>
              <a:effectLst/>
            </c:spPr>
            <c:extLst>
              <c:ext xmlns:c16="http://schemas.microsoft.com/office/drawing/2014/chart" uri="{C3380CC4-5D6E-409C-BE32-E72D297353CC}">
                <c16:uniqueId val="{00000003-C920-4CB5-AC22-CCA80339107A}"/>
              </c:ext>
            </c:extLst>
          </c:dPt>
          <c:dPt>
            <c:idx val="2"/>
            <c:invertIfNegative val="0"/>
            <c:bubble3D val="0"/>
            <c:spPr>
              <a:solidFill>
                <a:srgbClr val="7C878E"/>
              </a:solidFill>
              <a:ln>
                <a:noFill/>
              </a:ln>
              <a:effectLst/>
            </c:spPr>
            <c:extLst>
              <c:ext xmlns:c16="http://schemas.microsoft.com/office/drawing/2014/chart" uri="{C3380CC4-5D6E-409C-BE32-E72D297353CC}">
                <c16:uniqueId val="{00000005-C920-4CB5-AC22-CCA80339107A}"/>
              </c:ext>
            </c:extLst>
          </c:dPt>
          <c:dPt>
            <c:idx val="3"/>
            <c:invertIfNegative val="0"/>
            <c:bubble3D val="0"/>
            <c:spPr>
              <a:solidFill>
                <a:srgbClr val="7C878E"/>
              </a:solidFill>
              <a:ln>
                <a:noFill/>
              </a:ln>
              <a:effectLst/>
            </c:spPr>
            <c:extLst>
              <c:ext xmlns:c16="http://schemas.microsoft.com/office/drawing/2014/chart" uri="{C3380CC4-5D6E-409C-BE32-E72D297353CC}">
                <c16:uniqueId val="{00000007-C920-4CB5-AC22-CCA80339107A}"/>
              </c:ext>
            </c:extLst>
          </c:dPt>
          <c:dPt>
            <c:idx val="4"/>
            <c:invertIfNegative val="0"/>
            <c:bubble3D val="0"/>
            <c:spPr>
              <a:solidFill>
                <a:srgbClr val="7C878E"/>
              </a:solidFill>
              <a:ln>
                <a:noFill/>
              </a:ln>
              <a:effectLst/>
            </c:spPr>
            <c:extLst>
              <c:ext xmlns:c16="http://schemas.microsoft.com/office/drawing/2014/chart" uri="{C3380CC4-5D6E-409C-BE32-E72D297353CC}">
                <c16:uniqueId val="{00000009-C920-4CB5-AC22-CCA80339107A}"/>
              </c:ext>
            </c:extLst>
          </c:dPt>
          <c:dPt>
            <c:idx val="5"/>
            <c:invertIfNegative val="0"/>
            <c:bubble3D val="0"/>
            <c:spPr>
              <a:solidFill>
                <a:srgbClr val="7C878E"/>
              </a:solidFill>
              <a:ln>
                <a:noFill/>
              </a:ln>
              <a:effectLst/>
            </c:spPr>
            <c:extLst>
              <c:ext xmlns:c16="http://schemas.microsoft.com/office/drawing/2014/chart" uri="{C3380CC4-5D6E-409C-BE32-E72D297353CC}">
                <c16:uniqueId val="{0000000B-C920-4CB5-AC22-CCA80339107A}"/>
              </c:ext>
            </c:extLst>
          </c:dPt>
          <c:dPt>
            <c:idx val="6"/>
            <c:invertIfNegative val="0"/>
            <c:bubble3D val="0"/>
            <c:spPr>
              <a:solidFill>
                <a:srgbClr val="7C878E"/>
              </a:solidFill>
              <a:ln>
                <a:noFill/>
              </a:ln>
              <a:effectLst/>
            </c:spPr>
            <c:extLst>
              <c:ext xmlns:c16="http://schemas.microsoft.com/office/drawing/2014/chart" uri="{C3380CC4-5D6E-409C-BE32-E72D297353CC}">
                <c16:uniqueId val="{0000000D-C920-4CB5-AC22-CCA80339107A}"/>
              </c:ext>
            </c:extLst>
          </c:dPt>
          <c:dPt>
            <c:idx val="7"/>
            <c:invertIfNegative val="0"/>
            <c:bubble3D val="0"/>
            <c:spPr>
              <a:solidFill>
                <a:srgbClr val="7C878E"/>
              </a:solidFill>
              <a:ln>
                <a:noFill/>
              </a:ln>
              <a:effectLst/>
            </c:spPr>
            <c:extLst>
              <c:ext xmlns:c16="http://schemas.microsoft.com/office/drawing/2014/chart" uri="{C3380CC4-5D6E-409C-BE32-E72D297353CC}">
                <c16:uniqueId val="{0000000F-C920-4CB5-AC22-CCA80339107A}"/>
              </c:ext>
            </c:extLst>
          </c:dPt>
          <c:dPt>
            <c:idx val="8"/>
            <c:invertIfNegative val="0"/>
            <c:bubble3D val="0"/>
            <c:spPr>
              <a:solidFill>
                <a:srgbClr val="7C878E"/>
              </a:solidFill>
              <a:ln>
                <a:noFill/>
              </a:ln>
              <a:effectLst/>
            </c:spPr>
            <c:extLst>
              <c:ext xmlns:c16="http://schemas.microsoft.com/office/drawing/2014/chart" uri="{C3380CC4-5D6E-409C-BE32-E72D297353CC}">
                <c16:uniqueId val="{00000011-C920-4CB5-AC22-CCA80339107A}"/>
              </c:ext>
            </c:extLst>
          </c:dPt>
          <c:dPt>
            <c:idx val="9"/>
            <c:invertIfNegative val="0"/>
            <c:bubble3D val="0"/>
            <c:spPr>
              <a:solidFill>
                <a:srgbClr val="7C878E"/>
              </a:solidFill>
              <a:ln>
                <a:noFill/>
              </a:ln>
              <a:effectLst/>
            </c:spPr>
            <c:extLst>
              <c:ext xmlns:c16="http://schemas.microsoft.com/office/drawing/2014/chart" uri="{C3380CC4-5D6E-409C-BE32-E72D297353CC}">
                <c16:uniqueId val="{00000013-C920-4CB5-AC22-CCA80339107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920-4CB5-AC22-CCA80339107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920-4CB5-AC22-CCA80339107A}"/>
              </c:ext>
            </c:extLst>
          </c:dPt>
          <c:dPt>
            <c:idx val="12"/>
            <c:invertIfNegative val="0"/>
            <c:bubble3D val="0"/>
            <c:spPr>
              <a:solidFill>
                <a:srgbClr val="FBBB27"/>
              </a:solidFill>
              <a:ln>
                <a:noFill/>
              </a:ln>
              <a:effectLst/>
            </c:spPr>
            <c:extLst>
              <c:ext xmlns:c16="http://schemas.microsoft.com/office/drawing/2014/chart" uri="{C3380CC4-5D6E-409C-BE32-E72D297353CC}">
                <c16:uniqueId val="{00000019-C920-4CB5-AC22-CCA80339107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920-4CB5-AC22-CCA80339107A}"/>
              </c:ext>
            </c:extLst>
          </c:dPt>
          <c:dPt>
            <c:idx val="14"/>
            <c:invertIfNegative val="0"/>
            <c:bubble3D val="0"/>
            <c:spPr>
              <a:solidFill>
                <a:srgbClr val="95682B"/>
              </a:solidFill>
              <a:ln>
                <a:noFill/>
              </a:ln>
              <a:effectLst/>
            </c:spPr>
            <c:extLst>
              <c:ext xmlns:c16="http://schemas.microsoft.com/office/drawing/2014/chart" uri="{C3380CC4-5D6E-409C-BE32-E72D297353CC}">
                <c16:uniqueId val="{0000001D-C920-4CB5-AC22-CCA80339107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920-4CB5-AC22-CCA80339107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920-4CB5-AC22-CCA80339107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920-4CB5-AC22-CCA80339107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'F97'!$A$6:$A$38</c:f>
              <c:strCache>
                <c:ptCount val="33"/>
                <c:pt idx="0">
                  <c:v>Sonora</c:v>
                </c:pt>
                <c:pt idx="1">
                  <c:v>Hidalgo</c:v>
                </c:pt>
                <c:pt idx="2">
                  <c:v>Veracruz</c:v>
                </c:pt>
                <c:pt idx="3">
                  <c:v>Quintana Roo</c:v>
                </c:pt>
                <c:pt idx="4">
                  <c:v>Coahuila</c:v>
                </c:pt>
                <c:pt idx="5">
                  <c:v>Ciudad de México</c:v>
                </c:pt>
                <c:pt idx="6">
                  <c:v>Morelos</c:v>
                </c:pt>
                <c:pt idx="7">
                  <c:v>Querétaro</c:v>
                </c:pt>
                <c:pt idx="8">
                  <c:v>Yucatán</c:v>
                </c:pt>
                <c:pt idx="9">
                  <c:v>Durango</c:v>
                </c:pt>
                <c:pt idx="10">
                  <c:v>Tlaxcala</c:v>
                </c:pt>
                <c:pt idx="11">
                  <c:v>Colima</c:v>
                </c:pt>
                <c:pt idx="12">
                  <c:v>Jalisco</c:v>
                </c:pt>
                <c:pt idx="13">
                  <c:v>Chiapas</c:v>
                </c:pt>
                <c:pt idx="14">
                  <c:v>Nacional</c:v>
                </c:pt>
                <c:pt idx="15">
                  <c:v>Nuevo León</c:v>
                </c:pt>
                <c:pt idx="16">
                  <c:v>Campeche</c:v>
                </c:pt>
                <c:pt idx="17">
                  <c:v>Guerrero</c:v>
                </c:pt>
                <c:pt idx="18">
                  <c:v>Zacatecas</c:v>
                </c:pt>
                <c:pt idx="19">
                  <c:v>Estado de México</c:v>
                </c:pt>
                <c:pt idx="20">
                  <c:v>Aguascalientes</c:v>
                </c:pt>
                <c:pt idx="21">
                  <c:v>Nayarit</c:v>
                </c:pt>
                <c:pt idx="22">
                  <c:v>Tamaulipas</c:v>
                </c:pt>
                <c:pt idx="23">
                  <c:v>Baja California Sur</c:v>
                </c:pt>
                <c:pt idx="24">
                  <c:v>Michoacán</c:v>
                </c:pt>
                <c:pt idx="25">
                  <c:v>Puebla</c:v>
                </c:pt>
                <c:pt idx="26">
                  <c:v>Tabasco</c:v>
                </c:pt>
                <c:pt idx="27">
                  <c:v>San Luis Potosí</c:v>
                </c:pt>
                <c:pt idx="28">
                  <c:v>Chihuahua</c:v>
                </c:pt>
                <c:pt idx="29">
                  <c:v>Guanajuato</c:v>
                </c:pt>
                <c:pt idx="30">
                  <c:v>Baja California</c:v>
                </c:pt>
                <c:pt idx="31">
                  <c:v>Oaxaca</c:v>
                </c:pt>
                <c:pt idx="32">
                  <c:v>Sinaloa</c:v>
                </c:pt>
              </c:strCache>
            </c:strRef>
          </c:cat>
          <c:val>
            <c:numRef>
              <c:f>'F97'!$B$6:$B$38</c:f>
              <c:numCache>
                <c:formatCode>0.0</c:formatCode>
                <c:ptCount val="33"/>
                <c:pt idx="0">
                  <c:v>-33.198586849950999</c:v>
                </c:pt>
                <c:pt idx="1">
                  <c:v>-30.379753026957001</c:v>
                </c:pt>
                <c:pt idx="2">
                  <c:v>-17.937656631233001</c:v>
                </c:pt>
                <c:pt idx="3">
                  <c:v>-17.128621995037999</c:v>
                </c:pt>
                <c:pt idx="4">
                  <c:v>-16.298618730255999</c:v>
                </c:pt>
                <c:pt idx="5">
                  <c:v>-14.899053629731</c:v>
                </c:pt>
                <c:pt idx="6">
                  <c:v>-13.003284007716999</c:v>
                </c:pt>
                <c:pt idx="7">
                  <c:v>-12.161397053703</c:v>
                </c:pt>
                <c:pt idx="8">
                  <c:v>-12.159254905406</c:v>
                </c:pt>
                <c:pt idx="9">
                  <c:v>-12.037599044326001</c:v>
                </c:pt>
                <c:pt idx="10">
                  <c:v>-11.896833567790001</c:v>
                </c:pt>
                <c:pt idx="11">
                  <c:v>-10.673887279595</c:v>
                </c:pt>
                <c:pt idx="12">
                  <c:v>-10.588536352250999</c:v>
                </c:pt>
                <c:pt idx="13">
                  <c:v>-9.6003815510569996</c:v>
                </c:pt>
                <c:pt idx="14">
                  <c:v>-9.2553459775530005</c:v>
                </c:pt>
                <c:pt idx="15">
                  <c:v>-8.8616878239709997</c:v>
                </c:pt>
                <c:pt idx="16">
                  <c:v>-8.0990382863269996</c:v>
                </c:pt>
                <c:pt idx="17">
                  <c:v>-7.3024215487399999</c:v>
                </c:pt>
                <c:pt idx="18">
                  <c:v>-7.206066419071</c:v>
                </c:pt>
                <c:pt idx="19">
                  <c:v>-6.6348804596289996</c:v>
                </c:pt>
                <c:pt idx="20">
                  <c:v>-5.8014195023679997</c:v>
                </c:pt>
                <c:pt idx="21">
                  <c:v>-5.6377808060890002</c:v>
                </c:pt>
                <c:pt idx="22">
                  <c:v>-4.6028093955129998</c:v>
                </c:pt>
                <c:pt idx="23">
                  <c:v>-4.5403019658670001</c:v>
                </c:pt>
                <c:pt idx="24">
                  <c:v>-4.263049531868</c:v>
                </c:pt>
                <c:pt idx="25">
                  <c:v>-3.4297511596480001</c:v>
                </c:pt>
                <c:pt idx="26">
                  <c:v>-3.1236610391439998</c:v>
                </c:pt>
                <c:pt idx="27">
                  <c:v>-0.91477735644799996</c:v>
                </c:pt>
                <c:pt idx="28">
                  <c:v>-0.863681544686</c:v>
                </c:pt>
                <c:pt idx="29">
                  <c:v>-0.29006889493499999</c:v>
                </c:pt>
                <c:pt idx="30">
                  <c:v>2.5770177687040001</c:v>
                </c:pt>
                <c:pt idx="31">
                  <c:v>4.4192650051070004</c:v>
                </c:pt>
                <c:pt idx="32">
                  <c:v>6.7938648449179997</c:v>
                </c:pt>
              </c:numCache>
            </c:numRef>
          </c:val>
          <c:extLst>
            <c:ext xmlns:c16="http://schemas.microsoft.com/office/drawing/2014/chart" uri="{C3380CC4-5D6E-409C-BE32-E72D297353CC}">
              <c16:uniqueId val="{00000024-C920-4CB5-AC22-CCA80339107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A82A-42E7-AC8C-4C641D0D2356}"/>
              </c:ext>
            </c:extLst>
          </c:dPt>
          <c:dPt>
            <c:idx val="14"/>
            <c:invertIfNegative val="0"/>
            <c:bubble3D val="0"/>
            <c:spPr>
              <a:solidFill>
                <a:srgbClr val="FBBB27"/>
              </a:solidFill>
              <a:ln>
                <a:noFill/>
              </a:ln>
              <a:effectLst/>
            </c:spPr>
            <c:extLst>
              <c:ext xmlns:c16="http://schemas.microsoft.com/office/drawing/2014/chart" uri="{C3380CC4-5D6E-409C-BE32-E72D297353CC}">
                <c16:uniqueId val="{00000003-A82A-42E7-AC8C-4C641D0D2356}"/>
              </c:ext>
            </c:extLst>
          </c:dPt>
          <c:dLbls>
            <c:dLbl>
              <c:idx val="0"/>
              <c:delete val="1"/>
              <c:extLst>
                <c:ext xmlns:c15="http://schemas.microsoft.com/office/drawing/2012/chart" uri="{CE6537A1-D6FC-4f65-9D91-7224C49458BB}"/>
                <c:ext xmlns:c16="http://schemas.microsoft.com/office/drawing/2014/chart" uri="{C3380CC4-5D6E-409C-BE32-E72D297353CC}">
                  <c16:uniqueId val="{00000004-A82A-42E7-AC8C-4C641D0D2356}"/>
                </c:ext>
              </c:extLst>
            </c:dLbl>
            <c:dLbl>
              <c:idx val="1"/>
              <c:delete val="1"/>
              <c:extLst>
                <c:ext xmlns:c15="http://schemas.microsoft.com/office/drawing/2012/chart" uri="{CE6537A1-D6FC-4f65-9D91-7224C49458BB}"/>
                <c:ext xmlns:c16="http://schemas.microsoft.com/office/drawing/2014/chart" uri="{C3380CC4-5D6E-409C-BE32-E72D297353CC}">
                  <c16:uniqueId val="{00000005-A82A-42E7-AC8C-4C641D0D2356}"/>
                </c:ext>
              </c:extLst>
            </c:dLbl>
            <c:dLbl>
              <c:idx val="2"/>
              <c:delete val="1"/>
              <c:extLst>
                <c:ext xmlns:c15="http://schemas.microsoft.com/office/drawing/2012/chart" uri="{CE6537A1-D6FC-4f65-9D91-7224C49458BB}"/>
                <c:ext xmlns:c16="http://schemas.microsoft.com/office/drawing/2014/chart" uri="{C3380CC4-5D6E-409C-BE32-E72D297353CC}">
                  <c16:uniqueId val="{00000006-A82A-42E7-AC8C-4C641D0D2356}"/>
                </c:ext>
              </c:extLst>
            </c:dLbl>
            <c:dLbl>
              <c:idx val="3"/>
              <c:delete val="1"/>
              <c:extLst>
                <c:ext xmlns:c15="http://schemas.microsoft.com/office/drawing/2012/chart" uri="{CE6537A1-D6FC-4f65-9D91-7224C49458BB}"/>
                <c:ext xmlns:c16="http://schemas.microsoft.com/office/drawing/2014/chart" uri="{C3380CC4-5D6E-409C-BE32-E72D297353CC}">
                  <c16:uniqueId val="{00000007-A82A-42E7-AC8C-4C641D0D2356}"/>
                </c:ext>
              </c:extLst>
            </c:dLbl>
            <c:dLbl>
              <c:idx val="4"/>
              <c:delete val="1"/>
              <c:extLst>
                <c:ext xmlns:c15="http://schemas.microsoft.com/office/drawing/2012/chart" uri="{CE6537A1-D6FC-4f65-9D91-7224C49458BB}"/>
                <c:ext xmlns:c16="http://schemas.microsoft.com/office/drawing/2014/chart" uri="{C3380CC4-5D6E-409C-BE32-E72D297353CC}">
                  <c16:uniqueId val="{00000008-A82A-42E7-AC8C-4C641D0D2356}"/>
                </c:ext>
              </c:extLst>
            </c:dLbl>
            <c:dLbl>
              <c:idx val="5"/>
              <c:delete val="1"/>
              <c:extLst>
                <c:ext xmlns:c15="http://schemas.microsoft.com/office/drawing/2012/chart" uri="{CE6537A1-D6FC-4f65-9D91-7224C49458BB}"/>
                <c:ext xmlns:c16="http://schemas.microsoft.com/office/drawing/2014/chart" uri="{C3380CC4-5D6E-409C-BE32-E72D297353CC}">
                  <c16:uniqueId val="{00000009-A82A-42E7-AC8C-4C641D0D2356}"/>
                </c:ext>
              </c:extLst>
            </c:dLbl>
            <c:dLbl>
              <c:idx val="6"/>
              <c:delete val="1"/>
              <c:extLst>
                <c:ext xmlns:c15="http://schemas.microsoft.com/office/drawing/2012/chart" uri="{CE6537A1-D6FC-4f65-9D91-7224C49458BB}"/>
                <c:ext xmlns:c16="http://schemas.microsoft.com/office/drawing/2014/chart" uri="{C3380CC4-5D6E-409C-BE32-E72D297353CC}">
                  <c16:uniqueId val="{00000001-A82A-42E7-AC8C-4C641D0D2356}"/>
                </c:ext>
              </c:extLst>
            </c:dLbl>
            <c:dLbl>
              <c:idx val="7"/>
              <c:delete val="1"/>
              <c:extLst>
                <c:ext xmlns:c15="http://schemas.microsoft.com/office/drawing/2012/chart" uri="{CE6537A1-D6FC-4f65-9D91-7224C49458BB}"/>
                <c:ext xmlns:c16="http://schemas.microsoft.com/office/drawing/2014/chart" uri="{C3380CC4-5D6E-409C-BE32-E72D297353CC}">
                  <c16:uniqueId val="{0000000A-A82A-42E7-AC8C-4C641D0D2356}"/>
                </c:ext>
              </c:extLst>
            </c:dLbl>
            <c:dLbl>
              <c:idx val="8"/>
              <c:delete val="1"/>
              <c:extLst>
                <c:ext xmlns:c15="http://schemas.microsoft.com/office/drawing/2012/chart" uri="{CE6537A1-D6FC-4f65-9D91-7224C49458BB}"/>
                <c:ext xmlns:c16="http://schemas.microsoft.com/office/drawing/2014/chart" uri="{C3380CC4-5D6E-409C-BE32-E72D297353CC}">
                  <c16:uniqueId val="{0000000B-A82A-42E7-AC8C-4C641D0D2356}"/>
                </c:ext>
              </c:extLst>
            </c:dLbl>
            <c:dLbl>
              <c:idx val="9"/>
              <c:delete val="1"/>
              <c:extLst>
                <c:ext xmlns:c15="http://schemas.microsoft.com/office/drawing/2012/chart" uri="{CE6537A1-D6FC-4f65-9D91-7224C49458BB}"/>
                <c:ext xmlns:c16="http://schemas.microsoft.com/office/drawing/2014/chart" uri="{C3380CC4-5D6E-409C-BE32-E72D297353CC}">
                  <c16:uniqueId val="{0000000C-A82A-42E7-AC8C-4C641D0D2356}"/>
                </c:ext>
              </c:extLst>
            </c:dLbl>
            <c:dLbl>
              <c:idx val="10"/>
              <c:delete val="1"/>
              <c:extLst>
                <c:ext xmlns:c15="http://schemas.microsoft.com/office/drawing/2012/chart" uri="{CE6537A1-D6FC-4f65-9D91-7224C49458BB}"/>
                <c:ext xmlns:c16="http://schemas.microsoft.com/office/drawing/2014/chart" uri="{C3380CC4-5D6E-409C-BE32-E72D297353CC}">
                  <c16:uniqueId val="{0000000D-A82A-42E7-AC8C-4C641D0D2356}"/>
                </c:ext>
              </c:extLst>
            </c:dLbl>
            <c:dLbl>
              <c:idx val="11"/>
              <c:delete val="1"/>
              <c:extLst>
                <c:ext xmlns:c15="http://schemas.microsoft.com/office/drawing/2012/chart" uri="{CE6537A1-D6FC-4f65-9D91-7224C49458BB}"/>
                <c:ext xmlns:c16="http://schemas.microsoft.com/office/drawing/2014/chart" uri="{C3380CC4-5D6E-409C-BE32-E72D297353CC}">
                  <c16:uniqueId val="{0000000E-A82A-42E7-AC8C-4C641D0D2356}"/>
                </c:ext>
              </c:extLst>
            </c:dLbl>
            <c:dLbl>
              <c:idx val="12"/>
              <c:delete val="1"/>
              <c:extLst>
                <c:ext xmlns:c15="http://schemas.microsoft.com/office/drawing/2012/chart" uri="{CE6537A1-D6FC-4f65-9D91-7224C49458BB}"/>
                <c:ext xmlns:c16="http://schemas.microsoft.com/office/drawing/2014/chart" uri="{C3380CC4-5D6E-409C-BE32-E72D297353CC}">
                  <c16:uniqueId val="{0000000F-A82A-42E7-AC8C-4C641D0D2356}"/>
                </c:ext>
              </c:extLst>
            </c:dLbl>
            <c:dLbl>
              <c:idx val="13"/>
              <c:delete val="1"/>
              <c:extLst>
                <c:ext xmlns:c15="http://schemas.microsoft.com/office/drawing/2012/chart" uri="{CE6537A1-D6FC-4f65-9D91-7224C49458BB}"/>
                <c:ext xmlns:c16="http://schemas.microsoft.com/office/drawing/2014/chart" uri="{C3380CC4-5D6E-409C-BE32-E72D297353CC}">
                  <c16:uniqueId val="{00000010-A82A-42E7-AC8C-4C641D0D23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'F98'!$A$6:$A$20</c:f>
              <c:strCache>
                <c:ptCount val="15"/>
                <c:pt idx="0">
                  <c:v>2006/10</c:v>
                </c:pt>
                <c:pt idx="1">
                  <c:v>2007/10</c:v>
                </c:pt>
                <c:pt idx="2">
                  <c:v>2008/10</c:v>
                </c:pt>
                <c:pt idx="3">
                  <c:v>2009/10</c:v>
                </c:pt>
                <c:pt idx="4">
                  <c:v>2010/10</c:v>
                </c:pt>
                <c:pt idx="5">
                  <c:v>2011/10</c:v>
                </c:pt>
                <c:pt idx="6">
                  <c:v>2012/10</c:v>
                </c:pt>
                <c:pt idx="7">
                  <c:v>2013/10</c:v>
                </c:pt>
                <c:pt idx="8">
                  <c:v>2014/10</c:v>
                </c:pt>
                <c:pt idx="9">
                  <c:v>2015/10</c:v>
                </c:pt>
                <c:pt idx="10">
                  <c:v>2016/10</c:v>
                </c:pt>
                <c:pt idx="11">
                  <c:v>2017/10</c:v>
                </c:pt>
                <c:pt idx="12">
                  <c:v>2018/10</c:v>
                </c:pt>
                <c:pt idx="13">
                  <c:v>2019/10</c:v>
                </c:pt>
                <c:pt idx="14">
                  <c:v>2020/10</c:v>
                </c:pt>
              </c:strCache>
            </c:strRef>
          </c:cat>
          <c:val>
            <c:numRef>
              <c:f>'F98'!$B$6:$B$20</c:f>
              <c:numCache>
                <c:formatCode>#,##0</c:formatCode>
                <c:ptCount val="15"/>
                <c:pt idx="0">
                  <c:v>2730</c:v>
                </c:pt>
                <c:pt idx="1">
                  <c:v>3086</c:v>
                </c:pt>
                <c:pt idx="2">
                  <c:v>2617</c:v>
                </c:pt>
                <c:pt idx="3">
                  <c:v>2231</c:v>
                </c:pt>
                <c:pt idx="4">
                  <c:v>2275</c:v>
                </c:pt>
                <c:pt idx="5">
                  <c:v>2622</c:v>
                </c:pt>
                <c:pt idx="6">
                  <c:v>2608</c:v>
                </c:pt>
                <c:pt idx="7">
                  <c:v>2368</c:v>
                </c:pt>
                <c:pt idx="8">
                  <c:v>1929</c:v>
                </c:pt>
                <c:pt idx="9">
                  <c:v>2490</c:v>
                </c:pt>
                <c:pt idx="10">
                  <c:v>2399</c:v>
                </c:pt>
                <c:pt idx="11">
                  <c:v>2328</c:v>
                </c:pt>
                <c:pt idx="12">
                  <c:v>2259</c:v>
                </c:pt>
                <c:pt idx="13">
                  <c:v>1951</c:v>
                </c:pt>
                <c:pt idx="14">
                  <c:v>1373</c:v>
                </c:pt>
              </c:numCache>
            </c:numRef>
          </c:val>
          <c:extLst>
            <c:ext xmlns:c16="http://schemas.microsoft.com/office/drawing/2014/chart" uri="{C3380CC4-5D6E-409C-BE32-E72D297353CC}">
              <c16:uniqueId val="{00000011-A82A-42E7-AC8C-4C641D0D2356}"/>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'F99'!$C$5</c:f>
              <c:strCache>
                <c:ptCount val="1"/>
                <c:pt idx="0">
                  <c:v>Valor de la producción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8200-4C90-B972-1951194E3679}"/>
              </c:ext>
            </c:extLst>
          </c:dPt>
          <c:dPt>
            <c:idx val="21"/>
            <c:invertIfNegative val="0"/>
            <c:bubble3D val="0"/>
            <c:spPr>
              <a:solidFill>
                <a:srgbClr val="7C878E"/>
              </a:solidFill>
              <a:ln>
                <a:noFill/>
              </a:ln>
              <a:effectLst/>
            </c:spPr>
            <c:extLst>
              <c:ext xmlns:c16="http://schemas.microsoft.com/office/drawing/2014/chart" uri="{C3380CC4-5D6E-409C-BE32-E72D297353CC}">
                <c16:uniqueId val="{00000003-8200-4C90-B972-1951194E3679}"/>
              </c:ext>
            </c:extLst>
          </c:dPt>
          <c:dPt>
            <c:idx val="33"/>
            <c:invertIfNegative val="0"/>
            <c:bubble3D val="0"/>
            <c:spPr>
              <a:solidFill>
                <a:srgbClr val="7C878E"/>
              </a:solidFill>
              <a:ln>
                <a:noFill/>
              </a:ln>
              <a:effectLst/>
            </c:spPr>
            <c:extLst>
              <c:ext xmlns:c16="http://schemas.microsoft.com/office/drawing/2014/chart" uri="{C3380CC4-5D6E-409C-BE32-E72D297353CC}">
                <c16:uniqueId val="{00000005-8200-4C90-B972-1951194E3679}"/>
              </c:ext>
            </c:extLst>
          </c:dPt>
          <c:dPt>
            <c:idx val="45"/>
            <c:invertIfNegative val="0"/>
            <c:bubble3D val="0"/>
            <c:spPr>
              <a:solidFill>
                <a:srgbClr val="7C878E"/>
              </a:solidFill>
              <a:ln>
                <a:noFill/>
              </a:ln>
              <a:effectLst/>
            </c:spPr>
            <c:extLst>
              <c:ext xmlns:c16="http://schemas.microsoft.com/office/drawing/2014/chart" uri="{C3380CC4-5D6E-409C-BE32-E72D297353CC}">
                <c16:uniqueId val="{00000007-8200-4C90-B972-1951194E3679}"/>
              </c:ext>
            </c:extLst>
          </c:dPt>
          <c:dPt>
            <c:idx val="57"/>
            <c:invertIfNegative val="0"/>
            <c:bubble3D val="0"/>
            <c:spPr>
              <a:solidFill>
                <a:srgbClr val="7C878E"/>
              </a:solidFill>
              <a:ln>
                <a:noFill/>
              </a:ln>
              <a:effectLst/>
            </c:spPr>
            <c:extLst>
              <c:ext xmlns:c16="http://schemas.microsoft.com/office/drawing/2014/chart" uri="{C3380CC4-5D6E-409C-BE32-E72D297353CC}">
                <c16:uniqueId val="{00000009-8200-4C90-B972-1951194E3679}"/>
              </c:ext>
            </c:extLst>
          </c:dPt>
          <c:dPt>
            <c:idx val="69"/>
            <c:invertIfNegative val="0"/>
            <c:bubble3D val="0"/>
            <c:spPr>
              <a:solidFill>
                <a:srgbClr val="7C878E"/>
              </a:solidFill>
              <a:ln>
                <a:noFill/>
              </a:ln>
              <a:effectLst/>
            </c:spPr>
            <c:extLst>
              <c:ext xmlns:c16="http://schemas.microsoft.com/office/drawing/2014/chart" uri="{C3380CC4-5D6E-409C-BE32-E72D297353CC}">
                <c16:uniqueId val="{0000000B-8200-4C90-B972-1951194E3679}"/>
              </c:ext>
            </c:extLst>
          </c:dPt>
          <c:dPt>
            <c:idx val="81"/>
            <c:invertIfNegative val="0"/>
            <c:bubble3D val="0"/>
            <c:spPr>
              <a:solidFill>
                <a:srgbClr val="7C878E"/>
              </a:solidFill>
              <a:ln>
                <a:noFill/>
              </a:ln>
              <a:effectLst/>
            </c:spPr>
            <c:extLst>
              <c:ext xmlns:c16="http://schemas.microsoft.com/office/drawing/2014/chart" uri="{C3380CC4-5D6E-409C-BE32-E72D297353CC}">
                <c16:uniqueId val="{0000000D-8200-4C90-B972-1951194E3679}"/>
              </c:ext>
            </c:extLst>
          </c:dPt>
          <c:dPt>
            <c:idx val="93"/>
            <c:invertIfNegative val="0"/>
            <c:bubble3D val="0"/>
            <c:spPr>
              <a:solidFill>
                <a:srgbClr val="FBBB27"/>
              </a:solidFill>
              <a:ln>
                <a:noFill/>
              </a:ln>
              <a:effectLst/>
            </c:spPr>
            <c:extLst>
              <c:ext xmlns:c16="http://schemas.microsoft.com/office/drawing/2014/chart" uri="{C3380CC4-5D6E-409C-BE32-E72D297353CC}">
                <c16:uniqueId val="{0000000F-8200-4C90-B972-1951194E3679}"/>
              </c:ext>
            </c:extLst>
          </c:dPt>
          <c:cat>
            <c:multiLvlStrRef>
              <c:f>'F99'!$A$6:$B$99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'F99'!$C$6:$C$99</c:f>
              <c:numCache>
                <c:formatCode>#,##0</c:formatCode>
                <c:ptCount val="94"/>
                <c:pt idx="0">
                  <c:v>1894</c:v>
                </c:pt>
                <c:pt idx="1">
                  <c:v>2285</c:v>
                </c:pt>
                <c:pt idx="2">
                  <c:v>1952</c:v>
                </c:pt>
                <c:pt idx="3">
                  <c:v>2175</c:v>
                </c:pt>
                <c:pt idx="4">
                  <c:v>2036</c:v>
                </c:pt>
                <c:pt idx="5">
                  <c:v>2248</c:v>
                </c:pt>
                <c:pt idx="6">
                  <c:v>2349</c:v>
                </c:pt>
                <c:pt idx="7">
                  <c:v>2738</c:v>
                </c:pt>
                <c:pt idx="8">
                  <c:v>2492</c:v>
                </c:pt>
                <c:pt idx="9">
                  <c:v>2368</c:v>
                </c:pt>
                <c:pt idx="10">
                  <c:v>2485</c:v>
                </c:pt>
                <c:pt idx="11">
                  <c:v>2407</c:v>
                </c:pt>
                <c:pt idx="12">
                  <c:v>1574</c:v>
                </c:pt>
                <c:pt idx="13">
                  <c:v>1679</c:v>
                </c:pt>
                <c:pt idx="14">
                  <c:v>1650</c:v>
                </c:pt>
                <c:pt idx="15">
                  <c:v>1610</c:v>
                </c:pt>
                <c:pt idx="16">
                  <c:v>1984</c:v>
                </c:pt>
                <c:pt idx="17">
                  <c:v>1978</c:v>
                </c:pt>
                <c:pt idx="18">
                  <c:v>1690</c:v>
                </c:pt>
                <c:pt idx="19">
                  <c:v>2010</c:v>
                </c:pt>
                <c:pt idx="20">
                  <c:v>2003</c:v>
                </c:pt>
                <c:pt idx="21">
                  <c:v>1929</c:v>
                </c:pt>
                <c:pt idx="22">
                  <c:v>1942</c:v>
                </c:pt>
                <c:pt idx="23">
                  <c:v>2322</c:v>
                </c:pt>
                <c:pt idx="24">
                  <c:v>2209</c:v>
                </c:pt>
                <c:pt idx="25">
                  <c:v>1868</c:v>
                </c:pt>
                <c:pt idx="26">
                  <c:v>2666</c:v>
                </c:pt>
                <c:pt idx="27">
                  <c:v>2330</c:v>
                </c:pt>
                <c:pt idx="28">
                  <c:v>2616</c:v>
                </c:pt>
                <c:pt idx="29">
                  <c:v>2318</c:v>
                </c:pt>
                <c:pt idx="30">
                  <c:v>2121</c:v>
                </c:pt>
                <c:pt idx="31">
                  <c:v>2911</c:v>
                </c:pt>
                <c:pt idx="32">
                  <c:v>3073</c:v>
                </c:pt>
                <c:pt idx="33">
                  <c:v>2490</c:v>
                </c:pt>
                <c:pt idx="34">
                  <c:v>2202</c:v>
                </c:pt>
                <c:pt idx="35">
                  <c:v>2032</c:v>
                </c:pt>
                <c:pt idx="36">
                  <c:v>2582</c:v>
                </c:pt>
                <c:pt idx="37">
                  <c:v>2683</c:v>
                </c:pt>
                <c:pt idx="38">
                  <c:v>1919</c:v>
                </c:pt>
                <c:pt idx="39">
                  <c:v>2240</c:v>
                </c:pt>
                <c:pt idx="40">
                  <c:v>2186</c:v>
                </c:pt>
                <c:pt idx="41">
                  <c:v>2147</c:v>
                </c:pt>
                <c:pt idx="42">
                  <c:v>2085</c:v>
                </c:pt>
                <c:pt idx="43">
                  <c:v>2495</c:v>
                </c:pt>
                <c:pt idx="44">
                  <c:v>2257</c:v>
                </c:pt>
                <c:pt idx="45">
                  <c:v>2399</c:v>
                </c:pt>
                <c:pt idx="46">
                  <c:v>2525</c:v>
                </c:pt>
                <c:pt idx="47">
                  <c:v>2284</c:v>
                </c:pt>
                <c:pt idx="48">
                  <c:v>1934</c:v>
                </c:pt>
                <c:pt idx="49">
                  <c:v>2184</c:v>
                </c:pt>
                <c:pt idx="50">
                  <c:v>2230</c:v>
                </c:pt>
                <c:pt idx="51">
                  <c:v>2506</c:v>
                </c:pt>
                <c:pt idx="52">
                  <c:v>2653</c:v>
                </c:pt>
                <c:pt idx="53">
                  <c:v>2856</c:v>
                </c:pt>
                <c:pt idx="54">
                  <c:v>2113</c:v>
                </c:pt>
                <c:pt idx="55">
                  <c:v>2341</c:v>
                </c:pt>
                <c:pt idx="56">
                  <c:v>2139</c:v>
                </c:pt>
                <c:pt idx="57">
                  <c:v>2328</c:v>
                </c:pt>
                <c:pt idx="58">
                  <c:v>2188</c:v>
                </c:pt>
                <c:pt idx="59">
                  <c:v>2739</c:v>
                </c:pt>
                <c:pt idx="60">
                  <c:v>1943</c:v>
                </c:pt>
                <c:pt idx="61">
                  <c:v>1833</c:v>
                </c:pt>
                <c:pt idx="62">
                  <c:v>1993</c:v>
                </c:pt>
                <c:pt idx="63">
                  <c:v>2020</c:v>
                </c:pt>
                <c:pt idx="64">
                  <c:v>2542</c:v>
                </c:pt>
                <c:pt idx="65">
                  <c:v>2100</c:v>
                </c:pt>
                <c:pt idx="66">
                  <c:v>2384</c:v>
                </c:pt>
                <c:pt idx="67">
                  <c:v>2818</c:v>
                </c:pt>
                <c:pt idx="68">
                  <c:v>1853</c:v>
                </c:pt>
                <c:pt idx="69">
                  <c:v>2259</c:v>
                </c:pt>
                <c:pt idx="70">
                  <c:v>1720</c:v>
                </c:pt>
                <c:pt idx="71">
                  <c:v>2790</c:v>
                </c:pt>
                <c:pt idx="72">
                  <c:v>1769</c:v>
                </c:pt>
                <c:pt idx="73">
                  <c:v>1743</c:v>
                </c:pt>
                <c:pt idx="74">
                  <c:v>1987</c:v>
                </c:pt>
                <c:pt idx="75">
                  <c:v>1734</c:v>
                </c:pt>
                <c:pt idx="76">
                  <c:v>1799</c:v>
                </c:pt>
                <c:pt idx="77">
                  <c:v>1781</c:v>
                </c:pt>
                <c:pt idx="78">
                  <c:v>1765</c:v>
                </c:pt>
                <c:pt idx="79">
                  <c:v>1884</c:v>
                </c:pt>
                <c:pt idx="80">
                  <c:v>1869</c:v>
                </c:pt>
                <c:pt idx="81">
                  <c:v>1951</c:v>
                </c:pt>
                <c:pt idx="82">
                  <c:v>1916</c:v>
                </c:pt>
                <c:pt idx="83">
                  <c:v>1925</c:v>
                </c:pt>
                <c:pt idx="84">
                  <c:v>1566</c:v>
                </c:pt>
                <c:pt idx="85">
                  <c:v>1674</c:v>
                </c:pt>
                <c:pt idx="86">
                  <c:v>1588</c:v>
                </c:pt>
                <c:pt idx="87">
                  <c:v>1271</c:v>
                </c:pt>
                <c:pt idx="88">
                  <c:v>1225</c:v>
                </c:pt>
                <c:pt idx="89">
                  <c:v>1299</c:v>
                </c:pt>
                <c:pt idx="90">
                  <c:v>1300</c:v>
                </c:pt>
                <c:pt idx="91">
                  <c:v>1292</c:v>
                </c:pt>
                <c:pt idx="92">
                  <c:v>1447</c:v>
                </c:pt>
                <c:pt idx="93">
                  <c:v>1373</c:v>
                </c:pt>
              </c:numCache>
            </c:numRef>
          </c:val>
          <c:extLst>
            <c:ext xmlns:c16="http://schemas.microsoft.com/office/drawing/2014/chart" uri="{C3380CC4-5D6E-409C-BE32-E72D297353CC}">
              <c16:uniqueId val="{00000010-8200-4C90-B972-1951194E367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'F99'!$D$5</c:f>
              <c:strCache>
                <c:ptCount val="1"/>
                <c:pt idx="0">
                  <c:v>Promedio</c:v>
                </c:pt>
              </c:strCache>
            </c:strRef>
          </c:tx>
          <c:spPr>
            <a:ln w="28575" cap="rnd">
              <a:solidFill>
                <a:srgbClr val="B69630"/>
              </a:solidFill>
              <a:round/>
            </a:ln>
            <a:effectLst/>
          </c:spPr>
          <c:marker>
            <c:symbol val="none"/>
          </c:marker>
          <c:cat>
            <c:multiLvlStrRef>
              <c:f>'F99'!$A$6:$B$99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'F99'!$D$6:$D$99</c:f>
              <c:numCache>
                <c:formatCode>#,##0</c:formatCode>
                <c:ptCount val="94"/>
                <c:pt idx="0">
                  <c:v>2527</c:v>
                </c:pt>
                <c:pt idx="1">
                  <c:v>2538</c:v>
                </c:pt>
                <c:pt idx="2">
                  <c:v>2533</c:v>
                </c:pt>
                <c:pt idx="3">
                  <c:v>2562</c:v>
                </c:pt>
                <c:pt idx="4">
                  <c:v>2505</c:v>
                </c:pt>
                <c:pt idx="5">
                  <c:v>2471</c:v>
                </c:pt>
                <c:pt idx="6">
                  <c:v>2402</c:v>
                </c:pt>
                <c:pt idx="7">
                  <c:v>2367</c:v>
                </c:pt>
                <c:pt idx="8">
                  <c:v>2356</c:v>
                </c:pt>
                <c:pt idx="9">
                  <c:v>2336</c:v>
                </c:pt>
                <c:pt idx="10">
                  <c:v>2311</c:v>
                </c:pt>
                <c:pt idx="11">
                  <c:v>2286</c:v>
                </c:pt>
                <c:pt idx="12">
                  <c:v>2259</c:v>
                </c:pt>
                <c:pt idx="13">
                  <c:v>2209</c:v>
                </c:pt>
                <c:pt idx="14">
                  <c:v>2183</c:v>
                </c:pt>
                <c:pt idx="15">
                  <c:v>2136</c:v>
                </c:pt>
                <c:pt idx="16">
                  <c:v>2132</c:v>
                </c:pt>
                <c:pt idx="17">
                  <c:v>2110</c:v>
                </c:pt>
                <c:pt idx="18">
                  <c:v>2055</c:v>
                </c:pt>
                <c:pt idx="19">
                  <c:v>1994</c:v>
                </c:pt>
                <c:pt idx="20">
                  <c:v>1953</c:v>
                </c:pt>
                <c:pt idx="21">
                  <c:v>1917</c:v>
                </c:pt>
                <c:pt idx="22">
                  <c:v>1871</c:v>
                </c:pt>
                <c:pt idx="23">
                  <c:v>1864</c:v>
                </c:pt>
                <c:pt idx="24">
                  <c:v>1917</c:v>
                </c:pt>
                <c:pt idx="25">
                  <c:v>1933</c:v>
                </c:pt>
                <c:pt idx="26">
                  <c:v>2018</c:v>
                </c:pt>
                <c:pt idx="27">
                  <c:v>2078</c:v>
                </c:pt>
                <c:pt idx="28">
                  <c:v>2130</c:v>
                </c:pt>
                <c:pt idx="29">
                  <c:v>2159</c:v>
                </c:pt>
                <c:pt idx="30">
                  <c:v>2195</c:v>
                </c:pt>
                <c:pt idx="31">
                  <c:v>2270</c:v>
                </c:pt>
                <c:pt idx="32">
                  <c:v>2359</c:v>
                </c:pt>
                <c:pt idx="33">
                  <c:v>2406</c:v>
                </c:pt>
                <c:pt idx="34">
                  <c:v>2427</c:v>
                </c:pt>
                <c:pt idx="35">
                  <c:v>2403</c:v>
                </c:pt>
                <c:pt idx="36">
                  <c:v>2434</c:v>
                </c:pt>
                <c:pt idx="37">
                  <c:v>2502</c:v>
                </c:pt>
                <c:pt idx="38">
                  <c:v>2440</c:v>
                </c:pt>
                <c:pt idx="39">
                  <c:v>2432</c:v>
                </c:pt>
                <c:pt idx="40">
                  <c:v>2397</c:v>
                </c:pt>
                <c:pt idx="41">
                  <c:v>2382</c:v>
                </c:pt>
                <c:pt idx="42">
                  <c:v>2379</c:v>
                </c:pt>
                <c:pt idx="43">
                  <c:v>2345</c:v>
                </c:pt>
                <c:pt idx="44">
                  <c:v>2277</c:v>
                </c:pt>
                <c:pt idx="45">
                  <c:v>2269</c:v>
                </c:pt>
                <c:pt idx="46">
                  <c:v>2296</c:v>
                </c:pt>
                <c:pt idx="47">
                  <c:v>2317</c:v>
                </c:pt>
                <c:pt idx="48">
                  <c:v>2263</c:v>
                </c:pt>
                <c:pt idx="49">
                  <c:v>2221</c:v>
                </c:pt>
                <c:pt idx="50">
                  <c:v>2247</c:v>
                </c:pt>
                <c:pt idx="51">
                  <c:v>2269</c:v>
                </c:pt>
                <c:pt idx="52">
                  <c:v>2308</c:v>
                </c:pt>
                <c:pt idx="53">
                  <c:v>2367</c:v>
                </c:pt>
                <c:pt idx="54">
                  <c:v>2370</c:v>
                </c:pt>
                <c:pt idx="55">
                  <c:v>2357</c:v>
                </c:pt>
                <c:pt idx="56">
                  <c:v>2347</c:v>
                </c:pt>
                <c:pt idx="57">
                  <c:v>2341</c:v>
                </c:pt>
                <c:pt idx="58">
                  <c:v>2313</c:v>
                </c:pt>
                <c:pt idx="59">
                  <c:v>2351</c:v>
                </c:pt>
                <c:pt idx="60">
                  <c:v>2352</c:v>
                </c:pt>
                <c:pt idx="61">
                  <c:v>2323</c:v>
                </c:pt>
                <c:pt idx="62">
                  <c:v>2303</c:v>
                </c:pt>
                <c:pt idx="63">
                  <c:v>2262</c:v>
                </c:pt>
                <c:pt idx="64">
                  <c:v>2253</c:v>
                </c:pt>
                <c:pt idx="65">
                  <c:v>2190</c:v>
                </c:pt>
                <c:pt idx="66">
                  <c:v>2213</c:v>
                </c:pt>
                <c:pt idx="67">
                  <c:v>2252</c:v>
                </c:pt>
                <c:pt idx="68">
                  <c:v>2229</c:v>
                </c:pt>
                <c:pt idx="69">
                  <c:v>2223</c:v>
                </c:pt>
                <c:pt idx="70">
                  <c:v>2184</c:v>
                </c:pt>
                <c:pt idx="71">
                  <c:v>2188</c:v>
                </c:pt>
                <c:pt idx="72">
                  <c:v>2173</c:v>
                </c:pt>
                <c:pt idx="73">
                  <c:v>2166</c:v>
                </c:pt>
                <c:pt idx="74">
                  <c:v>2165</c:v>
                </c:pt>
                <c:pt idx="75">
                  <c:v>2142</c:v>
                </c:pt>
                <c:pt idx="76">
                  <c:v>2080</c:v>
                </c:pt>
                <c:pt idx="77">
                  <c:v>2053</c:v>
                </c:pt>
                <c:pt idx="78">
                  <c:v>2001</c:v>
                </c:pt>
                <c:pt idx="79">
                  <c:v>1923</c:v>
                </c:pt>
                <c:pt idx="80">
                  <c:v>1925</c:v>
                </c:pt>
                <c:pt idx="81">
                  <c:v>1899</c:v>
                </c:pt>
                <c:pt idx="82">
                  <c:v>1915</c:v>
                </c:pt>
                <c:pt idx="83">
                  <c:v>1843</c:v>
                </c:pt>
                <c:pt idx="84">
                  <c:v>1827</c:v>
                </c:pt>
                <c:pt idx="85">
                  <c:v>1821</c:v>
                </c:pt>
                <c:pt idx="86">
                  <c:v>1788</c:v>
                </c:pt>
                <c:pt idx="87">
                  <c:v>1749</c:v>
                </c:pt>
                <c:pt idx="88">
                  <c:v>1701</c:v>
                </c:pt>
                <c:pt idx="89">
                  <c:v>1661</c:v>
                </c:pt>
                <c:pt idx="90">
                  <c:v>1622</c:v>
                </c:pt>
                <c:pt idx="91">
                  <c:v>1573</c:v>
                </c:pt>
                <c:pt idx="92">
                  <c:v>1538</c:v>
                </c:pt>
                <c:pt idx="93">
                  <c:v>1490</c:v>
                </c:pt>
              </c:numCache>
            </c:numRef>
          </c:val>
          <c:smooth val="0"/>
          <c:extLst>
            <c:ext xmlns:c16="http://schemas.microsoft.com/office/drawing/2014/chart" uri="{C3380CC4-5D6E-409C-BE32-E72D297353CC}">
              <c16:uniqueId val="{00000011-8200-4C90-B972-1951194E367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'F100'!$C$5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E131-4BD4-B549-2ADE28035D78}"/>
              </c:ext>
            </c:extLst>
          </c:dPt>
          <c:dPt>
            <c:idx val="21"/>
            <c:invertIfNegative val="0"/>
            <c:bubble3D val="0"/>
            <c:spPr>
              <a:solidFill>
                <a:srgbClr val="7C878E"/>
              </a:solidFill>
              <a:ln>
                <a:noFill/>
              </a:ln>
              <a:effectLst/>
            </c:spPr>
            <c:extLst>
              <c:ext xmlns:c16="http://schemas.microsoft.com/office/drawing/2014/chart" uri="{C3380CC4-5D6E-409C-BE32-E72D297353CC}">
                <c16:uniqueId val="{00000003-E131-4BD4-B549-2ADE28035D78}"/>
              </c:ext>
            </c:extLst>
          </c:dPt>
          <c:dPt>
            <c:idx val="33"/>
            <c:invertIfNegative val="0"/>
            <c:bubble3D val="0"/>
            <c:spPr>
              <a:solidFill>
                <a:srgbClr val="7C878E"/>
              </a:solidFill>
              <a:ln>
                <a:noFill/>
              </a:ln>
              <a:effectLst/>
            </c:spPr>
            <c:extLst>
              <c:ext xmlns:c16="http://schemas.microsoft.com/office/drawing/2014/chart" uri="{C3380CC4-5D6E-409C-BE32-E72D297353CC}">
                <c16:uniqueId val="{00000005-E131-4BD4-B549-2ADE28035D78}"/>
              </c:ext>
            </c:extLst>
          </c:dPt>
          <c:dPt>
            <c:idx val="45"/>
            <c:invertIfNegative val="0"/>
            <c:bubble3D val="0"/>
            <c:spPr>
              <a:solidFill>
                <a:srgbClr val="7C878E"/>
              </a:solidFill>
              <a:ln>
                <a:noFill/>
              </a:ln>
              <a:effectLst/>
            </c:spPr>
            <c:extLst>
              <c:ext xmlns:c16="http://schemas.microsoft.com/office/drawing/2014/chart" uri="{C3380CC4-5D6E-409C-BE32-E72D297353CC}">
                <c16:uniqueId val="{00000007-E131-4BD4-B549-2ADE28035D78}"/>
              </c:ext>
            </c:extLst>
          </c:dPt>
          <c:dPt>
            <c:idx val="57"/>
            <c:invertIfNegative val="0"/>
            <c:bubble3D val="0"/>
            <c:spPr>
              <a:solidFill>
                <a:srgbClr val="7C878E"/>
              </a:solidFill>
              <a:ln>
                <a:noFill/>
              </a:ln>
              <a:effectLst/>
            </c:spPr>
            <c:extLst>
              <c:ext xmlns:c16="http://schemas.microsoft.com/office/drawing/2014/chart" uri="{C3380CC4-5D6E-409C-BE32-E72D297353CC}">
                <c16:uniqueId val="{00000009-E131-4BD4-B549-2ADE28035D78}"/>
              </c:ext>
            </c:extLst>
          </c:dPt>
          <c:dPt>
            <c:idx val="69"/>
            <c:invertIfNegative val="0"/>
            <c:bubble3D val="0"/>
            <c:spPr>
              <a:solidFill>
                <a:srgbClr val="7C878E"/>
              </a:solidFill>
              <a:ln>
                <a:noFill/>
              </a:ln>
              <a:effectLst/>
            </c:spPr>
            <c:extLst>
              <c:ext xmlns:c16="http://schemas.microsoft.com/office/drawing/2014/chart" uri="{C3380CC4-5D6E-409C-BE32-E72D297353CC}">
                <c16:uniqueId val="{0000000B-E131-4BD4-B549-2ADE28035D78}"/>
              </c:ext>
            </c:extLst>
          </c:dPt>
          <c:dPt>
            <c:idx val="81"/>
            <c:invertIfNegative val="0"/>
            <c:bubble3D val="0"/>
            <c:spPr>
              <a:solidFill>
                <a:srgbClr val="7C878E"/>
              </a:solidFill>
              <a:ln>
                <a:noFill/>
              </a:ln>
              <a:effectLst/>
            </c:spPr>
            <c:extLst>
              <c:ext xmlns:c16="http://schemas.microsoft.com/office/drawing/2014/chart" uri="{C3380CC4-5D6E-409C-BE32-E72D297353CC}">
                <c16:uniqueId val="{0000000D-E131-4BD4-B549-2ADE28035D78}"/>
              </c:ext>
            </c:extLst>
          </c:dPt>
          <c:dPt>
            <c:idx val="93"/>
            <c:invertIfNegative val="0"/>
            <c:bubble3D val="0"/>
            <c:spPr>
              <a:solidFill>
                <a:srgbClr val="FBBB27"/>
              </a:solidFill>
              <a:ln>
                <a:noFill/>
              </a:ln>
              <a:effectLst/>
            </c:spPr>
            <c:extLst>
              <c:ext xmlns:c16="http://schemas.microsoft.com/office/drawing/2014/chart" uri="{C3380CC4-5D6E-409C-BE32-E72D297353CC}">
                <c16:uniqueId val="{0000000F-E131-4BD4-B549-2ADE28035D78}"/>
              </c:ext>
            </c:extLst>
          </c:dPt>
          <c:cat>
            <c:multiLvlStrRef>
              <c:f>'F100'!$A$6:$B$99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'F100'!$C$6:$C$99</c:f>
              <c:numCache>
                <c:formatCode>#,##0</c:formatCode>
                <c:ptCount val="94"/>
                <c:pt idx="0">
                  <c:v>-0.5</c:v>
                </c:pt>
                <c:pt idx="1">
                  <c:v>1.6</c:v>
                </c:pt>
                <c:pt idx="2">
                  <c:v>2</c:v>
                </c:pt>
                <c:pt idx="3">
                  <c:v>5.4</c:v>
                </c:pt>
                <c:pt idx="4">
                  <c:v>2.1</c:v>
                </c:pt>
                <c:pt idx="5">
                  <c:v>0.4</c:v>
                </c:pt>
                <c:pt idx="6">
                  <c:v>-3.7</c:v>
                </c:pt>
                <c:pt idx="7">
                  <c:v>-7.2</c:v>
                </c:pt>
                <c:pt idx="8">
                  <c:v>-7.3</c:v>
                </c:pt>
                <c:pt idx="9">
                  <c:v>-8</c:v>
                </c:pt>
                <c:pt idx="10">
                  <c:v>-8.9</c:v>
                </c:pt>
                <c:pt idx="11">
                  <c:v>-10.3</c:v>
                </c:pt>
                <c:pt idx="12">
                  <c:v>-10.6</c:v>
                </c:pt>
                <c:pt idx="13">
                  <c:v>-13</c:v>
                </c:pt>
                <c:pt idx="14">
                  <c:v>-13.8</c:v>
                </c:pt>
                <c:pt idx="15">
                  <c:v>-16.600000000000001</c:v>
                </c:pt>
                <c:pt idx="16">
                  <c:v>-14.9</c:v>
                </c:pt>
                <c:pt idx="17">
                  <c:v>-14.6</c:v>
                </c:pt>
                <c:pt idx="18">
                  <c:v>-14.5</c:v>
                </c:pt>
                <c:pt idx="19">
                  <c:v>-15.8</c:v>
                </c:pt>
                <c:pt idx="20">
                  <c:v>-17.100000000000001</c:v>
                </c:pt>
                <c:pt idx="21">
                  <c:v>-18</c:v>
                </c:pt>
                <c:pt idx="22">
                  <c:v>-19</c:v>
                </c:pt>
                <c:pt idx="23">
                  <c:v>-18.399999999999999</c:v>
                </c:pt>
                <c:pt idx="24">
                  <c:v>-15.1</c:v>
                </c:pt>
                <c:pt idx="25">
                  <c:v>-12.5</c:v>
                </c:pt>
                <c:pt idx="26">
                  <c:v>-7.6</c:v>
                </c:pt>
                <c:pt idx="27">
                  <c:v>-2.7</c:v>
                </c:pt>
                <c:pt idx="28">
                  <c:v>-0.1</c:v>
                </c:pt>
                <c:pt idx="29">
                  <c:v>2.2999999999999998</c:v>
                </c:pt>
                <c:pt idx="30">
                  <c:v>6.8</c:v>
                </c:pt>
                <c:pt idx="31">
                  <c:v>13.8</c:v>
                </c:pt>
                <c:pt idx="32">
                  <c:v>20.8</c:v>
                </c:pt>
                <c:pt idx="33">
                  <c:v>25.5</c:v>
                </c:pt>
                <c:pt idx="34">
                  <c:v>29.7</c:v>
                </c:pt>
                <c:pt idx="35">
                  <c:v>28.9</c:v>
                </c:pt>
                <c:pt idx="36">
                  <c:v>27</c:v>
                </c:pt>
                <c:pt idx="37">
                  <c:v>29.4</c:v>
                </c:pt>
                <c:pt idx="38">
                  <c:v>20.9</c:v>
                </c:pt>
                <c:pt idx="39">
                  <c:v>17.100000000000001</c:v>
                </c:pt>
                <c:pt idx="40">
                  <c:v>12.5</c:v>
                </c:pt>
                <c:pt idx="41">
                  <c:v>10.4</c:v>
                </c:pt>
                <c:pt idx="42">
                  <c:v>8.4</c:v>
                </c:pt>
                <c:pt idx="43">
                  <c:v>3.3</c:v>
                </c:pt>
                <c:pt idx="44">
                  <c:v>-3.5</c:v>
                </c:pt>
                <c:pt idx="45">
                  <c:v>-5.7</c:v>
                </c:pt>
                <c:pt idx="46">
                  <c:v>-5.4</c:v>
                </c:pt>
                <c:pt idx="47">
                  <c:v>-3.6</c:v>
                </c:pt>
                <c:pt idx="48">
                  <c:v>-7</c:v>
                </c:pt>
                <c:pt idx="49">
                  <c:v>-11.2</c:v>
                </c:pt>
                <c:pt idx="50">
                  <c:v>-7.9</c:v>
                </c:pt>
                <c:pt idx="51">
                  <c:v>-6.7</c:v>
                </c:pt>
                <c:pt idx="52">
                  <c:v>-3.7</c:v>
                </c:pt>
                <c:pt idx="53">
                  <c:v>-0.6</c:v>
                </c:pt>
                <c:pt idx="54">
                  <c:v>-0.4</c:v>
                </c:pt>
                <c:pt idx="55">
                  <c:v>0.5</c:v>
                </c:pt>
                <c:pt idx="56">
                  <c:v>3.1</c:v>
                </c:pt>
                <c:pt idx="57">
                  <c:v>3.2</c:v>
                </c:pt>
                <c:pt idx="58">
                  <c:v>0.8</c:v>
                </c:pt>
                <c:pt idx="59">
                  <c:v>1.5</c:v>
                </c:pt>
                <c:pt idx="60">
                  <c:v>3.9</c:v>
                </c:pt>
                <c:pt idx="61">
                  <c:v>4.5999999999999996</c:v>
                </c:pt>
                <c:pt idx="62">
                  <c:v>2.5</c:v>
                </c:pt>
                <c:pt idx="63">
                  <c:v>-0.3</c:v>
                </c:pt>
                <c:pt idx="64">
                  <c:v>-2.4</c:v>
                </c:pt>
                <c:pt idx="65">
                  <c:v>-7.5</c:v>
                </c:pt>
                <c:pt idx="66">
                  <c:v>-6.6</c:v>
                </c:pt>
                <c:pt idx="67">
                  <c:v>-4.4000000000000004</c:v>
                </c:pt>
                <c:pt idx="68">
                  <c:v>-5</c:v>
                </c:pt>
                <c:pt idx="69">
                  <c:v>-5.0999999999999996</c:v>
                </c:pt>
                <c:pt idx="70">
                  <c:v>-5.6</c:v>
                </c:pt>
                <c:pt idx="71">
                  <c:v>-6.9</c:v>
                </c:pt>
                <c:pt idx="72">
                  <c:v>-7.6</c:v>
                </c:pt>
                <c:pt idx="73">
                  <c:v>-6.7</c:v>
                </c:pt>
                <c:pt idx="74">
                  <c:v>-6</c:v>
                </c:pt>
                <c:pt idx="75">
                  <c:v>-5.3</c:v>
                </c:pt>
                <c:pt idx="76">
                  <c:v>-7.7</c:v>
                </c:pt>
                <c:pt idx="77">
                  <c:v>-6.3</c:v>
                </c:pt>
                <c:pt idx="78">
                  <c:v>-9.6</c:v>
                </c:pt>
                <c:pt idx="79">
                  <c:v>-14.6</c:v>
                </c:pt>
                <c:pt idx="80">
                  <c:v>-13.6</c:v>
                </c:pt>
                <c:pt idx="81">
                  <c:v>-14.6</c:v>
                </c:pt>
                <c:pt idx="82">
                  <c:v>-12.3</c:v>
                </c:pt>
                <c:pt idx="83">
                  <c:v>-15.7</c:v>
                </c:pt>
                <c:pt idx="84">
                  <c:v>-16</c:v>
                </c:pt>
                <c:pt idx="85">
                  <c:v>-15.9</c:v>
                </c:pt>
                <c:pt idx="86">
                  <c:v>-17.5</c:v>
                </c:pt>
                <c:pt idx="87">
                  <c:v>-18.3</c:v>
                </c:pt>
                <c:pt idx="88">
                  <c:v>-18.2</c:v>
                </c:pt>
                <c:pt idx="89">
                  <c:v>-19.100000000000001</c:v>
                </c:pt>
                <c:pt idx="90">
                  <c:v>-18.899999999999999</c:v>
                </c:pt>
                <c:pt idx="91">
                  <c:v>-18.2</c:v>
                </c:pt>
                <c:pt idx="92">
                  <c:v>-20.100000000000001</c:v>
                </c:pt>
                <c:pt idx="93">
                  <c:v>-21.6</c:v>
                </c:pt>
              </c:numCache>
            </c:numRef>
          </c:val>
          <c:extLst>
            <c:ext xmlns:c16="http://schemas.microsoft.com/office/drawing/2014/chart" uri="{C3380CC4-5D6E-409C-BE32-E72D297353CC}">
              <c16:uniqueId val="{00000010-E131-4BD4-B549-2ADE28035D7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'F100'!$D$5</c:f>
              <c:strCache>
                <c:ptCount val="1"/>
                <c:pt idx="0">
                  <c:v>Variación Promedio</c:v>
                </c:pt>
              </c:strCache>
            </c:strRef>
          </c:tx>
          <c:spPr>
            <a:ln w="28575" cap="rnd">
              <a:solidFill>
                <a:srgbClr val="B69630"/>
              </a:solidFill>
              <a:round/>
            </a:ln>
            <a:effectLst/>
          </c:spPr>
          <c:marker>
            <c:symbol val="none"/>
          </c:marker>
          <c:cat>
            <c:multiLvlStrRef>
              <c:f>'F100'!$A$6:$B$99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'F100'!$D$6:$D$99</c:f>
              <c:numCache>
                <c:formatCode>#,##0</c:formatCode>
                <c:ptCount val="94"/>
                <c:pt idx="0">
                  <c:v>3</c:v>
                </c:pt>
                <c:pt idx="1">
                  <c:v>2.4</c:v>
                </c:pt>
                <c:pt idx="2">
                  <c:v>2</c:v>
                </c:pt>
                <c:pt idx="3">
                  <c:v>2.1</c:v>
                </c:pt>
                <c:pt idx="4">
                  <c:v>1.9</c:v>
                </c:pt>
                <c:pt idx="5">
                  <c:v>1.6</c:v>
                </c:pt>
                <c:pt idx="6">
                  <c:v>1.1000000000000001</c:v>
                </c:pt>
                <c:pt idx="7">
                  <c:v>0.3</c:v>
                </c:pt>
                <c:pt idx="8">
                  <c:v>-0.5</c:v>
                </c:pt>
                <c:pt idx="9">
                  <c:v>-1.3</c:v>
                </c:pt>
                <c:pt idx="10">
                  <c:v>-2</c:v>
                </c:pt>
                <c:pt idx="11">
                  <c:v>-2.9</c:v>
                </c:pt>
                <c:pt idx="12">
                  <c:v>-3.7</c:v>
                </c:pt>
                <c:pt idx="13">
                  <c:v>-4.9000000000000004</c:v>
                </c:pt>
                <c:pt idx="14">
                  <c:v>-6.2</c:v>
                </c:pt>
                <c:pt idx="15">
                  <c:v>-8.1</c:v>
                </c:pt>
                <c:pt idx="16">
                  <c:v>-9.5</c:v>
                </c:pt>
                <c:pt idx="17">
                  <c:v>-10.7</c:v>
                </c:pt>
                <c:pt idx="18">
                  <c:v>-11.6</c:v>
                </c:pt>
                <c:pt idx="19">
                  <c:v>-12.3</c:v>
                </c:pt>
                <c:pt idx="20">
                  <c:v>-13.2</c:v>
                </c:pt>
                <c:pt idx="21">
                  <c:v>-14</c:v>
                </c:pt>
                <c:pt idx="22">
                  <c:v>-14.8</c:v>
                </c:pt>
                <c:pt idx="23">
                  <c:v>-15.5</c:v>
                </c:pt>
                <c:pt idx="24">
                  <c:v>-15.9</c:v>
                </c:pt>
                <c:pt idx="25">
                  <c:v>-15.9</c:v>
                </c:pt>
                <c:pt idx="26">
                  <c:v>-15.3</c:v>
                </c:pt>
                <c:pt idx="27">
                  <c:v>-14.2</c:v>
                </c:pt>
                <c:pt idx="28">
                  <c:v>-13</c:v>
                </c:pt>
                <c:pt idx="29">
                  <c:v>-11.5</c:v>
                </c:pt>
                <c:pt idx="30">
                  <c:v>-9.8000000000000007</c:v>
                </c:pt>
                <c:pt idx="31">
                  <c:v>-7.3</c:v>
                </c:pt>
                <c:pt idx="32">
                  <c:v>-4.0999999999999996</c:v>
                </c:pt>
                <c:pt idx="33">
                  <c:v>-0.5</c:v>
                </c:pt>
                <c:pt idx="34">
                  <c:v>3.5</c:v>
                </c:pt>
                <c:pt idx="35">
                  <c:v>7.5</c:v>
                </c:pt>
                <c:pt idx="36">
                  <c:v>11</c:v>
                </c:pt>
                <c:pt idx="37">
                  <c:v>14.5</c:v>
                </c:pt>
                <c:pt idx="38">
                  <c:v>16.899999999999999</c:v>
                </c:pt>
                <c:pt idx="39">
                  <c:v>18.5</c:v>
                </c:pt>
                <c:pt idx="40">
                  <c:v>19.600000000000001</c:v>
                </c:pt>
                <c:pt idx="41">
                  <c:v>20.2</c:v>
                </c:pt>
                <c:pt idx="42">
                  <c:v>20.399999999999999</c:v>
                </c:pt>
                <c:pt idx="43">
                  <c:v>19.5</c:v>
                </c:pt>
                <c:pt idx="44">
                  <c:v>17.5</c:v>
                </c:pt>
                <c:pt idx="45">
                  <c:v>14.9</c:v>
                </c:pt>
                <c:pt idx="46">
                  <c:v>11.9</c:v>
                </c:pt>
                <c:pt idx="47">
                  <c:v>9.1999999999999993</c:v>
                </c:pt>
                <c:pt idx="48">
                  <c:v>6.4</c:v>
                </c:pt>
                <c:pt idx="49">
                  <c:v>3</c:v>
                </c:pt>
                <c:pt idx="50">
                  <c:v>0.6</c:v>
                </c:pt>
                <c:pt idx="51">
                  <c:v>-1.4</c:v>
                </c:pt>
                <c:pt idx="52">
                  <c:v>-2.7</c:v>
                </c:pt>
                <c:pt idx="53">
                  <c:v>-3.6</c:v>
                </c:pt>
                <c:pt idx="54">
                  <c:v>-4.4000000000000004</c:v>
                </c:pt>
                <c:pt idx="55">
                  <c:v>-4.5999999999999996</c:v>
                </c:pt>
                <c:pt idx="56">
                  <c:v>-4.0999999999999996</c:v>
                </c:pt>
                <c:pt idx="57">
                  <c:v>-3.3</c:v>
                </c:pt>
                <c:pt idx="58">
                  <c:v>-2.8</c:v>
                </c:pt>
                <c:pt idx="59">
                  <c:v>-2.4</c:v>
                </c:pt>
                <c:pt idx="60">
                  <c:v>-1.5</c:v>
                </c:pt>
                <c:pt idx="61">
                  <c:v>-0.1</c:v>
                </c:pt>
                <c:pt idx="62">
                  <c:v>0.7</c:v>
                </c:pt>
                <c:pt idx="63">
                  <c:v>1.2</c:v>
                </c:pt>
                <c:pt idx="64">
                  <c:v>1.4</c:v>
                </c:pt>
                <c:pt idx="65">
                  <c:v>0.8</c:v>
                </c:pt>
                <c:pt idx="66">
                  <c:v>0.3</c:v>
                </c:pt>
                <c:pt idx="67">
                  <c:v>-0.1</c:v>
                </c:pt>
                <c:pt idx="68">
                  <c:v>-0.8</c:v>
                </c:pt>
                <c:pt idx="69">
                  <c:v>-1.5</c:v>
                </c:pt>
                <c:pt idx="70">
                  <c:v>-2</c:v>
                </c:pt>
                <c:pt idx="71">
                  <c:v>-2.7</c:v>
                </c:pt>
                <c:pt idx="72">
                  <c:v>-3.7</c:v>
                </c:pt>
                <c:pt idx="73">
                  <c:v>-4.5999999999999996</c:v>
                </c:pt>
                <c:pt idx="74">
                  <c:v>-5.3</c:v>
                </c:pt>
                <c:pt idx="75">
                  <c:v>-5.8</c:v>
                </c:pt>
                <c:pt idx="76">
                  <c:v>-6.2</c:v>
                </c:pt>
                <c:pt idx="77">
                  <c:v>-6.1</c:v>
                </c:pt>
                <c:pt idx="78">
                  <c:v>-6.3</c:v>
                </c:pt>
                <c:pt idx="79">
                  <c:v>-7.2</c:v>
                </c:pt>
                <c:pt idx="80">
                  <c:v>-7.9</c:v>
                </c:pt>
                <c:pt idx="81">
                  <c:v>-8.6999999999999993</c:v>
                </c:pt>
                <c:pt idx="82">
                  <c:v>-9.3000000000000007</c:v>
                </c:pt>
                <c:pt idx="83">
                  <c:v>-10</c:v>
                </c:pt>
                <c:pt idx="84">
                  <c:v>-10.7</c:v>
                </c:pt>
                <c:pt idx="85">
                  <c:v>-11.5</c:v>
                </c:pt>
                <c:pt idx="86">
                  <c:v>-12.4</c:v>
                </c:pt>
                <c:pt idx="87">
                  <c:v>-13.5</c:v>
                </c:pt>
                <c:pt idx="88">
                  <c:v>-14.4</c:v>
                </c:pt>
                <c:pt idx="89">
                  <c:v>-15.4</c:v>
                </c:pt>
                <c:pt idx="90">
                  <c:v>-16.2</c:v>
                </c:pt>
                <c:pt idx="91">
                  <c:v>-16.5</c:v>
                </c:pt>
                <c:pt idx="92">
                  <c:v>-17.100000000000001</c:v>
                </c:pt>
                <c:pt idx="93">
                  <c:v>-17.7</c:v>
                </c:pt>
              </c:numCache>
            </c:numRef>
          </c:val>
          <c:smooth val="0"/>
          <c:extLst>
            <c:ext xmlns:c16="http://schemas.microsoft.com/office/drawing/2014/chart" uri="{C3380CC4-5D6E-409C-BE32-E72D297353CC}">
              <c16:uniqueId val="{00000011-E131-4BD4-B549-2ADE28035D7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D73-48A5-9D7E-A8304847D867}"/>
              </c:ext>
            </c:extLst>
          </c:dPt>
          <c:dPt>
            <c:idx val="1"/>
            <c:invertIfNegative val="0"/>
            <c:bubble3D val="0"/>
            <c:spPr>
              <a:solidFill>
                <a:srgbClr val="7C878E"/>
              </a:solidFill>
              <a:ln>
                <a:noFill/>
              </a:ln>
              <a:effectLst/>
            </c:spPr>
            <c:extLst>
              <c:ext xmlns:c16="http://schemas.microsoft.com/office/drawing/2014/chart" uri="{C3380CC4-5D6E-409C-BE32-E72D297353CC}">
                <c16:uniqueId val="{00000003-4D73-48A5-9D7E-A8304847D867}"/>
              </c:ext>
            </c:extLst>
          </c:dPt>
          <c:dPt>
            <c:idx val="2"/>
            <c:invertIfNegative val="0"/>
            <c:bubble3D val="0"/>
            <c:spPr>
              <a:solidFill>
                <a:srgbClr val="7C878E"/>
              </a:solidFill>
              <a:ln>
                <a:noFill/>
              </a:ln>
              <a:effectLst/>
            </c:spPr>
            <c:extLst>
              <c:ext xmlns:c16="http://schemas.microsoft.com/office/drawing/2014/chart" uri="{C3380CC4-5D6E-409C-BE32-E72D297353CC}">
                <c16:uniqueId val="{00000005-4D73-48A5-9D7E-A8304847D867}"/>
              </c:ext>
            </c:extLst>
          </c:dPt>
          <c:dPt>
            <c:idx val="3"/>
            <c:invertIfNegative val="0"/>
            <c:bubble3D val="0"/>
            <c:spPr>
              <a:solidFill>
                <a:srgbClr val="7C878E"/>
              </a:solidFill>
              <a:ln>
                <a:noFill/>
              </a:ln>
              <a:effectLst/>
            </c:spPr>
            <c:extLst>
              <c:ext xmlns:c16="http://schemas.microsoft.com/office/drawing/2014/chart" uri="{C3380CC4-5D6E-409C-BE32-E72D297353CC}">
                <c16:uniqueId val="{00000007-4D73-48A5-9D7E-A8304847D867}"/>
              </c:ext>
            </c:extLst>
          </c:dPt>
          <c:dPt>
            <c:idx val="4"/>
            <c:invertIfNegative val="0"/>
            <c:bubble3D val="0"/>
            <c:spPr>
              <a:solidFill>
                <a:srgbClr val="7C878E"/>
              </a:solidFill>
              <a:ln>
                <a:noFill/>
              </a:ln>
              <a:effectLst/>
            </c:spPr>
            <c:extLst>
              <c:ext xmlns:c16="http://schemas.microsoft.com/office/drawing/2014/chart" uri="{C3380CC4-5D6E-409C-BE32-E72D297353CC}">
                <c16:uniqueId val="{00000009-4D73-48A5-9D7E-A8304847D867}"/>
              </c:ext>
            </c:extLst>
          </c:dPt>
          <c:dPt>
            <c:idx val="5"/>
            <c:invertIfNegative val="0"/>
            <c:bubble3D val="0"/>
            <c:spPr>
              <a:solidFill>
                <a:srgbClr val="7C878E"/>
              </a:solidFill>
              <a:ln>
                <a:noFill/>
              </a:ln>
              <a:effectLst/>
            </c:spPr>
            <c:extLst>
              <c:ext xmlns:c16="http://schemas.microsoft.com/office/drawing/2014/chart" uri="{C3380CC4-5D6E-409C-BE32-E72D297353CC}">
                <c16:uniqueId val="{0000000B-4D73-48A5-9D7E-A8304847D867}"/>
              </c:ext>
            </c:extLst>
          </c:dPt>
          <c:dPt>
            <c:idx val="6"/>
            <c:invertIfNegative val="0"/>
            <c:bubble3D val="0"/>
            <c:spPr>
              <a:solidFill>
                <a:srgbClr val="7C878E"/>
              </a:solidFill>
              <a:ln>
                <a:noFill/>
              </a:ln>
              <a:effectLst/>
            </c:spPr>
            <c:extLst>
              <c:ext xmlns:c16="http://schemas.microsoft.com/office/drawing/2014/chart" uri="{C3380CC4-5D6E-409C-BE32-E72D297353CC}">
                <c16:uniqueId val="{0000000D-4D73-48A5-9D7E-A8304847D867}"/>
              </c:ext>
            </c:extLst>
          </c:dPt>
          <c:dPt>
            <c:idx val="7"/>
            <c:invertIfNegative val="0"/>
            <c:bubble3D val="0"/>
            <c:spPr>
              <a:solidFill>
                <a:srgbClr val="7C878E"/>
              </a:solidFill>
              <a:ln>
                <a:noFill/>
              </a:ln>
              <a:effectLst/>
            </c:spPr>
            <c:extLst>
              <c:ext xmlns:c16="http://schemas.microsoft.com/office/drawing/2014/chart" uri="{C3380CC4-5D6E-409C-BE32-E72D297353CC}">
                <c16:uniqueId val="{0000000F-4D73-48A5-9D7E-A8304847D867}"/>
              </c:ext>
            </c:extLst>
          </c:dPt>
          <c:dPt>
            <c:idx val="8"/>
            <c:invertIfNegative val="0"/>
            <c:bubble3D val="0"/>
            <c:spPr>
              <a:solidFill>
                <a:srgbClr val="7C878E"/>
              </a:solidFill>
              <a:ln>
                <a:noFill/>
              </a:ln>
              <a:effectLst/>
            </c:spPr>
            <c:extLst>
              <c:ext xmlns:c16="http://schemas.microsoft.com/office/drawing/2014/chart" uri="{C3380CC4-5D6E-409C-BE32-E72D297353CC}">
                <c16:uniqueId val="{00000011-4D73-48A5-9D7E-A8304847D867}"/>
              </c:ext>
            </c:extLst>
          </c:dPt>
          <c:dPt>
            <c:idx val="9"/>
            <c:invertIfNegative val="0"/>
            <c:bubble3D val="0"/>
            <c:spPr>
              <a:solidFill>
                <a:srgbClr val="7C878E"/>
              </a:solidFill>
              <a:ln>
                <a:noFill/>
              </a:ln>
              <a:effectLst/>
            </c:spPr>
            <c:extLst>
              <c:ext xmlns:c16="http://schemas.microsoft.com/office/drawing/2014/chart" uri="{C3380CC4-5D6E-409C-BE32-E72D297353CC}">
                <c16:uniqueId val="{00000013-4D73-48A5-9D7E-A8304847D86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D73-48A5-9D7E-A8304847D86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D73-48A5-9D7E-A8304847D86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D73-48A5-9D7E-A8304847D86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D73-48A5-9D7E-A8304847D86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D73-48A5-9D7E-A8304847D86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D73-48A5-9D7E-A8304847D86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D73-48A5-9D7E-A8304847D86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D73-48A5-9D7E-A8304847D867}"/>
              </c:ext>
            </c:extLst>
          </c:dPt>
          <c:dPt>
            <c:idx val="29"/>
            <c:invertIfNegative val="0"/>
            <c:bubble3D val="0"/>
            <c:spPr>
              <a:solidFill>
                <a:srgbClr val="FBBB27"/>
              </a:solidFill>
              <a:ln>
                <a:noFill/>
              </a:ln>
              <a:effectLst/>
            </c:spPr>
            <c:extLst>
              <c:ext xmlns:c16="http://schemas.microsoft.com/office/drawing/2014/chart" uri="{C3380CC4-5D6E-409C-BE32-E72D297353CC}">
                <c16:uniqueId val="{00000025-4D73-48A5-9D7E-A8304847D86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'F101'!$A$6:$A$37</c:f>
              <c:strCache>
                <c:ptCount val="32"/>
                <c:pt idx="0">
                  <c:v>Tlaxcala</c:v>
                </c:pt>
                <c:pt idx="1">
                  <c:v>Morelos</c:v>
                </c:pt>
                <c:pt idx="2">
                  <c:v>Nayarit</c:v>
                </c:pt>
                <c:pt idx="3">
                  <c:v>Hidalgo</c:v>
                </c:pt>
                <c:pt idx="4">
                  <c:v>Michoacán</c:v>
                </c:pt>
                <c:pt idx="5">
                  <c:v>Zacatecas</c:v>
                </c:pt>
                <c:pt idx="6">
                  <c:v>Durango</c:v>
                </c:pt>
                <c:pt idx="7">
                  <c:v>Chiapas</c:v>
                </c:pt>
                <c:pt idx="8">
                  <c:v>Guerrero</c:v>
                </c:pt>
                <c:pt idx="9">
                  <c:v>Colima</c:v>
                </c:pt>
                <c:pt idx="10">
                  <c:v>Puebla</c:v>
                </c:pt>
                <c:pt idx="11">
                  <c:v>Baja California Sur</c:v>
                </c:pt>
                <c:pt idx="12">
                  <c:v>Oaxaca</c:v>
                </c:pt>
                <c:pt idx="13">
                  <c:v>San Luis Potosí</c:v>
                </c:pt>
                <c:pt idx="14">
                  <c:v>Sinaloa</c:v>
                </c:pt>
                <c:pt idx="15">
                  <c:v>Quintana Roo</c:v>
                </c:pt>
                <c:pt idx="16">
                  <c:v>Aguascalientes</c:v>
                </c:pt>
                <c:pt idx="17">
                  <c:v>Tamaulipas</c:v>
                </c:pt>
                <c:pt idx="18">
                  <c:v>Yucatán</c:v>
                </c:pt>
                <c:pt idx="19">
                  <c:v>Campeche</c:v>
                </c:pt>
                <c:pt idx="20">
                  <c:v>Veracruz</c:v>
                </c:pt>
                <c:pt idx="21">
                  <c:v>Querétaro</c:v>
                </c:pt>
                <c:pt idx="22">
                  <c:v>Chihuahua</c:v>
                </c:pt>
                <c:pt idx="23">
                  <c:v>Coahuila</c:v>
                </c:pt>
                <c:pt idx="24">
                  <c:v>Sonora</c:v>
                </c:pt>
                <c:pt idx="25">
                  <c:v>Estado de México</c:v>
                </c:pt>
                <c:pt idx="26">
                  <c:v>Ciudad de México</c:v>
                </c:pt>
                <c:pt idx="27">
                  <c:v>Tabasco</c:v>
                </c:pt>
                <c:pt idx="28">
                  <c:v>Baja California</c:v>
                </c:pt>
                <c:pt idx="29">
                  <c:v>Jalisco</c:v>
                </c:pt>
                <c:pt idx="30">
                  <c:v>Guanajuato</c:v>
                </c:pt>
                <c:pt idx="31">
                  <c:v>Nuevo León</c:v>
                </c:pt>
              </c:strCache>
            </c:strRef>
          </c:cat>
          <c:val>
            <c:numRef>
              <c:f>'F101'!$B$6:$B$37</c:f>
              <c:numCache>
                <c:formatCode>0.0</c:formatCode>
                <c:ptCount val="32"/>
                <c:pt idx="0">
                  <c:v>0.1</c:v>
                </c:pt>
                <c:pt idx="1">
                  <c:v>0.3</c:v>
                </c:pt>
                <c:pt idx="2">
                  <c:v>0.7</c:v>
                </c:pt>
                <c:pt idx="3">
                  <c:v>0.9</c:v>
                </c:pt>
                <c:pt idx="4">
                  <c:v>1.1000000000000001</c:v>
                </c:pt>
                <c:pt idx="5">
                  <c:v>1.1000000000000001</c:v>
                </c:pt>
                <c:pt idx="6">
                  <c:v>1.3</c:v>
                </c:pt>
                <c:pt idx="7">
                  <c:v>1.4</c:v>
                </c:pt>
                <c:pt idx="8">
                  <c:v>1.4</c:v>
                </c:pt>
                <c:pt idx="9">
                  <c:v>1.5</c:v>
                </c:pt>
                <c:pt idx="10">
                  <c:v>1.5</c:v>
                </c:pt>
                <c:pt idx="11">
                  <c:v>1.9</c:v>
                </c:pt>
                <c:pt idx="12">
                  <c:v>2.2000000000000002</c:v>
                </c:pt>
                <c:pt idx="13">
                  <c:v>2.2999999999999998</c:v>
                </c:pt>
                <c:pt idx="14">
                  <c:v>2.5</c:v>
                </c:pt>
                <c:pt idx="15">
                  <c:v>2.5</c:v>
                </c:pt>
                <c:pt idx="16">
                  <c:v>2.6</c:v>
                </c:pt>
                <c:pt idx="17">
                  <c:v>2.7</c:v>
                </c:pt>
                <c:pt idx="18">
                  <c:v>2.8</c:v>
                </c:pt>
                <c:pt idx="19">
                  <c:v>3</c:v>
                </c:pt>
                <c:pt idx="20">
                  <c:v>3.3</c:v>
                </c:pt>
                <c:pt idx="21">
                  <c:v>3.5</c:v>
                </c:pt>
                <c:pt idx="22">
                  <c:v>3.9</c:v>
                </c:pt>
                <c:pt idx="23">
                  <c:v>4.0999999999999996</c:v>
                </c:pt>
                <c:pt idx="24">
                  <c:v>4.7</c:v>
                </c:pt>
                <c:pt idx="25">
                  <c:v>4.8</c:v>
                </c:pt>
                <c:pt idx="26">
                  <c:v>4.9000000000000004</c:v>
                </c:pt>
                <c:pt idx="27">
                  <c:v>5.3</c:v>
                </c:pt>
                <c:pt idx="28">
                  <c:v>5.6</c:v>
                </c:pt>
                <c:pt idx="29">
                  <c:v>6.3</c:v>
                </c:pt>
                <c:pt idx="30">
                  <c:v>7</c:v>
                </c:pt>
                <c:pt idx="31">
                  <c:v>12.6</c:v>
                </c:pt>
              </c:numCache>
            </c:numRef>
          </c:val>
          <c:extLst>
            <c:ext xmlns:c16="http://schemas.microsoft.com/office/drawing/2014/chart" uri="{C3380CC4-5D6E-409C-BE32-E72D297353CC}">
              <c16:uniqueId val="{00000026-4D73-48A5-9D7E-A8304847D86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84994889869038"/>
          <c:y val="3.445191867572845E-2"/>
          <c:w val="0.85130313432683791"/>
          <c:h val="0.74828921219284672"/>
        </c:manualLayout>
      </c:layout>
      <c:lineChart>
        <c:grouping val="standard"/>
        <c:varyColors val="0"/>
        <c:ser>
          <c:idx val="0"/>
          <c:order val="0"/>
          <c:tx>
            <c:strRef>
              <c:f>'F9'!$C$6</c:f>
              <c:strCache>
                <c:ptCount val="1"/>
                <c:pt idx="0">
                  <c:v> trabajadores </c:v>
                </c:pt>
              </c:strCache>
            </c:strRef>
          </c:tx>
          <c:spPr>
            <a:ln w="28575" cap="rnd">
              <a:solidFill>
                <a:srgbClr val="FBBB27"/>
              </a:solidFill>
              <a:round/>
            </a:ln>
            <a:effectLst/>
          </c:spPr>
          <c:marker>
            <c:symbol val="none"/>
          </c:marker>
          <c:dLbls>
            <c:dLbl>
              <c:idx val="274"/>
              <c:layout>
                <c:manualLayout>
                  <c:x val="-1.0133338766030828E-2"/>
                  <c:y val="-5.85798960560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DA-4207-B21C-237175AF96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'F9'!$B$7:$B$281</c:f>
              <c:numCache>
                <c:formatCode>m/d/yyyy</c:formatCode>
                <c:ptCount val="275"/>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pt idx="261">
                  <c:v>43739</c:v>
                </c:pt>
                <c:pt idx="262">
                  <c:v>43770</c:v>
                </c:pt>
                <c:pt idx="263">
                  <c:v>43800</c:v>
                </c:pt>
                <c:pt idx="264">
                  <c:v>43831</c:v>
                </c:pt>
                <c:pt idx="265">
                  <c:v>43862</c:v>
                </c:pt>
                <c:pt idx="266">
                  <c:v>43891</c:v>
                </c:pt>
                <c:pt idx="267">
                  <c:v>43922</c:v>
                </c:pt>
                <c:pt idx="268">
                  <c:v>43952</c:v>
                </c:pt>
                <c:pt idx="269">
                  <c:v>43983</c:v>
                </c:pt>
                <c:pt idx="270">
                  <c:v>44013</c:v>
                </c:pt>
                <c:pt idx="271">
                  <c:v>44044</c:v>
                </c:pt>
                <c:pt idx="272">
                  <c:v>44075</c:v>
                </c:pt>
                <c:pt idx="273">
                  <c:v>44105</c:v>
                </c:pt>
                <c:pt idx="274">
                  <c:v>44136</c:v>
                </c:pt>
              </c:numCache>
            </c:numRef>
          </c:cat>
          <c:val>
            <c:numRef>
              <c:f>'F9'!$C$7:$C$281</c:f>
              <c:numCache>
                <c:formatCode>_-* #,##0_-;\-* #,##0_-;_-* "-"??_-;_-@_-</c:formatCode>
                <c:ptCount val="275"/>
                <c:pt idx="0">
                  <c:v>25179</c:v>
                </c:pt>
                <c:pt idx="1">
                  <c:v>25988</c:v>
                </c:pt>
                <c:pt idx="2">
                  <c:v>26341</c:v>
                </c:pt>
                <c:pt idx="3">
                  <c:v>26282</c:v>
                </c:pt>
                <c:pt idx="4">
                  <c:v>26676</c:v>
                </c:pt>
                <c:pt idx="5">
                  <c:v>27191</c:v>
                </c:pt>
                <c:pt idx="6">
                  <c:v>27278</c:v>
                </c:pt>
                <c:pt idx="7">
                  <c:v>27162</c:v>
                </c:pt>
                <c:pt idx="8">
                  <c:v>26885</c:v>
                </c:pt>
                <c:pt idx="9">
                  <c:v>26988</c:v>
                </c:pt>
                <c:pt idx="10">
                  <c:v>26862</c:v>
                </c:pt>
                <c:pt idx="11">
                  <c:v>25632</c:v>
                </c:pt>
                <c:pt idx="12">
                  <c:v>25889</c:v>
                </c:pt>
                <c:pt idx="13">
                  <c:v>25931</c:v>
                </c:pt>
                <c:pt idx="14">
                  <c:v>25762</c:v>
                </c:pt>
                <c:pt idx="15">
                  <c:v>26466</c:v>
                </c:pt>
                <c:pt idx="16">
                  <c:v>25978</c:v>
                </c:pt>
                <c:pt idx="17">
                  <c:v>26190</c:v>
                </c:pt>
                <c:pt idx="18">
                  <c:v>26729</c:v>
                </c:pt>
                <c:pt idx="19">
                  <c:v>26854</c:v>
                </c:pt>
                <c:pt idx="20">
                  <c:v>26901</c:v>
                </c:pt>
                <c:pt idx="21">
                  <c:v>27075</c:v>
                </c:pt>
                <c:pt idx="22">
                  <c:v>27593</c:v>
                </c:pt>
                <c:pt idx="23">
                  <c:v>26955</c:v>
                </c:pt>
                <c:pt idx="24">
                  <c:v>26932</c:v>
                </c:pt>
                <c:pt idx="25">
                  <c:v>27533</c:v>
                </c:pt>
                <c:pt idx="26">
                  <c:v>28081</c:v>
                </c:pt>
                <c:pt idx="27">
                  <c:v>28068</c:v>
                </c:pt>
                <c:pt idx="28">
                  <c:v>27932</c:v>
                </c:pt>
                <c:pt idx="29">
                  <c:v>27768</c:v>
                </c:pt>
                <c:pt idx="30">
                  <c:v>27977</c:v>
                </c:pt>
                <c:pt idx="31">
                  <c:v>28083</c:v>
                </c:pt>
                <c:pt idx="32">
                  <c:v>28172</c:v>
                </c:pt>
                <c:pt idx="33">
                  <c:v>28101</c:v>
                </c:pt>
                <c:pt idx="34">
                  <c:v>28293</c:v>
                </c:pt>
                <c:pt idx="35">
                  <c:v>27503</c:v>
                </c:pt>
                <c:pt idx="36">
                  <c:v>27810</c:v>
                </c:pt>
                <c:pt idx="37">
                  <c:v>28418</c:v>
                </c:pt>
                <c:pt idx="38">
                  <c:v>28284</c:v>
                </c:pt>
                <c:pt idx="39">
                  <c:v>28270</c:v>
                </c:pt>
                <c:pt idx="40">
                  <c:v>27847</c:v>
                </c:pt>
                <c:pt idx="41">
                  <c:v>27368</c:v>
                </c:pt>
                <c:pt idx="42">
                  <c:v>27408</c:v>
                </c:pt>
                <c:pt idx="43">
                  <c:v>26903</c:v>
                </c:pt>
                <c:pt idx="44">
                  <c:v>26737</c:v>
                </c:pt>
                <c:pt idx="45">
                  <c:v>26985</c:v>
                </c:pt>
                <c:pt idx="46">
                  <c:v>27014</c:v>
                </c:pt>
                <c:pt idx="47">
                  <c:v>25574</c:v>
                </c:pt>
                <c:pt idx="48">
                  <c:v>25755</c:v>
                </c:pt>
                <c:pt idx="49">
                  <c:v>26007</c:v>
                </c:pt>
                <c:pt idx="50">
                  <c:v>25738</c:v>
                </c:pt>
                <c:pt idx="51">
                  <c:v>26077</c:v>
                </c:pt>
                <c:pt idx="52">
                  <c:v>26044</c:v>
                </c:pt>
                <c:pt idx="53">
                  <c:v>25919</c:v>
                </c:pt>
                <c:pt idx="54">
                  <c:v>25903</c:v>
                </c:pt>
                <c:pt idx="55">
                  <c:v>26454</c:v>
                </c:pt>
                <c:pt idx="56">
                  <c:v>26637</c:v>
                </c:pt>
                <c:pt idx="57">
                  <c:v>26067</c:v>
                </c:pt>
                <c:pt idx="58">
                  <c:v>25821</c:v>
                </c:pt>
                <c:pt idx="59">
                  <c:v>25186</c:v>
                </c:pt>
                <c:pt idx="60">
                  <c:v>25149</c:v>
                </c:pt>
                <c:pt idx="61">
                  <c:v>25353</c:v>
                </c:pt>
                <c:pt idx="62">
                  <c:v>24979</c:v>
                </c:pt>
                <c:pt idx="63">
                  <c:v>24656</c:v>
                </c:pt>
                <c:pt idx="64">
                  <c:v>24169</c:v>
                </c:pt>
                <c:pt idx="65">
                  <c:v>24063</c:v>
                </c:pt>
                <c:pt idx="66">
                  <c:v>23758</c:v>
                </c:pt>
                <c:pt idx="67">
                  <c:v>23241</c:v>
                </c:pt>
                <c:pt idx="68">
                  <c:v>23325</c:v>
                </c:pt>
                <c:pt idx="69">
                  <c:v>23172</c:v>
                </c:pt>
                <c:pt idx="70">
                  <c:v>23163</c:v>
                </c:pt>
                <c:pt idx="71">
                  <c:v>22647</c:v>
                </c:pt>
                <c:pt idx="72">
                  <c:v>22650</c:v>
                </c:pt>
                <c:pt idx="73">
                  <c:v>22810</c:v>
                </c:pt>
                <c:pt idx="74">
                  <c:v>23196</c:v>
                </c:pt>
                <c:pt idx="75">
                  <c:v>23040</c:v>
                </c:pt>
                <c:pt idx="76">
                  <c:v>22975</c:v>
                </c:pt>
                <c:pt idx="77">
                  <c:v>22738</c:v>
                </c:pt>
                <c:pt idx="78">
                  <c:v>22614</c:v>
                </c:pt>
                <c:pt idx="79">
                  <c:v>22500</c:v>
                </c:pt>
                <c:pt idx="80">
                  <c:v>22294</c:v>
                </c:pt>
                <c:pt idx="81">
                  <c:v>22403</c:v>
                </c:pt>
                <c:pt idx="82">
                  <c:v>22915</c:v>
                </c:pt>
                <c:pt idx="83">
                  <c:v>22174</c:v>
                </c:pt>
                <c:pt idx="84">
                  <c:v>22920</c:v>
                </c:pt>
                <c:pt idx="85">
                  <c:v>23192</c:v>
                </c:pt>
                <c:pt idx="86">
                  <c:v>23039</c:v>
                </c:pt>
                <c:pt idx="87">
                  <c:v>22942</c:v>
                </c:pt>
                <c:pt idx="88">
                  <c:v>23034</c:v>
                </c:pt>
                <c:pt idx="89">
                  <c:v>22965</c:v>
                </c:pt>
                <c:pt idx="90">
                  <c:v>22346</c:v>
                </c:pt>
                <c:pt idx="91">
                  <c:v>22190</c:v>
                </c:pt>
                <c:pt idx="92">
                  <c:v>22869</c:v>
                </c:pt>
                <c:pt idx="93">
                  <c:v>22413</c:v>
                </c:pt>
                <c:pt idx="94">
                  <c:v>22715</c:v>
                </c:pt>
                <c:pt idx="95">
                  <c:v>22002</c:v>
                </c:pt>
                <c:pt idx="96">
                  <c:v>22526</c:v>
                </c:pt>
                <c:pt idx="97">
                  <c:v>22653</c:v>
                </c:pt>
                <c:pt idx="98">
                  <c:v>23078</c:v>
                </c:pt>
                <c:pt idx="99">
                  <c:v>23168</c:v>
                </c:pt>
                <c:pt idx="100">
                  <c:v>23253</c:v>
                </c:pt>
                <c:pt idx="101">
                  <c:v>23301</c:v>
                </c:pt>
                <c:pt idx="102">
                  <c:v>23392</c:v>
                </c:pt>
                <c:pt idx="103">
                  <c:v>23237</c:v>
                </c:pt>
                <c:pt idx="104">
                  <c:v>23337</c:v>
                </c:pt>
                <c:pt idx="105">
                  <c:v>24091</c:v>
                </c:pt>
                <c:pt idx="106">
                  <c:v>24206</c:v>
                </c:pt>
                <c:pt idx="107">
                  <c:v>23667</c:v>
                </c:pt>
                <c:pt idx="108">
                  <c:v>24090</c:v>
                </c:pt>
                <c:pt idx="109">
                  <c:v>24289</c:v>
                </c:pt>
                <c:pt idx="110">
                  <c:v>24747</c:v>
                </c:pt>
                <c:pt idx="111">
                  <c:v>24610</c:v>
                </c:pt>
                <c:pt idx="112">
                  <c:v>24650</c:v>
                </c:pt>
                <c:pt idx="113">
                  <c:v>24753</c:v>
                </c:pt>
                <c:pt idx="114">
                  <c:v>24900</c:v>
                </c:pt>
                <c:pt idx="115">
                  <c:v>25134</c:v>
                </c:pt>
                <c:pt idx="116">
                  <c:v>25060</c:v>
                </c:pt>
                <c:pt idx="117">
                  <c:v>25126</c:v>
                </c:pt>
                <c:pt idx="118">
                  <c:v>25103</c:v>
                </c:pt>
                <c:pt idx="119">
                  <c:v>24825</c:v>
                </c:pt>
                <c:pt idx="120">
                  <c:v>25158</c:v>
                </c:pt>
                <c:pt idx="121">
                  <c:v>25480</c:v>
                </c:pt>
                <c:pt idx="122">
                  <c:v>25528</c:v>
                </c:pt>
                <c:pt idx="123">
                  <c:v>25620</c:v>
                </c:pt>
                <c:pt idx="124">
                  <c:v>25595</c:v>
                </c:pt>
                <c:pt idx="125">
                  <c:v>25294</c:v>
                </c:pt>
                <c:pt idx="126">
                  <c:v>25383</c:v>
                </c:pt>
                <c:pt idx="127">
                  <c:v>25041</c:v>
                </c:pt>
                <c:pt idx="128">
                  <c:v>24993</c:v>
                </c:pt>
                <c:pt idx="129">
                  <c:v>24725</c:v>
                </c:pt>
                <c:pt idx="130">
                  <c:v>24650</c:v>
                </c:pt>
                <c:pt idx="131">
                  <c:v>24147</c:v>
                </c:pt>
                <c:pt idx="132">
                  <c:v>24352</c:v>
                </c:pt>
                <c:pt idx="133">
                  <c:v>24196</c:v>
                </c:pt>
                <c:pt idx="134">
                  <c:v>24511</c:v>
                </c:pt>
                <c:pt idx="135">
                  <c:v>24778</c:v>
                </c:pt>
                <c:pt idx="136">
                  <c:v>24926</c:v>
                </c:pt>
                <c:pt idx="137">
                  <c:v>24790</c:v>
                </c:pt>
                <c:pt idx="138">
                  <c:v>25002</c:v>
                </c:pt>
                <c:pt idx="139">
                  <c:v>25046</c:v>
                </c:pt>
                <c:pt idx="140">
                  <c:v>24858</c:v>
                </c:pt>
                <c:pt idx="141">
                  <c:v>24922</c:v>
                </c:pt>
                <c:pt idx="142">
                  <c:v>24957</c:v>
                </c:pt>
                <c:pt idx="143">
                  <c:v>24206</c:v>
                </c:pt>
                <c:pt idx="144">
                  <c:v>24503</c:v>
                </c:pt>
                <c:pt idx="145">
                  <c:v>24858</c:v>
                </c:pt>
                <c:pt idx="146">
                  <c:v>25185</c:v>
                </c:pt>
                <c:pt idx="147">
                  <c:v>25569</c:v>
                </c:pt>
                <c:pt idx="148">
                  <c:v>25542</c:v>
                </c:pt>
                <c:pt idx="149">
                  <c:v>25534</c:v>
                </c:pt>
                <c:pt idx="150">
                  <c:v>25647</c:v>
                </c:pt>
                <c:pt idx="151">
                  <c:v>25416</c:v>
                </c:pt>
                <c:pt idx="152">
                  <c:v>25298</c:v>
                </c:pt>
                <c:pt idx="153">
                  <c:v>25121</c:v>
                </c:pt>
                <c:pt idx="154">
                  <c:v>25273</c:v>
                </c:pt>
                <c:pt idx="155">
                  <c:v>24924</c:v>
                </c:pt>
                <c:pt idx="156">
                  <c:v>25137</c:v>
                </c:pt>
                <c:pt idx="157">
                  <c:v>25431</c:v>
                </c:pt>
                <c:pt idx="158">
                  <c:v>25732</c:v>
                </c:pt>
                <c:pt idx="159">
                  <c:v>25970</c:v>
                </c:pt>
                <c:pt idx="160">
                  <c:v>26232</c:v>
                </c:pt>
                <c:pt idx="161">
                  <c:v>26590</c:v>
                </c:pt>
                <c:pt idx="162">
                  <c:v>26743</c:v>
                </c:pt>
                <c:pt idx="163">
                  <c:v>26805</c:v>
                </c:pt>
                <c:pt idx="164">
                  <c:v>26833</c:v>
                </c:pt>
                <c:pt idx="165">
                  <c:v>26835</c:v>
                </c:pt>
                <c:pt idx="166">
                  <c:v>26785</c:v>
                </c:pt>
                <c:pt idx="167">
                  <c:v>26532</c:v>
                </c:pt>
                <c:pt idx="168">
                  <c:v>26870</c:v>
                </c:pt>
                <c:pt idx="169">
                  <c:v>27272</c:v>
                </c:pt>
                <c:pt idx="170">
                  <c:v>27570</c:v>
                </c:pt>
                <c:pt idx="171">
                  <c:v>27663</c:v>
                </c:pt>
                <c:pt idx="172">
                  <c:v>27676</c:v>
                </c:pt>
                <c:pt idx="173">
                  <c:v>27792</c:v>
                </c:pt>
                <c:pt idx="174">
                  <c:v>27828</c:v>
                </c:pt>
                <c:pt idx="175">
                  <c:v>27938</c:v>
                </c:pt>
                <c:pt idx="176">
                  <c:v>27889</c:v>
                </c:pt>
                <c:pt idx="177">
                  <c:v>28051</c:v>
                </c:pt>
                <c:pt idx="178">
                  <c:v>27925</c:v>
                </c:pt>
                <c:pt idx="179">
                  <c:v>27727</c:v>
                </c:pt>
                <c:pt idx="180">
                  <c:v>28144</c:v>
                </c:pt>
                <c:pt idx="181">
                  <c:v>28025</c:v>
                </c:pt>
                <c:pt idx="182">
                  <c:v>28170</c:v>
                </c:pt>
                <c:pt idx="183">
                  <c:v>28442</c:v>
                </c:pt>
                <c:pt idx="184">
                  <c:v>28416</c:v>
                </c:pt>
                <c:pt idx="185">
                  <c:v>28515</c:v>
                </c:pt>
                <c:pt idx="186">
                  <c:v>28512</c:v>
                </c:pt>
                <c:pt idx="187">
                  <c:v>28168</c:v>
                </c:pt>
                <c:pt idx="188">
                  <c:v>28076</c:v>
                </c:pt>
                <c:pt idx="189">
                  <c:v>27958</c:v>
                </c:pt>
                <c:pt idx="190">
                  <c:v>27984</c:v>
                </c:pt>
                <c:pt idx="191">
                  <c:v>27611</c:v>
                </c:pt>
                <c:pt idx="192">
                  <c:v>28699</c:v>
                </c:pt>
                <c:pt idx="193">
                  <c:v>29248</c:v>
                </c:pt>
                <c:pt idx="194">
                  <c:v>29439</c:v>
                </c:pt>
                <c:pt idx="195">
                  <c:v>29652</c:v>
                </c:pt>
                <c:pt idx="196">
                  <c:v>30133</c:v>
                </c:pt>
                <c:pt idx="197">
                  <c:v>31290</c:v>
                </c:pt>
                <c:pt idx="198">
                  <c:v>29866</c:v>
                </c:pt>
                <c:pt idx="199">
                  <c:v>29438</c:v>
                </c:pt>
                <c:pt idx="200">
                  <c:v>29341</c:v>
                </c:pt>
                <c:pt idx="201">
                  <c:v>29129</c:v>
                </c:pt>
                <c:pt idx="202">
                  <c:v>29812</c:v>
                </c:pt>
                <c:pt idx="203">
                  <c:v>29566</c:v>
                </c:pt>
                <c:pt idx="204">
                  <c:v>30269</c:v>
                </c:pt>
                <c:pt idx="205">
                  <c:v>30655</c:v>
                </c:pt>
                <c:pt idx="206">
                  <c:v>31093</c:v>
                </c:pt>
                <c:pt idx="207">
                  <c:v>31088</c:v>
                </c:pt>
                <c:pt idx="208">
                  <c:v>31087</c:v>
                </c:pt>
                <c:pt idx="209">
                  <c:v>31451</c:v>
                </c:pt>
                <c:pt idx="210">
                  <c:v>31741</c:v>
                </c:pt>
                <c:pt idx="211">
                  <c:v>32301</c:v>
                </c:pt>
                <c:pt idx="212">
                  <c:v>32279</c:v>
                </c:pt>
                <c:pt idx="213">
                  <c:v>32335</c:v>
                </c:pt>
                <c:pt idx="214">
                  <c:v>32462</c:v>
                </c:pt>
                <c:pt idx="215">
                  <c:v>31742</c:v>
                </c:pt>
                <c:pt idx="216">
                  <c:v>32124</c:v>
                </c:pt>
                <c:pt idx="217">
                  <c:v>32414</c:v>
                </c:pt>
                <c:pt idx="218">
                  <c:v>32675</c:v>
                </c:pt>
                <c:pt idx="219">
                  <c:v>33638</c:v>
                </c:pt>
                <c:pt idx="220">
                  <c:v>33326</c:v>
                </c:pt>
                <c:pt idx="221">
                  <c:v>33478</c:v>
                </c:pt>
                <c:pt idx="222">
                  <c:v>33632</c:v>
                </c:pt>
                <c:pt idx="223">
                  <c:v>33752</c:v>
                </c:pt>
                <c:pt idx="224">
                  <c:v>33793</c:v>
                </c:pt>
                <c:pt idx="225">
                  <c:v>33639</c:v>
                </c:pt>
                <c:pt idx="226">
                  <c:v>33625</c:v>
                </c:pt>
                <c:pt idx="227">
                  <c:v>32960</c:v>
                </c:pt>
                <c:pt idx="228">
                  <c:v>33444</c:v>
                </c:pt>
                <c:pt idx="229">
                  <c:v>33743</c:v>
                </c:pt>
                <c:pt idx="230">
                  <c:v>33958</c:v>
                </c:pt>
                <c:pt idx="231">
                  <c:v>34094</c:v>
                </c:pt>
                <c:pt idx="232">
                  <c:v>34643</c:v>
                </c:pt>
                <c:pt idx="233">
                  <c:v>34899</c:v>
                </c:pt>
                <c:pt idx="234">
                  <c:v>35175</c:v>
                </c:pt>
                <c:pt idx="235">
                  <c:v>35364</c:v>
                </c:pt>
                <c:pt idx="236">
                  <c:v>35490</c:v>
                </c:pt>
                <c:pt idx="237">
                  <c:v>35759</c:v>
                </c:pt>
                <c:pt idx="238">
                  <c:v>36001</c:v>
                </c:pt>
                <c:pt idx="239">
                  <c:v>35310</c:v>
                </c:pt>
                <c:pt idx="240">
                  <c:v>35548</c:v>
                </c:pt>
                <c:pt idx="241">
                  <c:v>35888</c:v>
                </c:pt>
                <c:pt idx="242">
                  <c:v>36513</c:v>
                </c:pt>
                <c:pt idx="243">
                  <c:v>36392</c:v>
                </c:pt>
                <c:pt idx="244">
                  <c:v>36898</c:v>
                </c:pt>
                <c:pt idx="245">
                  <c:v>37130</c:v>
                </c:pt>
                <c:pt idx="246">
                  <c:v>37977</c:v>
                </c:pt>
                <c:pt idx="247">
                  <c:v>38134</c:v>
                </c:pt>
                <c:pt idx="248">
                  <c:v>38869</c:v>
                </c:pt>
                <c:pt idx="249">
                  <c:v>39575</c:v>
                </c:pt>
                <c:pt idx="250">
                  <c:v>39992</c:v>
                </c:pt>
                <c:pt idx="251">
                  <c:v>39358</c:v>
                </c:pt>
                <c:pt idx="252">
                  <c:v>39621</c:v>
                </c:pt>
                <c:pt idx="253">
                  <c:v>40291</c:v>
                </c:pt>
                <c:pt idx="254">
                  <c:v>40491</c:v>
                </c:pt>
                <c:pt idx="255">
                  <c:v>40414</c:v>
                </c:pt>
                <c:pt idx="256">
                  <c:v>40145</c:v>
                </c:pt>
                <c:pt idx="257">
                  <c:v>40006</c:v>
                </c:pt>
                <c:pt idx="258">
                  <c:v>39223</c:v>
                </c:pt>
                <c:pt idx="259">
                  <c:v>39075</c:v>
                </c:pt>
                <c:pt idx="260">
                  <c:v>39089</c:v>
                </c:pt>
                <c:pt idx="261">
                  <c:v>39440</c:v>
                </c:pt>
                <c:pt idx="262">
                  <c:v>39477</c:v>
                </c:pt>
                <c:pt idx="263">
                  <c:v>38855</c:v>
                </c:pt>
                <c:pt idx="264">
                  <c:v>39290</c:v>
                </c:pt>
                <c:pt idx="265">
                  <c:v>39056</c:v>
                </c:pt>
                <c:pt idx="266">
                  <c:v>38805</c:v>
                </c:pt>
                <c:pt idx="267">
                  <c:v>38110</c:v>
                </c:pt>
                <c:pt idx="268">
                  <c:v>37743</c:v>
                </c:pt>
                <c:pt idx="269">
                  <c:v>37581</c:v>
                </c:pt>
                <c:pt idx="270">
                  <c:v>37546</c:v>
                </c:pt>
                <c:pt idx="271">
                  <c:v>37852</c:v>
                </c:pt>
                <c:pt idx="272">
                  <c:v>38535</c:v>
                </c:pt>
                <c:pt idx="273">
                  <c:v>38654</c:v>
                </c:pt>
                <c:pt idx="274">
                  <c:v>39271</c:v>
                </c:pt>
              </c:numCache>
            </c:numRef>
          </c:val>
          <c:smooth val="0"/>
          <c:extLst>
            <c:ext xmlns:c16="http://schemas.microsoft.com/office/drawing/2014/chart" uri="{C3380CC4-5D6E-409C-BE32-E72D297353CC}">
              <c16:uniqueId val="{00000001-5BDA-4207-B21C-237175AF968A}"/>
            </c:ext>
          </c:extLst>
        </c:ser>
        <c:dLbls>
          <c:showLegendKey val="0"/>
          <c:showVal val="0"/>
          <c:showCatName val="0"/>
          <c:showSerName val="0"/>
          <c:showPercent val="0"/>
          <c:showBubbleSize val="0"/>
        </c:dLbls>
        <c:smooth val="0"/>
        <c:axId val="604730927"/>
        <c:axId val="1"/>
      </c:lineChart>
      <c:date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
        <c:crosses val="autoZero"/>
        <c:auto val="1"/>
        <c:lblOffset val="100"/>
        <c:baseTimeUnit val="month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6350">
            <a:noFill/>
          </a:ln>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4730927"/>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CB1-40B0-A53B-C46ED135D2AA}"/>
              </c:ext>
            </c:extLst>
          </c:dPt>
          <c:dPt>
            <c:idx val="1"/>
            <c:invertIfNegative val="0"/>
            <c:bubble3D val="0"/>
            <c:spPr>
              <a:solidFill>
                <a:srgbClr val="7C878E"/>
              </a:solidFill>
              <a:ln>
                <a:noFill/>
              </a:ln>
              <a:effectLst/>
            </c:spPr>
            <c:extLst>
              <c:ext xmlns:c16="http://schemas.microsoft.com/office/drawing/2014/chart" uri="{C3380CC4-5D6E-409C-BE32-E72D297353CC}">
                <c16:uniqueId val="{00000003-0CB1-40B0-A53B-C46ED135D2AA}"/>
              </c:ext>
            </c:extLst>
          </c:dPt>
          <c:dPt>
            <c:idx val="2"/>
            <c:invertIfNegative val="0"/>
            <c:bubble3D val="0"/>
            <c:spPr>
              <a:solidFill>
                <a:srgbClr val="7C878E"/>
              </a:solidFill>
              <a:ln>
                <a:noFill/>
              </a:ln>
              <a:effectLst/>
            </c:spPr>
            <c:extLst>
              <c:ext xmlns:c16="http://schemas.microsoft.com/office/drawing/2014/chart" uri="{C3380CC4-5D6E-409C-BE32-E72D297353CC}">
                <c16:uniqueId val="{00000005-0CB1-40B0-A53B-C46ED135D2AA}"/>
              </c:ext>
            </c:extLst>
          </c:dPt>
          <c:dPt>
            <c:idx val="3"/>
            <c:invertIfNegative val="0"/>
            <c:bubble3D val="0"/>
            <c:spPr>
              <a:solidFill>
                <a:srgbClr val="7C878E"/>
              </a:solidFill>
              <a:ln>
                <a:noFill/>
              </a:ln>
              <a:effectLst/>
            </c:spPr>
            <c:extLst>
              <c:ext xmlns:c16="http://schemas.microsoft.com/office/drawing/2014/chart" uri="{C3380CC4-5D6E-409C-BE32-E72D297353CC}">
                <c16:uniqueId val="{00000007-0CB1-40B0-A53B-C46ED135D2AA}"/>
              </c:ext>
            </c:extLst>
          </c:dPt>
          <c:dPt>
            <c:idx val="4"/>
            <c:invertIfNegative val="0"/>
            <c:bubble3D val="0"/>
            <c:spPr>
              <a:solidFill>
                <a:srgbClr val="7C878E"/>
              </a:solidFill>
              <a:ln>
                <a:noFill/>
              </a:ln>
              <a:effectLst/>
            </c:spPr>
            <c:extLst>
              <c:ext xmlns:c16="http://schemas.microsoft.com/office/drawing/2014/chart" uri="{C3380CC4-5D6E-409C-BE32-E72D297353CC}">
                <c16:uniqueId val="{00000009-0CB1-40B0-A53B-C46ED135D2AA}"/>
              </c:ext>
            </c:extLst>
          </c:dPt>
          <c:dPt>
            <c:idx val="5"/>
            <c:invertIfNegative val="0"/>
            <c:bubble3D val="0"/>
            <c:spPr>
              <a:solidFill>
                <a:srgbClr val="7C878E"/>
              </a:solidFill>
              <a:ln>
                <a:noFill/>
              </a:ln>
              <a:effectLst/>
            </c:spPr>
            <c:extLst>
              <c:ext xmlns:c16="http://schemas.microsoft.com/office/drawing/2014/chart" uri="{C3380CC4-5D6E-409C-BE32-E72D297353CC}">
                <c16:uniqueId val="{0000000B-0CB1-40B0-A53B-C46ED135D2AA}"/>
              </c:ext>
            </c:extLst>
          </c:dPt>
          <c:dPt>
            <c:idx val="6"/>
            <c:invertIfNegative val="0"/>
            <c:bubble3D val="0"/>
            <c:spPr>
              <a:solidFill>
                <a:srgbClr val="7C878E"/>
              </a:solidFill>
              <a:ln>
                <a:noFill/>
              </a:ln>
              <a:effectLst/>
            </c:spPr>
            <c:extLst>
              <c:ext xmlns:c16="http://schemas.microsoft.com/office/drawing/2014/chart" uri="{C3380CC4-5D6E-409C-BE32-E72D297353CC}">
                <c16:uniqueId val="{0000000D-0CB1-40B0-A53B-C46ED135D2AA}"/>
              </c:ext>
            </c:extLst>
          </c:dPt>
          <c:dPt>
            <c:idx val="7"/>
            <c:invertIfNegative val="0"/>
            <c:bubble3D val="0"/>
            <c:spPr>
              <a:solidFill>
                <a:srgbClr val="7C878E"/>
              </a:solidFill>
              <a:ln>
                <a:noFill/>
              </a:ln>
              <a:effectLst/>
            </c:spPr>
            <c:extLst>
              <c:ext xmlns:c16="http://schemas.microsoft.com/office/drawing/2014/chart" uri="{C3380CC4-5D6E-409C-BE32-E72D297353CC}">
                <c16:uniqueId val="{0000000F-0CB1-40B0-A53B-C46ED135D2AA}"/>
              </c:ext>
            </c:extLst>
          </c:dPt>
          <c:dPt>
            <c:idx val="8"/>
            <c:invertIfNegative val="0"/>
            <c:bubble3D val="0"/>
            <c:spPr>
              <a:solidFill>
                <a:srgbClr val="7C878E"/>
              </a:solidFill>
              <a:ln>
                <a:noFill/>
              </a:ln>
              <a:effectLst/>
            </c:spPr>
            <c:extLst>
              <c:ext xmlns:c16="http://schemas.microsoft.com/office/drawing/2014/chart" uri="{C3380CC4-5D6E-409C-BE32-E72D297353CC}">
                <c16:uniqueId val="{00000011-0CB1-40B0-A53B-C46ED135D2AA}"/>
              </c:ext>
            </c:extLst>
          </c:dPt>
          <c:dPt>
            <c:idx val="9"/>
            <c:invertIfNegative val="0"/>
            <c:bubble3D val="0"/>
            <c:spPr>
              <a:solidFill>
                <a:srgbClr val="7C878E"/>
              </a:solidFill>
              <a:ln>
                <a:noFill/>
              </a:ln>
              <a:effectLst/>
            </c:spPr>
            <c:extLst>
              <c:ext xmlns:c16="http://schemas.microsoft.com/office/drawing/2014/chart" uri="{C3380CC4-5D6E-409C-BE32-E72D297353CC}">
                <c16:uniqueId val="{00000013-0CB1-40B0-A53B-C46ED135D2A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CB1-40B0-A53B-C46ED135D2A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CB1-40B0-A53B-C46ED135D2A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CB1-40B0-A53B-C46ED135D2A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CB1-40B0-A53B-C46ED135D2A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CB1-40B0-A53B-C46ED135D2A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CB1-40B0-A53B-C46ED135D2AA}"/>
              </c:ext>
            </c:extLst>
          </c:dPt>
          <c:dPt>
            <c:idx val="16"/>
            <c:invertIfNegative val="0"/>
            <c:bubble3D val="0"/>
            <c:spPr>
              <a:solidFill>
                <a:srgbClr val="FBBB27"/>
              </a:solidFill>
              <a:ln>
                <a:noFill/>
              </a:ln>
              <a:effectLst/>
            </c:spPr>
            <c:extLst>
              <c:ext xmlns:c16="http://schemas.microsoft.com/office/drawing/2014/chart" uri="{C3380CC4-5D6E-409C-BE32-E72D297353CC}">
                <c16:uniqueId val="{00000021-0CB1-40B0-A53B-C46ED135D2A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CB1-40B0-A53B-C46ED135D2AA}"/>
              </c:ext>
            </c:extLst>
          </c:dPt>
          <c:dPt>
            <c:idx val="18"/>
            <c:invertIfNegative val="0"/>
            <c:bubble3D val="0"/>
            <c:spPr>
              <a:solidFill>
                <a:srgbClr val="95682B"/>
              </a:solidFill>
              <a:ln>
                <a:noFill/>
              </a:ln>
              <a:effectLst/>
            </c:spPr>
            <c:extLst>
              <c:ext xmlns:c16="http://schemas.microsoft.com/office/drawing/2014/chart" uri="{C3380CC4-5D6E-409C-BE32-E72D297353CC}">
                <c16:uniqueId val="{00000025-0CB1-40B0-A53B-C46ED135D2A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'F102'!$A$6:$A$38</c:f>
              <c:strCache>
                <c:ptCount val="33"/>
                <c:pt idx="0">
                  <c:v>Tlaxcala</c:v>
                </c:pt>
                <c:pt idx="1">
                  <c:v>Morelos</c:v>
                </c:pt>
                <c:pt idx="2">
                  <c:v>Tamaulipas</c:v>
                </c:pt>
                <c:pt idx="3">
                  <c:v>Puebla</c:v>
                </c:pt>
                <c:pt idx="4">
                  <c:v>Quintana Roo</c:v>
                </c:pt>
                <c:pt idx="5">
                  <c:v>Colima</c:v>
                </c:pt>
                <c:pt idx="6">
                  <c:v>Veracruz</c:v>
                </c:pt>
                <c:pt idx="7">
                  <c:v>Estado de México</c:v>
                </c:pt>
                <c:pt idx="8">
                  <c:v>Hidalgo</c:v>
                </c:pt>
                <c:pt idx="9">
                  <c:v>Durango</c:v>
                </c:pt>
                <c:pt idx="10">
                  <c:v>Chihuahua</c:v>
                </c:pt>
                <c:pt idx="11">
                  <c:v>San Luis Potosí</c:v>
                </c:pt>
                <c:pt idx="12">
                  <c:v>Campeche</c:v>
                </c:pt>
                <c:pt idx="13">
                  <c:v>Ciudad de México</c:v>
                </c:pt>
                <c:pt idx="14">
                  <c:v>Michoacán</c:v>
                </c:pt>
                <c:pt idx="15">
                  <c:v>Sonora</c:v>
                </c:pt>
                <c:pt idx="16">
                  <c:v>Jalisco</c:v>
                </c:pt>
                <c:pt idx="17">
                  <c:v>Yucatán</c:v>
                </c:pt>
                <c:pt idx="18">
                  <c:v>Nacional</c:v>
                </c:pt>
                <c:pt idx="19">
                  <c:v>Nayarit</c:v>
                </c:pt>
                <c:pt idx="20">
                  <c:v>Baja California Sur</c:v>
                </c:pt>
                <c:pt idx="21">
                  <c:v>Querétaro</c:v>
                </c:pt>
                <c:pt idx="22">
                  <c:v>Sinaloa</c:v>
                </c:pt>
                <c:pt idx="23">
                  <c:v>Nuevo León</c:v>
                </c:pt>
                <c:pt idx="24">
                  <c:v>Coahuila</c:v>
                </c:pt>
                <c:pt idx="25">
                  <c:v>Guanajuato</c:v>
                </c:pt>
                <c:pt idx="26">
                  <c:v>Aguascalientes</c:v>
                </c:pt>
                <c:pt idx="27">
                  <c:v>Baja California</c:v>
                </c:pt>
                <c:pt idx="28">
                  <c:v>Chiapas</c:v>
                </c:pt>
                <c:pt idx="29">
                  <c:v>Guerrero</c:v>
                </c:pt>
                <c:pt idx="30">
                  <c:v>Zacatecas</c:v>
                </c:pt>
                <c:pt idx="31">
                  <c:v>Tabasco</c:v>
                </c:pt>
                <c:pt idx="32">
                  <c:v>Oaxaca</c:v>
                </c:pt>
              </c:strCache>
            </c:strRef>
          </c:cat>
          <c:val>
            <c:numRef>
              <c:f>'F102'!$B$6:$B$38</c:f>
              <c:numCache>
                <c:formatCode>0.0</c:formatCode>
                <c:ptCount val="33"/>
                <c:pt idx="0">
                  <c:v>-70.3</c:v>
                </c:pt>
                <c:pt idx="1">
                  <c:v>-65.7</c:v>
                </c:pt>
                <c:pt idx="2">
                  <c:v>-62.5</c:v>
                </c:pt>
                <c:pt idx="3">
                  <c:v>-54.7</c:v>
                </c:pt>
                <c:pt idx="4">
                  <c:v>-53.7</c:v>
                </c:pt>
                <c:pt idx="5">
                  <c:v>-51.5</c:v>
                </c:pt>
                <c:pt idx="6">
                  <c:v>-51.3</c:v>
                </c:pt>
                <c:pt idx="7">
                  <c:v>-47.8</c:v>
                </c:pt>
                <c:pt idx="8">
                  <c:v>-47.6</c:v>
                </c:pt>
                <c:pt idx="9">
                  <c:v>-44.2</c:v>
                </c:pt>
                <c:pt idx="10">
                  <c:v>-42.3</c:v>
                </c:pt>
                <c:pt idx="11">
                  <c:v>-37.799999999999997</c:v>
                </c:pt>
                <c:pt idx="12">
                  <c:v>-36.299999999999997</c:v>
                </c:pt>
                <c:pt idx="13">
                  <c:v>-33.9</c:v>
                </c:pt>
                <c:pt idx="14">
                  <c:v>-33.700000000000003</c:v>
                </c:pt>
                <c:pt idx="15">
                  <c:v>-32.200000000000003</c:v>
                </c:pt>
                <c:pt idx="16">
                  <c:v>-29.6</c:v>
                </c:pt>
                <c:pt idx="17">
                  <c:v>-27</c:v>
                </c:pt>
                <c:pt idx="18">
                  <c:v>-24.6</c:v>
                </c:pt>
                <c:pt idx="19">
                  <c:v>-18.899999999999999</c:v>
                </c:pt>
                <c:pt idx="20">
                  <c:v>-18.7</c:v>
                </c:pt>
                <c:pt idx="21">
                  <c:v>-13.6</c:v>
                </c:pt>
                <c:pt idx="22">
                  <c:v>-11.8</c:v>
                </c:pt>
                <c:pt idx="23">
                  <c:v>-7.2</c:v>
                </c:pt>
                <c:pt idx="24">
                  <c:v>-1.3</c:v>
                </c:pt>
                <c:pt idx="25">
                  <c:v>-1</c:v>
                </c:pt>
                <c:pt idx="26">
                  <c:v>-0.9</c:v>
                </c:pt>
                <c:pt idx="27">
                  <c:v>26.1</c:v>
                </c:pt>
                <c:pt idx="28">
                  <c:v>43.4</c:v>
                </c:pt>
                <c:pt idx="29">
                  <c:v>64.599999999999994</c:v>
                </c:pt>
                <c:pt idx="30">
                  <c:v>65.599999999999994</c:v>
                </c:pt>
                <c:pt idx="31">
                  <c:v>80</c:v>
                </c:pt>
                <c:pt idx="32">
                  <c:v>151.6</c:v>
                </c:pt>
              </c:numCache>
            </c:numRef>
          </c:val>
          <c:extLst>
            <c:ext xmlns:c16="http://schemas.microsoft.com/office/drawing/2014/chart" uri="{C3380CC4-5D6E-409C-BE32-E72D297353CC}">
              <c16:uniqueId val="{00000026-0CB1-40B0-A53B-C46ED135D2A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A60-4A6A-88FE-152015B73821}"/>
              </c:ext>
            </c:extLst>
          </c:dPt>
          <c:dPt>
            <c:idx val="1"/>
            <c:invertIfNegative val="0"/>
            <c:bubble3D val="0"/>
            <c:spPr>
              <a:solidFill>
                <a:srgbClr val="7C878E"/>
              </a:solidFill>
              <a:ln>
                <a:noFill/>
              </a:ln>
              <a:effectLst/>
            </c:spPr>
            <c:extLst>
              <c:ext xmlns:c16="http://schemas.microsoft.com/office/drawing/2014/chart" uri="{C3380CC4-5D6E-409C-BE32-E72D297353CC}">
                <c16:uniqueId val="{00000003-AA60-4A6A-88FE-152015B73821}"/>
              </c:ext>
            </c:extLst>
          </c:dPt>
          <c:dPt>
            <c:idx val="2"/>
            <c:invertIfNegative val="0"/>
            <c:bubble3D val="0"/>
            <c:spPr>
              <a:solidFill>
                <a:srgbClr val="7C878E"/>
              </a:solidFill>
              <a:ln>
                <a:noFill/>
              </a:ln>
              <a:effectLst/>
            </c:spPr>
            <c:extLst>
              <c:ext xmlns:c16="http://schemas.microsoft.com/office/drawing/2014/chart" uri="{C3380CC4-5D6E-409C-BE32-E72D297353CC}">
                <c16:uniqueId val="{00000005-AA60-4A6A-88FE-152015B73821}"/>
              </c:ext>
            </c:extLst>
          </c:dPt>
          <c:dPt>
            <c:idx val="3"/>
            <c:invertIfNegative val="0"/>
            <c:bubble3D val="0"/>
            <c:spPr>
              <a:solidFill>
                <a:srgbClr val="7C878E"/>
              </a:solidFill>
              <a:ln>
                <a:noFill/>
              </a:ln>
              <a:effectLst/>
            </c:spPr>
            <c:extLst>
              <c:ext xmlns:c16="http://schemas.microsoft.com/office/drawing/2014/chart" uri="{C3380CC4-5D6E-409C-BE32-E72D297353CC}">
                <c16:uniqueId val="{00000007-AA60-4A6A-88FE-152015B73821}"/>
              </c:ext>
            </c:extLst>
          </c:dPt>
          <c:dPt>
            <c:idx val="4"/>
            <c:invertIfNegative val="0"/>
            <c:bubble3D val="0"/>
            <c:spPr>
              <a:solidFill>
                <a:srgbClr val="7C878E"/>
              </a:solidFill>
              <a:ln>
                <a:noFill/>
              </a:ln>
              <a:effectLst/>
            </c:spPr>
            <c:extLst>
              <c:ext xmlns:c16="http://schemas.microsoft.com/office/drawing/2014/chart" uri="{C3380CC4-5D6E-409C-BE32-E72D297353CC}">
                <c16:uniqueId val="{00000009-AA60-4A6A-88FE-152015B73821}"/>
              </c:ext>
            </c:extLst>
          </c:dPt>
          <c:dPt>
            <c:idx val="5"/>
            <c:invertIfNegative val="0"/>
            <c:bubble3D val="0"/>
            <c:spPr>
              <a:solidFill>
                <a:srgbClr val="7C878E"/>
              </a:solidFill>
              <a:ln>
                <a:noFill/>
              </a:ln>
              <a:effectLst/>
            </c:spPr>
            <c:extLst>
              <c:ext xmlns:c16="http://schemas.microsoft.com/office/drawing/2014/chart" uri="{C3380CC4-5D6E-409C-BE32-E72D297353CC}">
                <c16:uniqueId val="{0000000B-AA60-4A6A-88FE-152015B73821}"/>
              </c:ext>
            </c:extLst>
          </c:dPt>
          <c:dPt>
            <c:idx val="6"/>
            <c:invertIfNegative val="0"/>
            <c:bubble3D val="0"/>
            <c:spPr>
              <a:solidFill>
                <a:srgbClr val="7C878E"/>
              </a:solidFill>
              <a:ln>
                <a:noFill/>
              </a:ln>
              <a:effectLst/>
            </c:spPr>
            <c:extLst>
              <c:ext xmlns:c16="http://schemas.microsoft.com/office/drawing/2014/chart" uri="{C3380CC4-5D6E-409C-BE32-E72D297353CC}">
                <c16:uniqueId val="{0000000D-AA60-4A6A-88FE-152015B73821}"/>
              </c:ext>
            </c:extLst>
          </c:dPt>
          <c:dPt>
            <c:idx val="7"/>
            <c:invertIfNegative val="0"/>
            <c:bubble3D val="0"/>
            <c:spPr>
              <a:solidFill>
                <a:srgbClr val="7C878E"/>
              </a:solidFill>
              <a:ln>
                <a:noFill/>
              </a:ln>
              <a:effectLst/>
            </c:spPr>
            <c:extLst>
              <c:ext xmlns:c16="http://schemas.microsoft.com/office/drawing/2014/chart" uri="{C3380CC4-5D6E-409C-BE32-E72D297353CC}">
                <c16:uniqueId val="{0000000F-AA60-4A6A-88FE-152015B73821}"/>
              </c:ext>
            </c:extLst>
          </c:dPt>
          <c:dPt>
            <c:idx val="8"/>
            <c:invertIfNegative val="0"/>
            <c:bubble3D val="0"/>
            <c:spPr>
              <a:solidFill>
                <a:srgbClr val="7C878E"/>
              </a:solidFill>
              <a:ln>
                <a:noFill/>
              </a:ln>
              <a:effectLst/>
            </c:spPr>
            <c:extLst>
              <c:ext xmlns:c16="http://schemas.microsoft.com/office/drawing/2014/chart" uri="{C3380CC4-5D6E-409C-BE32-E72D297353CC}">
                <c16:uniqueId val="{00000011-AA60-4A6A-88FE-152015B73821}"/>
              </c:ext>
            </c:extLst>
          </c:dPt>
          <c:dPt>
            <c:idx val="9"/>
            <c:invertIfNegative val="0"/>
            <c:bubble3D val="0"/>
            <c:spPr>
              <a:solidFill>
                <a:srgbClr val="7C878E"/>
              </a:solidFill>
              <a:ln>
                <a:noFill/>
              </a:ln>
              <a:effectLst/>
            </c:spPr>
            <c:extLst>
              <c:ext xmlns:c16="http://schemas.microsoft.com/office/drawing/2014/chart" uri="{C3380CC4-5D6E-409C-BE32-E72D297353CC}">
                <c16:uniqueId val="{00000013-AA60-4A6A-88FE-152015B7382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A60-4A6A-88FE-152015B73821}"/>
              </c:ext>
            </c:extLst>
          </c:dPt>
          <c:dPt>
            <c:idx val="11"/>
            <c:invertIfNegative val="0"/>
            <c:bubble3D val="0"/>
            <c:spPr>
              <a:solidFill>
                <a:srgbClr val="FBBB27"/>
              </a:solidFill>
              <a:ln>
                <a:noFill/>
              </a:ln>
              <a:effectLst/>
            </c:spPr>
            <c:extLst>
              <c:ext xmlns:c16="http://schemas.microsoft.com/office/drawing/2014/chart" uri="{C3380CC4-5D6E-409C-BE32-E72D297353CC}">
                <c16:uniqueId val="{00000017-AA60-4A6A-88FE-152015B7382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A60-4A6A-88FE-152015B7382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A60-4A6A-88FE-152015B73821}"/>
              </c:ext>
            </c:extLst>
          </c:dPt>
          <c:dPt>
            <c:idx val="14"/>
            <c:invertIfNegative val="0"/>
            <c:bubble3D val="0"/>
            <c:spPr>
              <a:solidFill>
                <a:srgbClr val="95682B"/>
              </a:solidFill>
              <a:ln>
                <a:noFill/>
              </a:ln>
              <a:effectLst/>
            </c:spPr>
            <c:extLst>
              <c:ext xmlns:c16="http://schemas.microsoft.com/office/drawing/2014/chart" uri="{C3380CC4-5D6E-409C-BE32-E72D297353CC}">
                <c16:uniqueId val="{0000001D-AA60-4A6A-88FE-152015B7382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A60-4A6A-88FE-152015B7382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A60-4A6A-88FE-152015B7382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A60-4A6A-88FE-152015B73821}"/>
              </c:ext>
            </c:extLst>
          </c:dPt>
          <c:dPt>
            <c:idx val="20"/>
            <c:invertIfNegative val="0"/>
            <c:bubble3D val="0"/>
            <c:spPr>
              <a:solidFill>
                <a:srgbClr val="7C878E"/>
              </a:solidFill>
              <a:ln>
                <a:noFill/>
              </a:ln>
              <a:effectLst/>
            </c:spPr>
            <c:extLst>
              <c:ext xmlns:c16="http://schemas.microsoft.com/office/drawing/2014/chart" uri="{C3380CC4-5D6E-409C-BE32-E72D297353CC}">
                <c16:uniqueId val="{00000025-AA60-4A6A-88FE-152015B73821}"/>
              </c:ext>
            </c:extLst>
          </c:dPt>
          <c:dPt>
            <c:idx val="26"/>
            <c:invertIfNegative val="0"/>
            <c:bubble3D val="0"/>
            <c:spPr>
              <a:solidFill>
                <a:srgbClr val="7C878E"/>
              </a:solidFill>
              <a:ln>
                <a:noFill/>
              </a:ln>
              <a:effectLst/>
            </c:spPr>
            <c:extLst>
              <c:ext xmlns:c16="http://schemas.microsoft.com/office/drawing/2014/chart" uri="{C3380CC4-5D6E-409C-BE32-E72D297353CC}">
                <c16:uniqueId val="{00000027-AA60-4A6A-88FE-152015B7382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'F103'!$A$6:$A$38</c:f>
              <c:strCache>
                <c:ptCount val="33"/>
                <c:pt idx="0">
                  <c:v>Baja California Sur</c:v>
                </c:pt>
                <c:pt idx="1">
                  <c:v>Durango</c:v>
                </c:pt>
                <c:pt idx="2">
                  <c:v>San Luis Potosí</c:v>
                </c:pt>
                <c:pt idx="3">
                  <c:v>Hidalgo</c:v>
                </c:pt>
                <c:pt idx="4">
                  <c:v>Nuevo León</c:v>
                </c:pt>
                <c:pt idx="5">
                  <c:v>Quintana Roo</c:v>
                </c:pt>
                <c:pt idx="6">
                  <c:v>Ciudad de México</c:v>
                </c:pt>
                <c:pt idx="7">
                  <c:v>Veracruz</c:v>
                </c:pt>
                <c:pt idx="8">
                  <c:v>Michoacán</c:v>
                </c:pt>
                <c:pt idx="9">
                  <c:v>Coahuila</c:v>
                </c:pt>
                <c:pt idx="10">
                  <c:v>Chihuahua</c:v>
                </c:pt>
                <c:pt idx="11">
                  <c:v>Jalisco</c:v>
                </c:pt>
                <c:pt idx="12">
                  <c:v>Puebla</c:v>
                </c:pt>
                <c:pt idx="13">
                  <c:v>Baja California</c:v>
                </c:pt>
                <c:pt idx="14">
                  <c:v>Nacional</c:v>
                </c:pt>
                <c:pt idx="15">
                  <c:v>Guanajuato</c:v>
                </c:pt>
                <c:pt idx="16">
                  <c:v>Yucatán</c:v>
                </c:pt>
                <c:pt idx="17">
                  <c:v>Tlaxcala</c:v>
                </c:pt>
                <c:pt idx="18">
                  <c:v>Campeche</c:v>
                </c:pt>
                <c:pt idx="19">
                  <c:v>Morelos</c:v>
                </c:pt>
                <c:pt idx="20">
                  <c:v>Aguascalientes</c:v>
                </c:pt>
                <c:pt idx="21">
                  <c:v>Tamaulipas</c:v>
                </c:pt>
                <c:pt idx="22">
                  <c:v>Colima</c:v>
                </c:pt>
                <c:pt idx="23">
                  <c:v>Sonora</c:v>
                </c:pt>
                <c:pt idx="24">
                  <c:v>Sinaloa</c:v>
                </c:pt>
                <c:pt idx="25">
                  <c:v>Querétaro</c:v>
                </c:pt>
                <c:pt idx="26">
                  <c:v>Estado de México</c:v>
                </c:pt>
                <c:pt idx="27">
                  <c:v>Nayarit</c:v>
                </c:pt>
                <c:pt idx="28">
                  <c:v>Guerrero</c:v>
                </c:pt>
                <c:pt idx="29">
                  <c:v>Zacatecas</c:v>
                </c:pt>
                <c:pt idx="30">
                  <c:v>Tabasco</c:v>
                </c:pt>
                <c:pt idx="31">
                  <c:v>Chiapas</c:v>
                </c:pt>
                <c:pt idx="32">
                  <c:v>Oaxaca</c:v>
                </c:pt>
              </c:strCache>
            </c:strRef>
          </c:cat>
          <c:val>
            <c:numRef>
              <c:f>'F103'!$B$6:$B$38</c:f>
              <c:numCache>
                <c:formatCode>General</c:formatCode>
                <c:ptCount val="33"/>
                <c:pt idx="0">
                  <c:v>-15.9</c:v>
                </c:pt>
                <c:pt idx="1">
                  <c:v>-13.5</c:v>
                </c:pt>
                <c:pt idx="2">
                  <c:v>-13.1</c:v>
                </c:pt>
                <c:pt idx="3">
                  <c:v>-12.6</c:v>
                </c:pt>
                <c:pt idx="4">
                  <c:v>-10.8</c:v>
                </c:pt>
                <c:pt idx="5">
                  <c:v>-9.5</c:v>
                </c:pt>
                <c:pt idx="6">
                  <c:v>-9.5</c:v>
                </c:pt>
                <c:pt idx="7">
                  <c:v>-9.1999999999999993</c:v>
                </c:pt>
                <c:pt idx="8">
                  <c:v>-7.4</c:v>
                </c:pt>
                <c:pt idx="9">
                  <c:v>-7.2</c:v>
                </c:pt>
                <c:pt idx="10">
                  <c:v>-6</c:v>
                </c:pt>
                <c:pt idx="11">
                  <c:v>-5.0999999999999996</c:v>
                </c:pt>
                <c:pt idx="12">
                  <c:v>-3.6</c:v>
                </c:pt>
                <c:pt idx="13">
                  <c:v>-2.7</c:v>
                </c:pt>
                <c:pt idx="14">
                  <c:v>1.9</c:v>
                </c:pt>
                <c:pt idx="15">
                  <c:v>2</c:v>
                </c:pt>
                <c:pt idx="16">
                  <c:v>2</c:v>
                </c:pt>
                <c:pt idx="17">
                  <c:v>3.6</c:v>
                </c:pt>
                <c:pt idx="18">
                  <c:v>7.8</c:v>
                </c:pt>
                <c:pt idx="19">
                  <c:v>9</c:v>
                </c:pt>
                <c:pt idx="20">
                  <c:v>9.8000000000000007</c:v>
                </c:pt>
                <c:pt idx="21">
                  <c:v>10.8</c:v>
                </c:pt>
                <c:pt idx="22">
                  <c:v>13.2</c:v>
                </c:pt>
                <c:pt idx="23">
                  <c:v>14.5</c:v>
                </c:pt>
                <c:pt idx="24">
                  <c:v>17.8</c:v>
                </c:pt>
                <c:pt idx="25">
                  <c:v>20.3</c:v>
                </c:pt>
                <c:pt idx="26">
                  <c:v>20.5</c:v>
                </c:pt>
                <c:pt idx="27">
                  <c:v>20.8</c:v>
                </c:pt>
                <c:pt idx="28">
                  <c:v>24.1</c:v>
                </c:pt>
                <c:pt idx="29">
                  <c:v>29.5</c:v>
                </c:pt>
                <c:pt idx="30">
                  <c:v>29.5</c:v>
                </c:pt>
                <c:pt idx="31">
                  <c:v>37.9</c:v>
                </c:pt>
                <c:pt idx="32">
                  <c:v>91.1</c:v>
                </c:pt>
              </c:numCache>
            </c:numRef>
          </c:val>
          <c:extLst>
            <c:ext xmlns:c16="http://schemas.microsoft.com/office/drawing/2014/chart" uri="{C3380CC4-5D6E-409C-BE32-E72D297353CC}">
              <c16:uniqueId val="{00000028-AA60-4A6A-88FE-152015B7382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9F7-4743-A538-7F44ABD20D49}"/>
              </c:ext>
            </c:extLst>
          </c:dPt>
          <c:dPt>
            <c:idx val="1"/>
            <c:invertIfNegative val="0"/>
            <c:bubble3D val="0"/>
            <c:spPr>
              <a:solidFill>
                <a:srgbClr val="7C878E"/>
              </a:solidFill>
              <a:ln>
                <a:noFill/>
              </a:ln>
              <a:effectLst/>
            </c:spPr>
            <c:extLst>
              <c:ext xmlns:c16="http://schemas.microsoft.com/office/drawing/2014/chart" uri="{C3380CC4-5D6E-409C-BE32-E72D297353CC}">
                <c16:uniqueId val="{00000003-89F7-4743-A538-7F44ABD20D49}"/>
              </c:ext>
            </c:extLst>
          </c:dPt>
          <c:dPt>
            <c:idx val="2"/>
            <c:invertIfNegative val="0"/>
            <c:bubble3D val="0"/>
            <c:spPr>
              <a:solidFill>
                <a:srgbClr val="7C878E"/>
              </a:solidFill>
              <a:ln>
                <a:noFill/>
              </a:ln>
              <a:effectLst/>
            </c:spPr>
            <c:extLst>
              <c:ext xmlns:c16="http://schemas.microsoft.com/office/drawing/2014/chart" uri="{C3380CC4-5D6E-409C-BE32-E72D297353CC}">
                <c16:uniqueId val="{00000005-89F7-4743-A538-7F44ABD20D49}"/>
              </c:ext>
            </c:extLst>
          </c:dPt>
          <c:dPt>
            <c:idx val="3"/>
            <c:invertIfNegative val="0"/>
            <c:bubble3D val="0"/>
            <c:spPr>
              <a:solidFill>
                <a:srgbClr val="7C878E"/>
              </a:solidFill>
              <a:ln>
                <a:noFill/>
              </a:ln>
              <a:effectLst/>
            </c:spPr>
            <c:extLst>
              <c:ext xmlns:c16="http://schemas.microsoft.com/office/drawing/2014/chart" uri="{C3380CC4-5D6E-409C-BE32-E72D297353CC}">
                <c16:uniqueId val="{00000007-89F7-4743-A538-7F44ABD20D49}"/>
              </c:ext>
            </c:extLst>
          </c:dPt>
          <c:dPt>
            <c:idx val="4"/>
            <c:invertIfNegative val="0"/>
            <c:bubble3D val="0"/>
            <c:spPr>
              <a:solidFill>
                <a:srgbClr val="7C878E"/>
              </a:solidFill>
              <a:ln>
                <a:noFill/>
              </a:ln>
              <a:effectLst/>
            </c:spPr>
            <c:extLst>
              <c:ext xmlns:c16="http://schemas.microsoft.com/office/drawing/2014/chart" uri="{C3380CC4-5D6E-409C-BE32-E72D297353CC}">
                <c16:uniqueId val="{00000009-89F7-4743-A538-7F44ABD20D49}"/>
              </c:ext>
            </c:extLst>
          </c:dPt>
          <c:dPt>
            <c:idx val="5"/>
            <c:invertIfNegative val="0"/>
            <c:bubble3D val="0"/>
            <c:spPr>
              <a:solidFill>
                <a:srgbClr val="7C878E"/>
              </a:solidFill>
              <a:ln>
                <a:noFill/>
              </a:ln>
              <a:effectLst/>
            </c:spPr>
            <c:extLst>
              <c:ext xmlns:c16="http://schemas.microsoft.com/office/drawing/2014/chart" uri="{C3380CC4-5D6E-409C-BE32-E72D297353CC}">
                <c16:uniqueId val="{0000000B-89F7-4743-A538-7F44ABD20D49}"/>
              </c:ext>
            </c:extLst>
          </c:dPt>
          <c:dPt>
            <c:idx val="6"/>
            <c:invertIfNegative val="0"/>
            <c:bubble3D val="0"/>
            <c:spPr>
              <a:solidFill>
                <a:srgbClr val="7C878E"/>
              </a:solidFill>
              <a:ln>
                <a:noFill/>
              </a:ln>
              <a:effectLst/>
            </c:spPr>
            <c:extLst>
              <c:ext xmlns:c16="http://schemas.microsoft.com/office/drawing/2014/chart" uri="{C3380CC4-5D6E-409C-BE32-E72D297353CC}">
                <c16:uniqueId val="{0000000D-89F7-4743-A538-7F44ABD20D49}"/>
              </c:ext>
            </c:extLst>
          </c:dPt>
          <c:dPt>
            <c:idx val="7"/>
            <c:invertIfNegative val="0"/>
            <c:bubble3D val="0"/>
            <c:spPr>
              <a:solidFill>
                <a:srgbClr val="7C878E"/>
              </a:solidFill>
              <a:ln>
                <a:noFill/>
              </a:ln>
              <a:effectLst/>
            </c:spPr>
            <c:extLst>
              <c:ext xmlns:c16="http://schemas.microsoft.com/office/drawing/2014/chart" uri="{C3380CC4-5D6E-409C-BE32-E72D297353CC}">
                <c16:uniqueId val="{0000000F-89F7-4743-A538-7F44ABD20D49}"/>
              </c:ext>
            </c:extLst>
          </c:dPt>
          <c:dPt>
            <c:idx val="8"/>
            <c:invertIfNegative val="0"/>
            <c:bubble3D val="0"/>
            <c:spPr>
              <a:solidFill>
                <a:srgbClr val="7C878E"/>
              </a:solidFill>
              <a:ln>
                <a:noFill/>
              </a:ln>
              <a:effectLst/>
            </c:spPr>
            <c:extLst>
              <c:ext xmlns:c16="http://schemas.microsoft.com/office/drawing/2014/chart" uri="{C3380CC4-5D6E-409C-BE32-E72D297353CC}">
                <c16:uniqueId val="{00000011-89F7-4743-A538-7F44ABD20D49}"/>
              </c:ext>
            </c:extLst>
          </c:dPt>
          <c:dPt>
            <c:idx val="9"/>
            <c:invertIfNegative val="0"/>
            <c:bubble3D val="0"/>
            <c:spPr>
              <a:solidFill>
                <a:srgbClr val="7C878E"/>
              </a:solidFill>
              <a:ln>
                <a:noFill/>
              </a:ln>
              <a:effectLst/>
            </c:spPr>
            <c:extLst>
              <c:ext xmlns:c16="http://schemas.microsoft.com/office/drawing/2014/chart" uri="{C3380CC4-5D6E-409C-BE32-E72D297353CC}">
                <c16:uniqueId val="{00000013-89F7-4743-A538-7F44ABD20D4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9F7-4743-A538-7F44ABD20D49}"/>
              </c:ext>
            </c:extLst>
          </c:dPt>
          <c:dPt>
            <c:idx val="11"/>
            <c:invertIfNegative val="0"/>
            <c:bubble3D val="0"/>
            <c:spPr>
              <a:solidFill>
                <a:srgbClr val="FBBB27"/>
              </a:solidFill>
              <a:ln>
                <a:noFill/>
              </a:ln>
              <a:effectLst/>
            </c:spPr>
            <c:extLst>
              <c:ext xmlns:c16="http://schemas.microsoft.com/office/drawing/2014/chart" uri="{C3380CC4-5D6E-409C-BE32-E72D297353CC}">
                <c16:uniqueId val="{00000017-89F7-4743-A538-7F44ABD20D4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9F7-4743-A538-7F44ABD20D4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9F7-4743-A538-7F44ABD20D4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9F7-4743-A538-7F44ABD20D4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9F7-4743-A538-7F44ABD20D4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9F7-4743-A538-7F44ABD20D4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9F7-4743-A538-7F44ABD20D49}"/>
              </c:ext>
            </c:extLst>
          </c:dPt>
          <c:dPt>
            <c:idx val="19"/>
            <c:invertIfNegative val="0"/>
            <c:bubble3D val="0"/>
            <c:spPr>
              <a:solidFill>
                <a:srgbClr val="95682B"/>
              </a:solidFill>
              <a:ln>
                <a:noFill/>
              </a:ln>
              <a:effectLst/>
            </c:spPr>
            <c:extLst>
              <c:ext xmlns:c16="http://schemas.microsoft.com/office/drawing/2014/chart" uri="{C3380CC4-5D6E-409C-BE32-E72D297353CC}">
                <c16:uniqueId val="{00000025-89F7-4743-A538-7F44ABD20D49}"/>
              </c:ext>
            </c:extLst>
          </c:dPt>
          <c:dPt>
            <c:idx val="29"/>
            <c:invertIfNegative val="0"/>
            <c:bubble3D val="0"/>
            <c:spPr>
              <a:solidFill>
                <a:srgbClr val="7C878E"/>
              </a:solidFill>
              <a:ln>
                <a:noFill/>
              </a:ln>
              <a:effectLst/>
            </c:spPr>
            <c:extLst>
              <c:ext xmlns:c16="http://schemas.microsoft.com/office/drawing/2014/chart" uri="{C3380CC4-5D6E-409C-BE32-E72D297353CC}">
                <c16:uniqueId val="{00000027-89F7-4743-A538-7F44ABD20D49}"/>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'F104'!$A$6:$A$38</c:f>
              <c:strCache>
                <c:ptCount val="33"/>
                <c:pt idx="0">
                  <c:v>Guerrero</c:v>
                </c:pt>
                <c:pt idx="1">
                  <c:v>Hidalgo</c:v>
                </c:pt>
                <c:pt idx="2">
                  <c:v>Quintana Roo</c:v>
                </c:pt>
                <c:pt idx="3">
                  <c:v>Yucatán</c:v>
                </c:pt>
                <c:pt idx="4">
                  <c:v>Campeche</c:v>
                </c:pt>
                <c:pt idx="5">
                  <c:v>Guanajuato</c:v>
                </c:pt>
                <c:pt idx="6">
                  <c:v>Ciudad de México</c:v>
                </c:pt>
                <c:pt idx="7">
                  <c:v>Morelos</c:v>
                </c:pt>
                <c:pt idx="8">
                  <c:v>Coahuila</c:v>
                </c:pt>
                <c:pt idx="9">
                  <c:v>Puebla</c:v>
                </c:pt>
                <c:pt idx="10">
                  <c:v>Veracruz</c:v>
                </c:pt>
                <c:pt idx="11">
                  <c:v>Jalisco</c:v>
                </c:pt>
                <c:pt idx="12">
                  <c:v>San Luis Potosí</c:v>
                </c:pt>
                <c:pt idx="13">
                  <c:v>Querétaro</c:v>
                </c:pt>
                <c:pt idx="14">
                  <c:v>Aguascalientes</c:v>
                </c:pt>
                <c:pt idx="15">
                  <c:v>Oaxaca</c:v>
                </c:pt>
                <c:pt idx="16">
                  <c:v>Michoacán</c:v>
                </c:pt>
                <c:pt idx="17">
                  <c:v>Tlaxcala</c:v>
                </c:pt>
                <c:pt idx="18">
                  <c:v>Estado de México</c:v>
                </c:pt>
                <c:pt idx="19">
                  <c:v>Nacional</c:v>
                </c:pt>
                <c:pt idx="20">
                  <c:v>Chiapas</c:v>
                </c:pt>
                <c:pt idx="21">
                  <c:v>Colima</c:v>
                </c:pt>
                <c:pt idx="22">
                  <c:v>Durango</c:v>
                </c:pt>
                <c:pt idx="23">
                  <c:v>Sonora</c:v>
                </c:pt>
                <c:pt idx="24">
                  <c:v>Nuevo León</c:v>
                </c:pt>
                <c:pt idx="25">
                  <c:v>Tamaulipas</c:v>
                </c:pt>
                <c:pt idx="26">
                  <c:v>Tabasco</c:v>
                </c:pt>
                <c:pt idx="27">
                  <c:v>Chihuahua</c:v>
                </c:pt>
                <c:pt idx="28">
                  <c:v>Baja California Sur</c:v>
                </c:pt>
                <c:pt idx="29">
                  <c:v>Zacatecas</c:v>
                </c:pt>
                <c:pt idx="30">
                  <c:v>Sinaloa</c:v>
                </c:pt>
                <c:pt idx="31">
                  <c:v>Baja California</c:v>
                </c:pt>
                <c:pt idx="32">
                  <c:v>Nayarit</c:v>
                </c:pt>
              </c:strCache>
            </c:strRef>
          </c:cat>
          <c:val>
            <c:numRef>
              <c:f>'F104'!$B$6:$B$38</c:f>
              <c:numCache>
                <c:formatCode>0.0</c:formatCode>
                <c:ptCount val="33"/>
                <c:pt idx="0">
                  <c:v>-28.178913738019201</c:v>
                </c:pt>
                <c:pt idx="1">
                  <c:v>-16.813574644899902</c:v>
                </c:pt>
                <c:pt idx="2">
                  <c:v>-16.5196471531676</c:v>
                </c:pt>
                <c:pt idx="3">
                  <c:v>-11.028528528528501</c:v>
                </c:pt>
                <c:pt idx="4">
                  <c:v>-10.746940497960299</c:v>
                </c:pt>
                <c:pt idx="5">
                  <c:v>-8.2488797520196595</c:v>
                </c:pt>
                <c:pt idx="6">
                  <c:v>-6.8169109423744798</c:v>
                </c:pt>
                <c:pt idx="7">
                  <c:v>-6.3731955088219596</c:v>
                </c:pt>
                <c:pt idx="8">
                  <c:v>-5.4089836076398603</c:v>
                </c:pt>
                <c:pt idx="9">
                  <c:v>-5.2848645977129003</c:v>
                </c:pt>
                <c:pt idx="10">
                  <c:v>-5.0143800199681099</c:v>
                </c:pt>
                <c:pt idx="11">
                  <c:v>-4.8172361769143199</c:v>
                </c:pt>
                <c:pt idx="12">
                  <c:v>-4.6048409866783002</c:v>
                </c:pt>
                <c:pt idx="13">
                  <c:v>-4.5001727513532197</c:v>
                </c:pt>
                <c:pt idx="14">
                  <c:v>-3.7804706873157699</c:v>
                </c:pt>
                <c:pt idx="15">
                  <c:v>-3.5429583702391501</c:v>
                </c:pt>
                <c:pt idx="16">
                  <c:v>-3.4154587859625001</c:v>
                </c:pt>
                <c:pt idx="17">
                  <c:v>-2.8742768076506402</c:v>
                </c:pt>
                <c:pt idx="18">
                  <c:v>-2.6848534553459702</c:v>
                </c:pt>
                <c:pt idx="19">
                  <c:v>-2.0866430321982299</c:v>
                </c:pt>
                <c:pt idx="20">
                  <c:v>-1.25773336052757</c:v>
                </c:pt>
                <c:pt idx="21">
                  <c:v>-1.21784137616076</c:v>
                </c:pt>
                <c:pt idx="22">
                  <c:v>-0.65705157132800496</c:v>
                </c:pt>
                <c:pt idx="23">
                  <c:v>-0.57265181842068902</c:v>
                </c:pt>
                <c:pt idx="24">
                  <c:v>-0.34476620798247198</c:v>
                </c:pt>
                <c:pt idx="25">
                  <c:v>-0.20079415215232799</c:v>
                </c:pt>
                <c:pt idx="26">
                  <c:v>1.7548596112310999</c:v>
                </c:pt>
                <c:pt idx="27">
                  <c:v>2.6874085290139198</c:v>
                </c:pt>
                <c:pt idx="28">
                  <c:v>4.69759248385202</c:v>
                </c:pt>
                <c:pt idx="29">
                  <c:v>5.46141772638458</c:v>
                </c:pt>
                <c:pt idx="30">
                  <c:v>6.7764570183589203</c:v>
                </c:pt>
                <c:pt idx="31">
                  <c:v>6.8931937015895803</c:v>
                </c:pt>
                <c:pt idx="32">
                  <c:v>9.6070915189266906</c:v>
                </c:pt>
              </c:numCache>
            </c:numRef>
          </c:val>
          <c:extLst>
            <c:ext xmlns:c16="http://schemas.microsoft.com/office/drawing/2014/chart" uri="{C3380CC4-5D6E-409C-BE32-E72D297353CC}">
              <c16:uniqueId val="{00000028-89F7-4743-A538-7F44ABD20D4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17E-432E-B153-2B31D098CF03}"/>
              </c:ext>
            </c:extLst>
          </c:dPt>
          <c:dPt>
            <c:idx val="1"/>
            <c:invertIfNegative val="0"/>
            <c:bubble3D val="0"/>
            <c:spPr>
              <a:solidFill>
                <a:srgbClr val="7C878E"/>
              </a:solidFill>
              <a:ln>
                <a:noFill/>
              </a:ln>
              <a:effectLst/>
            </c:spPr>
            <c:extLst>
              <c:ext xmlns:c16="http://schemas.microsoft.com/office/drawing/2014/chart" uri="{C3380CC4-5D6E-409C-BE32-E72D297353CC}">
                <c16:uniqueId val="{00000003-317E-432E-B153-2B31D098CF03}"/>
              </c:ext>
            </c:extLst>
          </c:dPt>
          <c:dPt>
            <c:idx val="2"/>
            <c:invertIfNegative val="0"/>
            <c:bubble3D val="0"/>
            <c:spPr>
              <a:solidFill>
                <a:srgbClr val="7C878E"/>
              </a:solidFill>
              <a:ln>
                <a:noFill/>
              </a:ln>
              <a:effectLst/>
            </c:spPr>
            <c:extLst>
              <c:ext xmlns:c16="http://schemas.microsoft.com/office/drawing/2014/chart" uri="{C3380CC4-5D6E-409C-BE32-E72D297353CC}">
                <c16:uniqueId val="{00000005-317E-432E-B153-2B31D098CF03}"/>
              </c:ext>
            </c:extLst>
          </c:dPt>
          <c:dPt>
            <c:idx val="3"/>
            <c:invertIfNegative val="0"/>
            <c:bubble3D val="0"/>
            <c:spPr>
              <a:solidFill>
                <a:srgbClr val="7C878E"/>
              </a:solidFill>
              <a:ln>
                <a:noFill/>
              </a:ln>
              <a:effectLst/>
            </c:spPr>
            <c:extLst>
              <c:ext xmlns:c16="http://schemas.microsoft.com/office/drawing/2014/chart" uri="{C3380CC4-5D6E-409C-BE32-E72D297353CC}">
                <c16:uniqueId val="{00000007-317E-432E-B153-2B31D098CF03}"/>
              </c:ext>
            </c:extLst>
          </c:dPt>
          <c:dPt>
            <c:idx val="4"/>
            <c:invertIfNegative val="0"/>
            <c:bubble3D val="0"/>
            <c:spPr>
              <a:solidFill>
                <a:srgbClr val="7C878E"/>
              </a:solidFill>
              <a:ln>
                <a:noFill/>
              </a:ln>
              <a:effectLst/>
            </c:spPr>
            <c:extLst>
              <c:ext xmlns:c16="http://schemas.microsoft.com/office/drawing/2014/chart" uri="{C3380CC4-5D6E-409C-BE32-E72D297353CC}">
                <c16:uniqueId val="{00000009-317E-432E-B153-2B31D098CF03}"/>
              </c:ext>
            </c:extLst>
          </c:dPt>
          <c:dPt>
            <c:idx val="5"/>
            <c:invertIfNegative val="0"/>
            <c:bubble3D val="0"/>
            <c:spPr>
              <a:solidFill>
                <a:srgbClr val="7C878E"/>
              </a:solidFill>
              <a:ln>
                <a:noFill/>
              </a:ln>
              <a:effectLst/>
            </c:spPr>
            <c:extLst>
              <c:ext xmlns:c16="http://schemas.microsoft.com/office/drawing/2014/chart" uri="{C3380CC4-5D6E-409C-BE32-E72D297353CC}">
                <c16:uniqueId val="{0000000B-317E-432E-B153-2B31D098CF03}"/>
              </c:ext>
            </c:extLst>
          </c:dPt>
          <c:dPt>
            <c:idx val="6"/>
            <c:invertIfNegative val="0"/>
            <c:bubble3D val="0"/>
            <c:spPr>
              <a:solidFill>
                <a:srgbClr val="7C878E"/>
              </a:solidFill>
              <a:ln>
                <a:noFill/>
              </a:ln>
              <a:effectLst/>
            </c:spPr>
            <c:extLst>
              <c:ext xmlns:c16="http://schemas.microsoft.com/office/drawing/2014/chart" uri="{C3380CC4-5D6E-409C-BE32-E72D297353CC}">
                <c16:uniqueId val="{0000000D-317E-432E-B153-2B31D098CF03}"/>
              </c:ext>
            </c:extLst>
          </c:dPt>
          <c:dPt>
            <c:idx val="7"/>
            <c:invertIfNegative val="0"/>
            <c:bubble3D val="0"/>
            <c:spPr>
              <a:solidFill>
                <a:srgbClr val="7C878E"/>
              </a:solidFill>
              <a:ln>
                <a:noFill/>
              </a:ln>
              <a:effectLst/>
            </c:spPr>
            <c:extLst>
              <c:ext xmlns:c16="http://schemas.microsoft.com/office/drawing/2014/chart" uri="{C3380CC4-5D6E-409C-BE32-E72D297353CC}">
                <c16:uniqueId val="{0000000F-317E-432E-B153-2B31D098CF03}"/>
              </c:ext>
            </c:extLst>
          </c:dPt>
          <c:dPt>
            <c:idx val="8"/>
            <c:invertIfNegative val="0"/>
            <c:bubble3D val="0"/>
            <c:spPr>
              <a:solidFill>
                <a:srgbClr val="7C878E"/>
              </a:solidFill>
              <a:ln>
                <a:noFill/>
              </a:ln>
              <a:effectLst/>
            </c:spPr>
            <c:extLst>
              <c:ext xmlns:c16="http://schemas.microsoft.com/office/drawing/2014/chart" uri="{C3380CC4-5D6E-409C-BE32-E72D297353CC}">
                <c16:uniqueId val="{00000011-317E-432E-B153-2B31D098CF03}"/>
              </c:ext>
            </c:extLst>
          </c:dPt>
          <c:dPt>
            <c:idx val="9"/>
            <c:invertIfNegative val="0"/>
            <c:bubble3D val="0"/>
            <c:spPr>
              <a:solidFill>
                <a:srgbClr val="7C878E"/>
              </a:solidFill>
              <a:ln>
                <a:noFill/>
              </a:ln>
              <a:effectLst/>
            </c:spPr>
            <c:extLst>
              <c:ext xmlns:c16="http://schemas.microsoft.com/office/drawing/2014/chart" uri="{C3380CC4-5D6E-409C-BE32-E72D297353CC}">
                <c16:uniqueId val="{00000013-317E-432E-B153-2B31D098CF0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17E-432E-B153-2B31D098CF0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17E-432E-B153-2B31D098CF0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17E-432E-B153-2B31D098CF0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17E-432E-B153-2B31D098CF0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17E-432E-B153-2B31D098CF0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17E-432E-B153-2B31D098CF0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17E-432E-B153-2B31D098CF0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17E-432E-B153-2B31D098CF03}"/>
              </c:ext>
            </c:extLst>
          </c:dPt>
          <c:dPt>
            <c:idx val="21"/>
            <c:invertIfNegative val="0"/>
            <c:bubble3D val="0"/>
            <c:spPr>
              <a:solidFill>
                <a:srgbClr val="95682B"/>
              </a:solidFill>
              <a:ln>
                <a:noFill/>
              </a:ln>
              <a:effectLst/>
            </c:spPr>
            <c:extLst>
              <c:ext xmlns:c16="http://schemas.microsoft.com/office/drawing/2014/chart" uri="{C3380CC4-5D6E-409C-BE32-E72D297353CC}">
                <c16:uniqueId val="{00000025-317E-432E-B153-2B31D098CF03}"/>
              </c:ext>
            </c:extLst>
          </c:dPt>
          <c:dPt>
            <c:idx val="22"/>
            <c:invertIfNegative val="0"/>
            <c:bubble3D val="0"/>
            <c:spPr>
              <a:solidFill>
                <a:srgbClr val="FBBB27"/>
              </a:solidFill>
              <a:ln>
                <a:noFill/>
              </a:ln>
              <a:effectLst/>
            </c:spPr>
            <c:extLst>
              <c:ext xmlns:c16="http://schemas.microsoft.com/office/drawing/2014/chart" uri="{C3380CC4-5D6E-409C-BE32-E72D297353CC}">
                <c16:uniqueId val="{00000027-317E-432E-B153-2B31D098CF03}"/>
              </c:ext>
            </c:extLst>
          </c:dPt>
          <c:dPt>
            <c:idx val="29"/>
            <c:invertIfNegative val="0"/>
            <c:bubble3D val="0"/>
            <c:spPr>
              <a:solidFill>
                <a:srgbClr val="7C878E"/>
              </a:solidFill>
              <a:ln>
                <a:noFill/>
              </a:ln>
              <a:effectLst/>
            </c:spPr>
            <c:extLst>
              <c:ext xmlns:c16="http://schemas.microsoft.com/office/drawing/2014/chart" uri="{C3380CC4-5D6E-409C-BE32-E72D297353CC}">
                <c16:uniqueId val="{00000029-317E-432E-B153-2B31D098CF0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'F105'!$A$6:$A$38</c:f>
              <c:strCache>
                <c:ptCount val="33"/>
                <c:pt idx="0">
                  <c:v>Guerrero</c:v>
                </c:pt>
                <c:pt idx="1">
                  <c:v>Hidalgo</c:v>
                </c:pt>
                <c:pt idx="2">
                  <c:v>Quintana Roo</c:v>
                </c:pt>
                <c:pt idx="3">
                  <c:v>Yucatán</c:v>
                </c:pt>
                <c:pt idx="4">
                  <c:v>Ciudad de México</c:v>
                </c:pt>
                <c:pt idx="5">
                  <c:v>Campeche</c:v>
                </c:pt>
                <c:pt idx="6">
                  <c:v>Sonora</c:v>
                </c:pt>
                <c:pt idx="7">
                  <c:v>Veracruz</c:v>
                </c:pt>
                <c:pt idx="8">
                  <c:v>Guanajuato</c:v>
                </c:pt>
                <c:pt idx="9">
                  <c:v>San Luis Potosí</c:v>
                </c:pt>
                <c:pt idx="10">
                  <c:v>Coahuila</c:v>
                </c:pt>
                <c:pt idx="11">
                  <c:v>Oaxaca</c:v>
                </c:pt>
                <c:pt idx="12">
                  <c:v>Aguascalientes</c:v>
                </c:pt>
                <c:pt idx="13">
                  <c:v>Morelos</c:v>
                </c:pt>
                <c:pt idx="14">
                  <c:v>Puebla</c:v>
                </c:pt>
                <c:pt idx="15">
                  <c:v>Estado de México</c:v>
                </c:pt>
                <c:pt idx="16">
                  <c:v>Querétaro</c:v>
                </c:pt>
                <c:pt idx="17">
                  <c:v>Tlaxcala</c:v>
                </c:pt>
                <c:pt idx="18">
                  <c:v>Chiapas</c:v>
                </c:pt>
                <c:pt idx="19">
                  <c:v>Michoacán</c:v>
                </c:pt>
                <c:pt idx="20">
                  <c:v>Colima</c:v>
                </c:pt>
                <c:pt idx="21">
                  <c:v>Nacional</c:v>
                </c:pt>
                <c:pt idx="22">
                  <c:v>Jalisco</c:v>
                </c:pt>
                <c:pt idx="23">
                  <c:v>Nuevo León</c:v>
                </c:pt>
                <c:pt idx="24">
                  <c:v>Tamaulipas</c:v>
                </c:pt>
                <c:pt idx="25">
                  <c:v>Durango</c:v>
                </c:pt>
                <c:pt idx="26">
                  <c:v>Zacatecas</c:v>
                </c:pt>
                <c:pt idx="27">
                  <c:v>Tabasco</c:v>
                </c:pt>
                <c:pt idx="28">
                  <c:v>Chihuahua</c:v>
                </c:pt>
                <c:pt idx="29">
                  <c:v>Nayarit</c:v>
                </c:pt>
                <c:pt idx="30">
                  <c:v>Baja California Sur</c:v>
                </c:pt>
                <c:pt idx="31">
                  <c:v>Baja California</c:v>
                </c:pt>
                <c:pt idx="32">
                  <c:v>Sinaloa</c:v>
                </c:pt>
              </c:strCache>
            </c:strRef>
          </c:cat>
          <c:val>
            <c:numRef>
              <c:f>'F105'!$B$6:$B$38</c:f>
              <c:numCache>
                <c:formatCode>0.0</c:formatCode>
                <c:ptCount val="33"/>
                <c:pt idx="0">
                  <c:v>-35.7459183149087</c:v>
                </c:pt>
                <c:pt idx="1">
                  <c:v>-20.093353016107098</c:v>
                </c:pt>
                <c:pt idx="2">
                  <c:v>-14.6742415085217</c:v>
                </c:pt>
                <c:pt idx="3">
                  <c:v>-13.1492923372771</c:v>
                </c:pt>
                <c:pt idx="4">
                  <c:v>-11.79868868895</c:v>
                </c:pt>
                <c:pt idx="5">
                  <c:v>-11.3517060367454</c:v>
                </c:pt>
                <c:pt idx="6">
                  <c:v>-8.4154178757716593</c:v>
                </c:pt>
                <c:pt idx="7">
                  <c:v>-8.3751064151940593</c:v>
                </c:pt>
                <c:pt idx="8">
                  <c:v>-7.8173168401248896</c:v>
                </c:pt>
                <c:pt idx="9">
                  <c:v>-7.2683874060077596</c:v>
                </c:pt>
                <c:pt idx="10">
                  <c:v>-6.9672382636462604</c:v>
                </c:pt>
                <c:pt idx="11">
                  <c:v>-6.8822089776649902</c:v>
                </c:pt>
                <c:pt idx="12">
                  <c:v>-6.7446386612691001</c:v>
                </c:pt>
                <c:pt idx="13">
                  <c:v>-5.9477902231364599</c:v>
                </c:pt>
                <c:pt idx="14">
                  <c:v>-5.67034350628985</c:v>
                </c:pt>
                <c:pt idx="15">
                  <c:v>-5.1730152695717102</c:v>
                </c:pt>
                <c:pt idx="16">
                  <c:v>-4.7087345721815801</c:v>
                </c:pt>
                <c:pt idx="17">
                  <c:v>-4.2994908346669103</c:v>
                </c:pt>
                <c:pt idx="18">
                  <c:v>-4.19288152695965</c:v>
                </c:pt>
                <c:pt idx="19">
                  <c:v>-3.9878307293156601</c:v>
                </c:pt>
                <c:pt idx="20">
                  <c:v>-3.75122529644268</c:v>
                </c:pt>
                <c:pt idx="21">
                  <c:v>-3.24783326010489</c:v>
                </c:pt>
                <c:pt idx="22">
                  <c:v>-3.2290857043974102</c:v>
                </c:pt>
                <c:pt idx="23">
                  <c:v>-1.7177028861138299</c:v>
                </c:pt>
                <c:pt idx="24">
                  <c:v>0.26506068178469</c:v>
                </c:pt>
                <c:pt idx="25">
                  <c:v>0.66755884674507504</c:v>
                </c:pt>
                <c:pt idx="26">
                  <c:v>1.09749914075572</c:v>
                </c:pt>
                <c:pt idx="27">
                  <c:v>1.4925845921799801</c:v>
                </c:pt>
                <c:pt idx="28">
                  <c:v>3.8117369035715898</c:v>
                </c:pt>
                <c:pt idx="29">
                  <c:v>5.2599301501838696</c:v>
                </c:pt>
                <c:pt idx="30">
                  <c:v>6.2534035451586902</c:v>
                </c:pt>
                <c:pt idx="31">
                  <c:v>6.5382294707420101</c:v>
                </c:pt>
                <c:pt idx="32">
                  <c:v>9.4186999937587697</c:v>
                </c:pt>
              </c:numCache>
            </c:numRef>
          </c:val>
          <c:extLst>
            <c:ext xmlns:c16="http://schemas.microsoft.com/office/drawing/2014/chart" uri="{C3380CC4-5D6E-409C-BE32-E72D297353CC}">
              <c16:uniqueId val="{0000002A-317E-432E-B153-2B31D098CF0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69E3-4469-B079-93AB8A5C36CB}"/>
              </c:ext>
            </c:extLst>
          </c:dPt>
          <c:dPt>
            <c:idx val="21"/>
            <c:invertIfNegative val="0"/>
            <c:bubble3D val="0"/>
            <c:spPr>
              <a:solidFill>
                <a:srgbClr val="7C878E"/>
              </a:solidFill>
              <a:ln>
                <a:noFill/>
              </a:ln>
              <a:effectLst/>
            </c:spPr>
            <c:extLst>
              <c:ext xmlns:c16="http://schemas.microsoft.com/office/drawing/2014/chart" uri="{C3380CC4-5D6E-409C-BE32-E72D297353CC}">
                <c16:uniqueId val="{00000003-69E3-4469-B079-93AB8A5C36CB}"/>
              </c:ext>
            </c:extLst>
          </c:dPt>
          <c:dPt>
            <c:idx val="33"/>
            <c:invertIfNegative val="0"/>
            <c:bubble3D val="0"/>
            <c:spPr>
              <a:solidFill>
                <a:srgbClr val="7C878E"/>
              </a:solidFill>
              <a:ln>
                <a:noFill/>
              </a:ln>
              <a:effectLst/>
            </c:spPr>
            <c:extLst>
              <c:ext xmlns:c16="http://schemas.microsoft.com/office/drawing/2014/chart" uri="{C3380CC4-5D6E-409C-BE32-E72D297353CC}">
                <c16:uniqueId val="{00000005-69E3-4469-B079-93AB8A5C36CB}"/>
              </c:ext>
            </c:extLst>
          </c:dPt>
          <c:dPt>
            <c:idx val="45"/>
            <c:invertIfNegative val="0"/>
            <c:bubble3D val="0"/>
            <c:spPr>
              <a:solidFill>
                <a:srgbClr val="7C878E"/>
              </a:solidFill>
              <a:ln>
                <a:noFill/>
              </a:ln>
              <a:effectLst/>
            </c:spPr>
            <c:extLst>
              <c:ext xmlns:c16="http://schemas.microsoft.com/office/drawing/2014/chart" uri="{C3380CC4-5D6E-409C-BE32-E72D297353CC}">
                <c16:uniqueId val="{00000007-69E3-4469-B079-93AB8A5C36CB}"/>
              </c:ext>
            </c:extLst>
          </c:dPt>
          <c:dPt>
            <c:idx val="57"/>
            <c:invertIfNegative val="0"/>
            <c:bubble3D val="0"/>
            <c:spPr>
              <a:solidFill>
                <a:srgbClr val="7C878E"/>
              </a:solidFill>
              <a:ln>
                <a:noFill/>
              </a:ln>
              <a:effectLst/>
            </c:spPr>
            <c:extLst>
              <c:ext xmlns:c16="http://schemas.microsoft.com/office/drawing/2014/chart" uri="{C3380CC4-5D6E-409C-BE32-E72D297353CC}">
                <c16:uniqueId val="{00000009-69E3-4469-B079-93AB8A5C36CB}"/>
              </c:ext>
            </c:extLst>
          </c:dPt>
          <c:dPt>
            <c:idx val="69"/>
            <c:invertIfNegative val="0"/>
            <c:bubble3D val="0"/>
            <c:spPr>
              <a:solidFill>
                <a:srgbClr val="7C878E"/>
              </a:solidFill>
              <a:ln>
                <a:noFill/>
              </a:ln>
              <a:effectLst/>
            </c:spPr>
            <c:extLst>
              <c:ext xmlns:c16="http://schemas.microsoft.com/office/drawing/2014/chart" uri="{C3380CC4-5D6E-409C-BE32-E72D297353CC}">
                <c16:uniqueId val="{0000000B-69E3-4469-B079-93AB8A5C36CB}"/>
              </c:ext>
            </c:extLst>
          </c:dPt>
          <c:dPt>
            <c:idx val="81"/>
            <c:invertIfNegative val="0"/>
            <c:bubble3D val="0"/>
            <c:spPr>
              <a:solidFill>
                <a:srgbClr val="7C878E"/>
              </a:solidFill>
              <a:ln>
                <a:noFill/>
              </a:ln>
              <a:effectLst/>
            </c:spPr>
            <c:extLst>
              <c:ext xmlns:c16="http://schemas.microsoft.com/office/drawing/2014/chart" uri="{C3380CC4-5D6E-409C-BE32-E72D297353CC}">
                <c16:uniqueId val="{0000000D-69E3-4469-B079-93AB8A5C36CB}"/>
              </c:ext>
            </c:extLst>
          </c:dPt>
          <c:dPt>
            <c:idx val="93"/>
            <c:invertIfNegative val="0"/>
            <c:bubble3D val="0"/>
            <c:spPr>
              <a:solidFill>
                <a:srgbClr val="FBBB27"/>
              </a:solidFill>
              <a:ln>
                <a:noFill/>
              </a:ln>
              <a:effectLst/>
            </c:spPr>
            <c:extLst>
              <c:ext xmlns:c16="http://schemas.microsoft.com/office/drawing/2014/chart" uri="{C3380CC4-5D6E-409C-BE32-E72D297353CC}">
                <c16:uniqueId val="{0000000F-69E3-4469-B079-93AB8A5C36CB}"/>
              </c:ext>
            </c:extLst>
          </c:dPt>
          <c:cat>
            <c:multiLvlStrRef>
              <c:f>'F106'!$A$6:$B$99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'F106'!$C$6:$C$99</c:f>
              <c:numCache>
                <c:formatCode>#,##0</c:formatCode>
                <c:ptCount val="94"/>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numCache>
            </c:numRef>
          </c:val>
          <c:extLst>
            <c:ext xmlns:c16="http://schemas.microsoft.com/office/drawing/2014/chart" uri="{C3380CC4-5D6E-409C-BE32-E72D297353CC}">
              <c16:uniqueId val="{00000010-69E3-4469-B079-93AB8A5C36C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'F106'!$D$5</c:f>
              <c:strCache>
                <c:ptCount val="1"/>
                <c:pt idx="0">
                  <c:v>Promedio</c:v>
                </c:pt>
              </c:strCache>
            </c:strRef>
          </c:tx>
          <c:spPr>
            <a:ln w="28575" cap="rnd">
              <a:solidFill>
                <a:srgbClr val="B69630"/>
              </a:solidFill>
              <a:round/>
            </a:ln>
            <a:effectLst/>
          </c:spPr>
          <c:marker>
            <c:symbol val="none"/>
          </c:marker>
          <c:cat>
            <c:multiLvlStrRef>
              <c:f>'F106'!$A$6:$B$99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'F106'!$D$6:$D$99</c:f>
              <c:numCache>
                <c:formatCode>#,##0</c:formatCode>
                <c:ptCount val="94"/>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numCache>
            </c:numRef>
          </c:val>
          <c:smooth val="0"/>
          <c:extLst>
            <c:ext xmlns:c16="http://schemas.microsoft.com/office/drawing/2014/chart" uri="{C3380CC4-5D6E-409C-BE32-E72D297353CC}">
              <c16:uniqueId val="{00000011-69E3-4469-B079-93AB8A5C36C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'F107'!$C$5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9DB9-47D6-9DDF-C605A14011F9}"/>
              </c:ext>
            </c:extLst>
          </c:dPt>
          <c:dPt>
            <c:idx val="21"/>
            <c:invertIfNegative val="0"/>
            <c:bubble3D val="0"/>
            <c:spPr>
              <a:solidFill>
                <a:srgbClr val="7C878E"/>
              </a:solidFill>
              <a:ln>
                <a:noFill/>
              </a:ln>
              <a:effectLst/>
            </c:spPr>
            <c:extLst>
              <c:ext xmlns:c16="http://schemas.microsoft.com/office/drawing/2014/chart" uri="{C3380CC4-5D6E-409C-BE32-E72D297353CC}">
                <c16:uniqueId val="{00000003-9DB9-47D6-9DDF-C605A14011F9}"/>
              </c:ext>
            </c:extLst>
          </c:dPt>
          <c:dPt>
            <c:idx val="33"/>
            <c:invertIfNegative val="0"/>
            <c:bubble3D val="0"/>
            <c:spPr>
              <a:solidFill>
                <a:srgbClr val="7C878E"/>
              </a:solidFill>
              <a:ln>
                <a:noFill/>
              </a:ln>
              <a:effectLst/>
            </c:spPr>
            <c:extLst>
              <c:ext xmlns:c16="http://schemas.microsoft.com/office/drawing/2014/chart" uri="{C3380CC4-5D6E-409C-BE32-E72D297353CC}">
                <c16:uniqueId val="{00000005-9DB9-47D6-9DDF-C605A14011F9}"/>
              </c:ext>
            </c:extLst>
          </c:dPt>
          <c:dPt>
            <c:idx val="45"/>
            <c:invertIfNegative val="0"/>
            <c:bubble3D val="0"/>
            <c:spPr>
              <a:solidFill>
                <a:srgbClr val="7C878E"/>
              </a:solidFill>
              <a:ln>
                <a:noFill/>
              </a:ln>
              <a:effectLst/>
            </c:spPr>
            <c:extLst>
              <c:ext xmlns:c16="http://schemas.microsoft.com/office/drawing/2014/chart" uri="{C3380CC4-5D6E-409C-BE32-E72D297353CC}">
                <c16:uniqueId val="{00000007-9DB9-47D6-9DDF-C605A14011F9}"/>
              </c:ext>
            </c:extLst>
          </c:dPt>
          <c:dPt>
            <c:idx val="57"/>
            <c:invertIfNegative val="0"/>
            <c:bubble3D val="0"/>
            <c:spPr>
              <a:solidFill>
                <a:srgbClr val="7C878E"/>
              </a:solidFill>
              <a:ln>
                <a:noFill/>
              </a:ln>
              <a:effectLst/>
            </c:spPr>
            <c:extLst>
              <c:ext xmlns:c16="http://schemas.microsoft.com/office/drawing/2014/chart" uri="{C3380CC4-5D6E-409C-BE32-E72D297353CC}">
                <c16:uniqueId val="{00000009-9DB9-47D6-9DDF-C605A14011F9}"/>
              </c:ext>
            </c:extLst>
          </c:dPt>
          <c:dPt>
            <c:idx val="69"/>
            <c:invertIfNegative val="0"/>
            <c:bubble3D val="0"/>
            <c:spPr>
              <a:solidFill>
                <a:srgbClr val="7C878E"/>
              </a:solidFill>
              <a:ln>
                <a:noFill/>
              </a:ln>
              <a:effectLst/>
            </c:spPr>
            <c:extLst>
              <c:ext xmlns:c16="http://schemas.microsoft.com/office/drawing/2014/chart" uri="{C3380CC4-5D6E-409C-BE32-E72D297353CC}">
                <c16:uniqueId val="{0000000B-9DB9-47D6-9DDF-C605A14011F9}"/>
              </c:ext>
            </c:extLst>
          </c:dPt>
          <c:dPt>
            <c:idx val="81"/>
            <c:invertIfNegative val="0"/>
            <c:bubble3D val="0"/>
            <c:spPr>
              <a:solidFill>
                <a:srgbClr val="7C878E"/>
              </a:solidFill>
              <a:ln>
                <a:noFill/>
              </a:ln>
              <a:effectLst/>
            </c:spPr>
            <c:extLst>
              <c:ext xmlns:c16="http://schemas.microsoft.com/office/drawing/2014/chart" uri="{C3380CC4-5D6E-409C-BE32-E72D297353CC}">
                <c16:uniqueId val="{0000000D-9DB9-47D6-9DDF-C605A14011F9}"/>
              </c:ext>
            </c:extLst>
          </c:dPt>
          <c:dPt>
            <c:idx val="93"/>
            <c:invertIfNegative val="0"/>
            <c:bubble3D val="0"/>
            <c:spPr>
              <a:solidFill>
                <a:srgbClr val="FBBB27"/>
              </a:solidFill>
              <a:ln>
                <a:noFill/>
              </a:ln>
              <a:effectLst/>
            </c:spPr>
            <c:extLst>
              <c:ext xmlns:c16="http://schemas.microsoft.com/office/drawing/2014/chart" uri="{C3380CC4-5D6E-409C-BE32-E72D297353CC}">
                <c16:uniqueId val="{0000000F-9DB9-47D6-9DDF-C605A14011F9}"/>
              </c:ext>
            </c:extLst>
          </c:dPt>
          <c:cat>
            <c:multiLvlStrRef>
              <c:f>'F107'!$A$6:$B$99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'F107'!$C$6:$C$99</c:f>
              <c:numCache>
                <c:formatCode>#,##0</c:formatCode>
                <c:ptCount val="94"/>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numCache>
            </c:numRef>
          </c:val>
          <c:extLst>
            <c:ext xmlns:c16="http://schemas.microsoft.com/office/drawing/2014/chart" uri="{C3380CC4-5D6E-409C-BE32-E72D297353CC}">
              <c16:uniqueId val="{00000010-9DB9-47D6-9DDF-C605A14011F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'F107'!$D$5</c:f>
              <c:strCache>
                <c:ptCount val="1"/>
                <c:pt idx="0">
                  <c:v>Promedio</c:v>
                </c:pt>
              </c:strCache>
            </c:strRef>
          </c:tx>
          <c:spPr>
            <a:ln w="28575" cap="rnd">
              <a:solidFill>
                <a:srgbClr val="B69630"/>
              </a:solidFill>
              <a:round/>
            </a:ln>
            <a:effectLst/>
          </c:spPr>
          <c:marker>
            <c:symbol val="none"/>
          </c:marker>
          <c:cat>
            <c:multiLvlStrRef>
              <c:f>'F107'!$A$6:$B$99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'F107'!$D$6:$D$99</c:f>
              <c:numCache>
                <c:formatCode>#,##0</c:formatCode>
                <c:ptCount val="94"/>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numCache>
            </c:numRef>
          </c:val>
          <c:smooth val="0"/>
          <c:extLst>
            <c:ext xmlns:c16="http://schemas.microsoft.com/office/drawing/2014/chart" uri="{C3380CC4-5D6E-409C-BE32-E72D297353CC}">
              <c16:uniqueId val="{00000011-9DB9-47D6-9DDF-C605A14011F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'F108'!$C$5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F63E-46A8-8FB2-4BC37580B726}"/>
              </c:ext>
            </c:extLst>
          </c:dPt>
          <c:dPt>
            <c:idx val="10"/>
            <c:invertIfNegative val="0"/>
            <c:bubble3D val="0"/>
            <c:extLst>
              <c:ext xmlns:c16="http://schemas.microsoft.com/office/drawing/2014/chart" uri="{C3380CC4-5D6E-409C-BE32-E72D297353CC}">
                <c16:uniqueId val="{00000002-F63E-46A8-8FB2-4BC37580B726}"/>
              </c:ext>
            </c:extLst>
          </c:dPt>
          <c:dPt>
            <c:idx val="11"/>
            <c:invertIfNegative val="0"/>
            <c:bubble3D val="0"/>
            <c:spPr>
              <a:solidFill>
                <a:srgbClr val="C9D0D6"/>
              </a:solidFill>
              <a:ln>
                <a:noFill/>
              </a:ln>
              <a:effectLst/>
            </c:spPr>
            <c:extLst>
              <c:ext xmlns:c16="http://schemas.microsoft.com/office/drawing/2014/chart" uri="{C3380CC4-5D6E-409C-BE32-E72D297353CC}">
                <c16:uniqueId val="{00000004-F63E-46A8-8FB2-4BC37580B726}"/>
              </c:ext>
            </c:extLst>
          </c:dPt>
          <c:dPt>
            <c:idx val="21"/>
            <c:invertIfNegative val="0"/>
            <c:bubble3D val="0"/>
            <c:spPr>
              <a:solidFill>
                <a:srgbClr val="7C878E"/>
              </a:solidFill>
              <a:ln>
                <a:noFill/>
              </a:ln>
              <a:effectLst/>
            </c:spPr>
            <c:extLst>
              <c:ext xmlns:c16="http://schemas.microsoft.com/office/drawing/2014/chart" uri="{C3380CC4-5D6E-409C-BE32-E72D297353CC}">
                <c16:uniqueId val="{00000006-F63E-46A8-8FB2-4BC37580B726}"/>
              </c:ext>
            </c:extLst>
          </c:dPt>
          <c:dPt>
            <c:idx val="22"/>
            <c:invertIfNegative val="0"/>
            <c:bubble3D val="0"/>
            <c:extLst>
              <c:ext xmlns:c16="http://schemas.microsoft.com/office/drawing/2014/chart" uri="{C3380CC4-5D6E-409C-BE32-E72D297353CC}">
                <c16:uniqueId val="{00000007-F63E-46A8-8FB2-4BC37580B726}"/>
              </c:ext>
            </c:extLst>
          </c:dPt>
          <c:dPt>
            <c:idx val="23"/>
            <c:invertIfNegative val="0"/>
            <c:bubble3D val="0"/>
            <c:spPr>
              <a:solidFill>
                <a:srgbClr val="C9D0D6"/>
              </a:solidFill>
              <a:ln>
                <a:noFill/>
              </a:ln>
              <a:effectLst/>
            </c:spPr>
            <c:extLst>
              <c:ext xmlns:c16="http://schemas.microsoft.com/office/drawing/2014/chart" uri="{C3380CC4-5D6E-409C-BE32-E72D297353CC}">
                <c16:uniqueId val="{00000009-F63E-46A8-8FB2-4BC37580B726}"/>
              </c:ext>
            </c:extLst>
          </c:dPt>
          <c:dPt>
            <c:idx val="33"/>
            <c:invertIfNegative val="0"/>
            <c:bubble3D val="0"/>
            <c:spPr>
              <a:solidFill>
                <a:srgbClr val="7C878E"/>
              </a:solidFill>
              <a:ln>
                <a:noFill/>
              </a:ln>
              <a:effectLst/>
            </c:spPr>
            <c:extLst>
              <c:ext xmlns:c16="http://schemas.microsoft.com/office/drawing/2014/chart" uri="{C3380CC4-5D6E-409C-BE32-E72D297353CC}">
                <c16:uniqueId val="{0000000B-F63E-46A8-8FB2-4BC37580B726}"/>
              </c:ext>
            </c:extLst>
          </c:dPt>
          <c:dPt>
            <c:idx val="34"/>
            <c:invertIfNegative val="0"/>
            <c:bubble3D val="0"/>
            <c:extLst>
              <c:ext xmlns:c16="http://schemas.microsoft.com/office/drawing/2014/chart" uri="{C3380CC4-5D6E-409C-BE32-E72D297353CC}">
                <c16:uniqueId val="{0000000C-F63E-46A8-8FB2-4BC37580B726}"/>
              </c:ext>
            </c:extLst>
          </c:dPt>
          <c:dPt>
            <c:idx val="35"/>
            <c:invertIfNegative val="0"/>
            <c:bubble3D val="0"/>
            <c:spPr>
              <a:solidFill>
                <a:srgbClr val="C9D0D6"/>
              </a:solidFill>
              <a:ln>
                <a:noFill/>
              </a:ln>
              <a:effectLst/>
            </c:spPr>
            <c:extLst>
              <c:ext xmlns:c16="http://schemas.microsoft.com/office/drawing/2014/chart" uri="{C3380CC4-5D6E-409C-BE32-E72D297353CC}">
                <c16:uniqueId val="{0000000E-F63E-46A8-8FB2-4BC37580B726}"/>
              </c:ext>
            </c:extLst>
          </c:dPt>
          <c:dPt>
            <c:idx val="45"/>
            <c:invertIfNegative val="0"/>
            <c:bubble3D val="0"/>
            <c:spPr>
              <a:solidFill>
                <a:srgbClr val="7C878E"/>
              </a:solidFill>
              <a:ln>
                <a:noFill/>
              </a:ln>
              <a:effectLst/>
            </c:spPr>
            <c:extLst>
              <c:ext xmlns:c16="http://schemas.microsoft.com/office/drawing/2014/chart" uri="{C3380CC4-5D6E-409C-BE32-E72D297353CC}">
                <c16:uniqueId val="{00000010-F63E-46A8-8FB2-4BC37580B726}"/>
              </c:ext>
            </c:extLst>
          </c:dPt>
          <c:dPt>
            <c:idx val="46"/>
            <c:invertIfNegative val="0"/>
            <c:bubble3D val="0"/>
            <c:extLst>
              <c:ext xmlns:c16="http://schemas.microsoft.com/office/drawing/2014/chart" uri="{C3380CC4-5D6E-409C-BE32-E72D297353CC}">
                <c16:uniqueId val="{00000011-F63E-46A8-8FB2-4BC37580B726}"/>
              </c:ext>
            </c:extLst>
          </c:dPt>
          <c:dPt>
            <c:idx val="47"/>
            <c:invertIfNegative val="0"/>
            <c:bubble3D val="0"/>
            <c:spPr>
              <a:solidFill>
                <a:srgbClr val="C9D0D6"/>
              </a:solidFill>
              <a:ln>
                <a:noFill/>
              </a:ln>
              <a:effectLst/>
            </c:spPr>
            <c:extLst>
              <c:ext xmlns:c16="http://schemas.microsoft.com/office/drawing/2014/chart" uri="{C3380CC4-5D6E-409C-BE32-E72D297353CC}">
                <c16:uniqueId val="{00000013-F63E-46A8-8FB2-4BC37580B726}"/>
              </c:ext>
            </c:extLst>
          </c:dPt>
          <c:dPt>
            <c:idx val="57"/>
            <c:invertIfNegative val="0"/>
            <c:bubble3D val="0"/>
            <c:spPr>
              <a:solidFill>
                <a:srgbClr val="7C878E"/>
              </a:solidFill>
              <a:ln>
                <a:noFill/>
              </a:ln>
              <a:effectLst/>
            </c:spPr>
            <c:extLst>
              <c:ext xmlns:c16="http://schemas.microsoft.com/office/drawing/2014/chart" uri="{C3380CC4-5D6E-409C-BE32-E72D297353CC}">
                <c16:uniqueId val="{00000015-F63E-46A8-8FB2-4BC37580B726}"/>
              </c:ext>
            </c:extLst>
          </c:dPt>
          <c:dPt>
            <c:idx val="58"/>
            <c:invertIfNegative val="0"/>
            <c:bubble3D val="0"/>
            <c:extLst>
              <c:ext xmlns:c16="http://schemas.microsoft.com/office/drawing/2014/chart" uri="{C3380CC4-5D6E-409C-BE32-E72D297353CC}">
                <c16:uniqueId val="{00000016-F63E-46A8-8FB2-4BC37580B726}"/>
              </c:ext>
            </c:extLst>
          </c:dPt>
          <c:dPt>
            <c:idx val="59"/>
            <c:invertIfNegative val="0"/>
            <c:bubble3D val="0"/>
            <c:spPr>
              <a:solidFill>
                <a:srgbClr val="C9D0D6"/>
              </a:solidFill>
              <a:ln>
                <a:noFill/>
              </a:ln>
              <a:effectLst/>
            </c:spPr>
            <c:extLst>
              <c:ext xmlns:c16="http://schemas.microsoft.com/office/drawing/2014/chart" uri="{C3380CC4-5D6E-409C-BE32-E72D297353CC}">
                <c16:uniqueId val="{00000018-F63E-46A8-8FB2-4BC37580B726}"/>
              </c:ext>
            </c:extLst>
          </c:dPt>
          <c:dPt>
            <c:idx val="69"/>
            <c:invertIfNegative val="0"/>
            <c:bubble3D val="0"/>
            <c:spPr>
              <a:solidFill>
                <a:srgbClr val="7C878E"/>
              </a:solidFill>
              <a:ln>
                <a:noFill/>
              </a:ln>
              <a:effectLst/>
            </c:spPr>
            <c:extLst>
              <c:ext xmlns:c16="http://schemas.microsoft.com/office/drawing/2014/chart" uri="{C3380CC4-5D6E-409C-BE32-E72D297353CC}">
                <c16:uniqueId val="{0000001A-F63E-46A8-8FB2-4BC37580B726}"/>
              </c:ext>
            </c:extLst>
          </c:dPt>
          <c:dPt>
            <c:idx val="70"/>
            <c:invertIfNegative val="0"/>
            <c:bubble3D val="0"/>
            <c:extLst>
              <c:ext xmlns:c16="http://schemas.microsoft.com/office/drawing/2014/chart" uri="{C3380CC4-5D6E-409C-BE32-E72D297353CC}">
                <c16:uniqueId val="{0000001B-F63E-46A8-8FB2-4BC37580B726}"/>
              </c:ext>
            </c:extLst>
          </c:dPt>
          <c:dPt>
            <c:idx val="71"/>
            <c:invertIfNegative val="0"/>
            <c:bubble3D val="0"/>
            <c:spPr>
              <a:solidFill>
                <a:srgbClr val="C9D0D6"/>
              </a:solidFill>
              <a:ln>
                <a:noFill/>
              </a:ln>
              <a:effectLst/>
            </c:spPr>
            <c:extLst>
              <c:ext xmlns:c16="http://schemas.microsoft.com/office/drawing/2014/chart" uri="{C3380CC4-5D6E-409C-BE32-E72D297353CC}">
                <c16:uniqueId val="{0000001D-F63E-46A8-8FB2-4BC37580B726}"/>
              </c:ext>
            </c:extLst>
          </c:dPt>
          <c:dPt>
            <c:idx val="81"/>
            <c:invertIfNegative val="0"/>
            <c:bubble3D val="0"/>
            <c:spPr>
              <a:solidFill>
                <a:srgbClr val="7C878E"/>
              </a:solidFill>
              <a:ln>
                <a:noFill/>
              </a:ln>
              <a:effectLst/>
            </c:spPr>
            <c:extLst>
              <c:ext xmlns:c16="http://schemas.microsoft.com/office/drawing/2014/chart" uri="{C3380CC4-5D6E-409C-BE32-E72D297353CC}">
                <c16:uniqueId val="{0000001F-F63E-46A8-8FB2-4BC37580B726}"/>
              </c:ext>
            </c:extLst>
          </c:dPt>
          <c:dPt>
            <c:idx val="93"/>
            <c:invertIfNegative val="0"/>
            <c:bubble3D val="0"/>
            <c:spPr>
              <a:solidFill>
                <a:srgbClr val="FBBB27"/>
              </a:solidFill>
              <a:ln>
                <a:noFill/>
              </a:ln>
              <a:effectLst/>
            </c:spPr>
            <c:extLst>
              <c:ext xmlns:c16="http://schemas.microsoft.com/office/drawing/2014/chart" uri="{C3380CC4-5D6E-409C-BE32-E72D297353CC}">
                <c16:uniqueId val="{00000021-F63E-46A8-8FB2-4BC37580B726}"/>
              </c:ext>
            </c:extLst>
          </c:dPt>
          <c:cat>
            <c:multiLvlStrRef>
              <c:f>'F108'!$A$6:$B$99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'F108'!$C$6:$C$99</c:f>
              <c:numCache>
                <c:formatCode>#,##0</c:formatCode>
                <c:ptCount val="94"/>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numCache>
            </c:numRef>
          </c:val>
          <c:extLst>
            <c:ext xmlns:c16="http://schemas.microsoft.com/office/drawing/2014/chart" uri="{C3380CC4-5D6E-409C-BE32-E72D297353CC}">
              <c16:uniqueId val="{00000022-F63E-46A8-8FB2-4BC37580B726}"/>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'F108'!$D$5</c:f>
              <c:strCache>
                <c:ptCount val="1"/>
                <c:pt idx="0">
                  <c:v>Variación</c:v>
                </c:pt>
              </c:strCache>
            </c:strRef>
          </c:tx>
          <c:spPr>
            <a:ln w="28575" cap="rnd">
              <a:solidFill>
                <a:srgbClr val="B69630"/>
              </a:solidFill>
              <a:round/>
            </a:ln>
            <a:effectLst/>
          </c:spPr>
          <c:marker>
            <c:symbol val="none"/>
          </c:marker>
          <c:cat>
            <c:multiLvlStrRef>
              <c:f>'F108'!$A$6:$B$99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'F108'!$D$6:$D$99</c:f>
              <c:numCache>
                <c:formatCode>0.0</c:formatCode>
                <c:ptCount val="94"/>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numCache>
            </c:numRef>
          </c:val>
          <c:smooth val="0"/>
          <c:extLst>
            <c:ext xmlns:c16="http://schemas.microsoft.com/office/drawing/2014/chart" uri="{C3380CC4-5D6E-409C-BE32-E72D297353CC}">
              <c16:uniqueId val="{00000023-F63E-46A8-8FB2-4BC37580B726}"/>
            </c:ext>
          </c:extLst>
        </c:ser>
        <c:ser>
          <c:idx val="2"/>
          <c:order val="2"/>
          <c:tx>
            <c:strRef>
              <c:f>'F108'!$E$5</c:f>
              <c:strCache>
                <c:ptCount val="1"/>
                <c:pt idx="0">
                  <c:v>Variación promedio</c:v>
                </c:pt>
              </c:strCache>
            </c:strRef>
          </c:tx>
          <c:spPr>
            <a:ln w="28575" cap="rnd">
              <a:solidFill>
                <a:srgbClr val="524805"/>
              </a:solidFill>
              <a:round/>
            </a:ln>
            <a:effectLst/>
          </c:spPr>
          <c:marker>
            <c:symbol val="none"/>
          </c:marker>
          <c:cat>
            <c:multiLvlStrRef>
              <c:f>'F108'!$A$6:$B$99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'F108'!$E$6:$E$99</c:f>
              <c:numCache>
                <c:formatCode>0.0</c:formatCode>
                <c:ptCount val="94"/>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numCache>
            </c:numRef>
          </c:val>
          <c:smooth val="0"/>
          <c:extLst>
            <c:ext xmlns:c16="http://schemas.microsoft.com/office/drawing/2014/chart" uri="{C3380CC4-5D6E-409C-BE32-E72D297353CC}">
              <c16:uniqueId val="{00000024-F63E-46A8-8FB2-4BC37580B726}"/>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'F109'!$C$5</c:f>
              <c:strCache>
                <c:ptCount val="1"/>
                <c:pt idx="0">
                  <c:v>Establecimientos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B8DD-4BCE-8C3F-75A500B51737}"/>
              </c:ext>
            </c:extLst>
          </c:dPt>
          <c:dPt>
            <c:idx val="21"/>
            <c:invertIfNegative val="0"/>
            <c:bubble3D val="0"/>
            <c:spPr>
              <a:solidFill>
                <a:srgbClr val="7C878E"/>
              </a:solidFill>
              <a:ln>
                <a:noFill/>
              </a:ln>
              <a:effectLst/>
            </c:spPr>
            <c:extLst>
              <c:ext xmlns:c16="http://schemas.microsoft.com/office/drawing/2014/chart" uri="{C3380CC4-5D6E-409C-BE32-E72D297353CC}">
                <c16:uniqueId val="{00000003-B8DD-4BCE-8C3F-75A500B51737}"/>
              </c:ext>
            </c:extLst>
          </c:dPt>
          <c:dPt>
            <c:idx val="33"/>
            <c:invertIfNegative val="0"/>
            <c:bubble3D val="0"/>
            <c:spPr>
              <a:solidFill>
                <a:srgbClr val="7C878E"/>
              </a:solidFill>
              <a:ln>
                <a:noFill/>
              </a:ln>
              <a:effectLst/>
            </c:spPr>
            <c:extLst>
              <c:ext xmlns:c16="http://schemas.microsoft.com/office/drawing/2014/chart" uri="{C3380CC4-5D6E-409C-BE32-E72D297353CC}">
                <c16:uniqueId val="{00000005-B8DD-4BCE-8C3F-75A500B51737}"/>
              </c:ext>
            </c:extLst>
          </c:dPt>
          <c:dPt>
            <c:idx val="45"/>
            <c:invertIfNegative val="0"/>
            <c:bubble3D val="0"/>
            <c:spPr>
              <a:solidFill>
                <a:srgbClr val="7C878E"/>
              </a:solidFill>
              <a:ln>
                <a:noFill/>
              </a:ln>
              <a:effectLst/>
            </c:spPr>
            <c:extLst>
              <c:ext xmlns:c16="http://schemas.microsoft.com/office/drawing/2014/chart" uri="{C3380CC4-5D6E-409C-BE32-E72D297353CC}">
                <c16:uniqueId val="{00000007-B8DD-4BCE-8C3F-75A500B51737}"/>
              </c:ext>
            </c:extLst>
          </c:dPt>
          <c:dPt>
            <c:idx val="57"/>
            <c:invertIfNegative val="0"/>
            <c:bubble3D val="0"/>
            <c:spPr>
              <a:solidFill>
                <a:srgbClr val="7C878E"/>
              </a:solidFill>
              <a:ln>
                <a:noFill/>
              </a:ln>
              <a:effectLst/>
            </c:spPr>
            <c:extLst>
              <c:ext xmlns:c16="http://schemas.microsoft.com/office/drawing/2014/chart" uri="{C3380CC4-5D6E-409C-BE32-E72D297353CC}">
                <c16:uniqueId val="{00000009-B8DD-4BCE-8C3F-75A500B51737}"/>
              </c:ext>
            </c:extLst>
          </c:dPt>
          <c:dPt>
            <c:idx val="69"/>
            <c:invertIfNegative val="0"/>
            <c:bubble3D val="0"/>
            <c:spPr>
              <a:solidFill>
                <a:srgbClr val="7C878E"/>
              </a:solidFill>
              <a:ln>
                <a:noFill/>
              </a:ln>
              <a:effectLst/>
            </c:spPr>
            <c:extLst>
              <c:ext xmlns:c16="http://schemas.microsoft.com/office/drawing/2014/chart" uri="{C3380CC4-5D6E-409C-BE32-E72D297353CC}">
                <c16:uniqueId val="{0000000B-B8DD-4BCE-8C3F-75A500B51737}"/>
              </c:ext>
            </c:extLst>
          </c:dPt>
          <c:dPt>
            <c:idx val="81"/>
            <c:invertIfNegative val="0"/>
            <c:bubble3D val="0"/>
            <c:spPr>
              <a:solidFill>
                <a:srgbClr val="7C878E"/>
              </a:solidFill>
              <a:ln>
                <a:noFill/>
              </a:ln>
              <a:effectLst/>
            </c:spPr>
            <c:extLst>
              <c:ext xmlns:c16="http://schemas.microsoft.com/office/drawing/2014/chart" uri="{C3380CC4-5D6E-409C-BE32-E72D297353CC}">
                <c16:uniqueId val="{0000000D-B8DD-4BCE-8C3F-75A500B51737}"/>
              </c:ext>
            </c:extLst>
          </c:dPt>
          <c:dPt>
            <c:idx val="93"/>
            <c:invertIfNegative val="0"/>
            <c:bubble3D val="0"/>
            <c:spPr>
              <a:solidFill>
                <a:srgbClr val="FBBB27"/>
              </a:solidFill>
              <a:ln>
                <a:noFill/>
              </a:ln>
              <a:effectLst/>
            </c:spPr>
            <c:extLst>
              <c:ext xmlns:c16="http://schemas.microsoft.com/office/drawing/2014/chart" uri="{C3380CC4-5D6E-409C-BE32-E72D297353CC}">
                <c16:uniqueId val="{0000000F-B8DD-4BCE-8C3F-75A500B51737}"/>
              </c:ext>
            </c:extLst>
          </c:dPt>
          <c:cat>
            <c:multiLvlStrRef>
              <c:f>'F109'!$A$6:$B$99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'F109'!$C$6:$C$99</c:f>
              <c:numCache>
                <c:formatCode>#,##0</c:formatCode>
                <c:ptCount val="94"/>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numCache>
            </c:numRef>
          </c:val>
          <c:extLst>
            <c:ext xmlns:c16="http://schemas.microsoft.com/office/drawing/2014/chart" uri="{C3380CC4-5D6E-409C-BE32-E72D297353CC}">
              <c16:uniqueId val="{00000010-B8DD-4BCE-8C3F-75A500B5173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'F109'!$D$5</c:f>
              <c:strCache>
                <c:ptCount val="1"/>
                <c:pt idx="0">
                  <c:v>Promedio</c:v>
                </c:pt>
              </c:strCache>
            </c:strRef>
          </c:tx>
          <c:spPr>
            <a:ln w="28575" cap="rnd">
              <a:solidFill>
                <a:srgbClr val="B69630"/>
              </a:solidFill>
              <a:round/>
            </a:ln>
            <a:effectLst/>
          </c:spPr>
          <c:marker>
            <c:symbol val="none"/>
          </c:marker>
          <c:cat>
            <c:multiLvlStrRef>
              <c:f>'F109'!$A$6:$B$99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'F109'!$D$6:$D$99</c:f>
              <c:numCache>
                <c:formatCode>#,##0</c:formatCode>
                <c:ptCount val="94"/>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numCache>
            </c:numRef>
          </c:val>
          <c:smooth val="0"/>
          <c:extLst>
            <c:ext xmlns:c16="http://schemas.microsoft.com/office/drawing/2014/chart" uri="{C3380CC4-5D6E-409C-BE32-E72D297353CC}">
              <c16:uniqueId val="{00000011-B8DD-4BCE-8C3F-75A500B5173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FFF-45D6-BD9B-636FBFA01C53}"/>
              </c:ext>
            </c:extLst>
          </c:dPt>
          <c:dPt>
            <c:idx val="1"/>
            <c:invertIfNegative val="0"/>
            <c:bubble3D val="0"/>
            <c:spPr>
              <a:solidFill>
                <a:srgbClr val="7C878E"/>
              </a:solidFill>
              <a:ln>
                <a:noFill/>
              </a:ln>
              <a:effectLst/>
            </c:spPr>
            <c:extLst>
              <c:ext xmlns:c16="http://schemas.microsoft.com/office/drawing/2014/chart" uri="{C3380CC4-5D6E-409C-BE32-E72D297353CC}">
                <c16:uniqueId val="{00000003-EFFF-45D6-BD9B-636FBFA01C53}"/>
              </c:ext>
            </c:extLst>
          </c:dPt>
          <c:dPt>
            <c:idx val="2"/>
            <c:invertIfNegative val="0"/>
            <c:bubble3D val="0"/>
            <c:spPr>
              <a:solidFill>
                <a:srgbClr val="7C878E"/>
              </a:solidFill>
              <a:ln>
                <a:noFill/>
              </a:ln>
              <a:effectLst/>
            </c:spPr>
            <c:extLst>
              <c:ext xmlns:c16="http://schemas.microsoft.com/office/drawing/2014/chart" uri="{C3380CC4-5D6E-409C-BE32-E72D297353CC}">
                <c16:uniqueId val="{00000005-EFFF-45D6-BD9B-636FBFA01C53}"/>
              </c:ext>
            </c:extLst>
          </c:dPt>
          <c:dPt>
            <c:idx val="3"/>
            <c:invertIfNegative val="0"/>
            <c:bubble3D val="0"/>
            <c:spPr>
              <a:solidFill>
                <a:srgbClr val="7C878E"/>
              </a:solidFill>
              <a:ln>
                <a:noFill/>
              </a:ln>
              <a:effectLst/>
            </c:spPr>
            <c:extLst>
              <c:ext xmlns:c16="http://schemas.microsoft.com/office/drawing/2014/chart" uri="{C3380CC4-5D6E-409C-BE32-E72D297353CC}">
                <c16:uniqueId val="{00000007-EFFF-45D6-BD9B-636FBFA01C53}"/>
              </c:ext>
            </c:extLst>
          </c:dPt>
          <c:dPt>
            <c:idx val="4"/>
            <c:invertIfNegative val="0"/>
            <c:bubble3D val="0"/>
            <c:spPr>
              <a:solidFill>
                <a:srgbClr val="7C878E"/>
              </a:solidFill>
              <a:ln>
                <a:noFill/>
              </a:ln>
              <a:effectLst/>
            </c:spPr>
            <c:extLst>
              <c:ext xmlns:c16="http://schemas.microsoft.com/office/drawing/2014/chart" uri="{C3380CC4-5D6E-409C-BE32-E72D297353CC}">
                <c16:uniqueId val="{00000009-EFFF-45D6-BD9B-636FBFA01C53}"/>
              </c:ext>
            </c:extLst>
          </c:dPt>
          <c:dPt>
            <c:idx val="5"/>
            <c:invertIfNegative val="0"/>
            <c:bubble3D val="0"/>
            <c:spPr>
              <a:solidFill>
                <a:srgbClr val="7C878E"/>
              </a:solidFill>
              <a:ln>
                <a:noFill/>
              </a:ln>
              <a:effectLst/>
            </c:spPr>
            <c:extLst>
              <c:ext xmlns:c16="http://schemas.microsoft.com/office/drawing/2014/chart" uri="{C3380CC4-5D6E-409C-BE32-E72D297353CC}">
                <c16:uniqueId val="{0000000B-EFFF-45D6-BD9B-636FBFA01C53}"/>
              </c:ext>
            </c:extLst>
          </c:dPt>
          <c:dPt>
            <c:idx val="6"/>
            <c:invertIfNegative val="0"/>
            <c:bubble3D val="0"/>
            <c:spPr>
              <a:solidFill>
                <a:srgbClr val="7C878E"/>
              </a:solidFill>
              <a:ln>
                <a:noFill/>
              </a:ln>
              <a:effectLst/>
            </c:spPr>
            <c:extLst>
              <c:ext xmlns:c16="http://schemas.microsoft.com/office/drawing/2014/chart" uri="{C3380CC4-5D6E-409C-BE32-E72D297353CC}">
                <c16:uniqueId val="{0000000D-EFFF-45D6-BD9B-636FBFA01C53}"/>
              </c:ext>
            </c:extLst>
          </c:dPt>
          <c:dPt>
            <c:idx val="7"/>
            <c:invertIfNegative val="0"/>
            <c:bubble3D val="0"/>
            <c:spPr>
              <a:solidFill>
                <a:srgbClr val="7C878E"/>
              </a:solidFill>
              <a:ln>
                <a:noFill/>
              </a:ln>
              <a:effectLst/>
            </c:spPr>
            <c:extLst>
              <c:ext xmlns:c16="http://schemas.microsoft.com/office/drawing/2014/chart" uri="{C3380CC4-5D6E-409C-BE32-E72D297353CC}">
                <c16:uniqueId val="{0000000F-EFFF-45D6-BD9B-636FBFA01C53}"/>
              </c:ext>
            </c:extLst>
          </c:dPt>
          <c:dPt>
            <c:idx val="8"/>
            <c:invertIfNegative val="0"/>
            <c:bubble3D val="0"/>
            <c:spPr>
              <a:solidFill>
                <a:srgbClr val="7C878E"/>
              </a:solidFill>
              <a:ln>
                <a:noFill/>
              </a:ln>
              <a:effectLst/>
            </c:spPr>
            <c:extLst>
              <c:ext xmlns:c16="http://schemas.microsoft.com/office/drawing/2014/chart" uri="{C3380CC4-5D6E-409C-BE32-E72D297353CC}">
                <c16:uniqueId val="{00000011-EFFF-45D6-BD9B-636FBFA01C53}"/>
              </c:ext>
            </c:extLst>
          </c:dPt>
          <c:dPt>
            <c:idx val="9"/>
            <c:invertIfNegative val="0"/>
            <c:bubble3D val="0"/>
            <c:spPr>
              <a:solidFill>
                <a:srgbClr val="7C878E"/>
              </a:solidFill>
              <a:ln>
                <a:noFill/>
              </a:ln>
              <a:effectLst/>
            </c:spPr>
            <c:extLst>
              <c:ext xmlns:c16="http://schemas.microsoft.com/office/drawing/2014/chart" uri="{C3380CC4-5D6E-409C-BE32-E72D297353CC}">
                <c16:uniqueId val="{00000013-EFFF-45D6-BD9B-636FBFA01C5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FFF-45D6-BD9B-636FBFA01C5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FFF-45D6-BD9B-636FBFA01C5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FFF-45D6-BD9B-636FBFA01C53}"/>
              </c:ext>
            </c:extLst>
          </c:dPt>
          <c:dPt>
            <c:idx val="13"/>
            <c:invertIfNegative val="0"/>
            <c:bubble3D val="0"/>
            <c:spPr>
              <a:solidFill>
                <a:srgbClr val="FBBB27"/>
              </a:solidFill>
              <a:ln>
                <a:noFill/>
              </a:ln>
              <a:effectLst/>
            </c:spPr>
            <c:extLst>
              <c:ext xmlns:c16="http://schemas.microsoft.com/office/drawing/2014/chart" uri="{C3380CC4-5D6E-409C-BE32-E72D297353CC}">
                <c16:uniqueId val="{0000001B-EFFF-45D6-BD9B-636FBFA01C5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FFF-45D6-BD9B-636FBFA01C5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FFF-45D6-BD9B-636FBFA01C5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FFF-45D6-BD9B-636FBFA01C5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FFF-45D6-BD9B-636FBFA01C5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'F110'!$A$6:$A$24</c:f>
              <c:strCache>
                <c:ptCount val="19"/>
                <c:pt idx="0">
                  <c:v>Michoacán</c:v>
                </c:pt>
                <c:pt idx="1">
                  <c:v>Yucatán</c:v>
                </c:pt>
                <c:pt idx="2">
                  <c:v>Veracruz</c:v>
                </c:pt>
                <c:pt idx="3">
                  <c:v>Sinaloa</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'F110'!$B$6:$B$24</c:f>
              <c:numCache>
                <c:formatCode>0.0</c:formatCode>
                <c:ptCount val="19"/>
                <c:pt idx="0">
                  <c:v>0.4</c:v>
                </c:pt>
                <c:pt idx="1">
                  <c:v>0.8</c:v>
                </c:pt>
                <c:pt idx="2">
                  <c:v>0.9</c:v>
                </c:pt>
                <c:pt idx="3">
                  <c:v>1</c:v>
                </c:pt>
                <c:pt idx="4">
                  <c:v>1.2</c:v>
                </c:pt>
                <c:pt idx="5">
                  <c:v>1.4</c:v>
                </c:pt>
                <c:pt idx="6">
                  <c:v>2.1</c:v>
                </c:pt>
                <c:pt idx="7">
                  <c:v>2.8</c:v>
                </c:pt>
                <c:pt idx="8">
                  <c:v>2.8</c:v>
                </c:pt>
                <c:pt idx="9">
                  <c:v>3.8</c:v>
                </c:pt>
                <c:pt idx="10">
                  <c:v>4.0999999999999996</c:v>
                </c:pt>
                <c:pt idx="11">
                  <c:v>5.8</c:v>
                </c:pt>
                <c:pt idx="12">
                  <c:v>6.1</c:v>
                </c:pt>
                <c:pt idx="13">
                  <c:v>6.3</c:v>
                </c:pt>
                <c:pt idx="14">
                  <c:v>6.5</c:v>
                </c:pt>
                <c:pt idx="15">
                  <c:v>6.9</c:v>
                </c:pt>
                <c:pt idx="16">
                  <c:v>9.3000000000000007</c:v>
                </c:pt>
                <c:pt idx="17">
                  <c:v>12.2</c:v>
                </c:pt>
                <c:pt idx="18">
                  <c:v>17.7</c:v>
                </c:pt>
              </c:numCache>
            </c:numRef>
          </c:val>
          <c:extLst>
            <c:ext xmlns:c16="http://schemas.microsoft.com/office/drawing/2014/chart" uri="{C3380CC4-5D6E-409C-BE32-E72D297353CC}">
              <c16:uniqueId val="{00000024-EFFF-45D6-BD9B-636FBFA01C5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'F111'!$C$5</c:f>
              <c:strCache>
                <c:ptCount val="1"/>
                <c:pt idx="0">
                  <c:v>Personal ocupado</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BAA2-4021-9278-D21437012510}"/>
              </c:ext>
            </c:extLst>
          </c:dPt>
          <c:dPt>
            <c:idx val="21"/>
            <c:invertIfNegative val="0"/>
            <c:bubble3D val="0"/>
            <c:spPr>
              <a:solidFill>
                <a:srgbClr val="7C878E"/>
              </a:solidFill>
              <a:ln>
                <a:noFill/>
              </a:ln>
              <a:effectLst/>
            </c:spPr>
            <c:extLst>
              <c:ext xmlns:c16="http://schemas.microsoft.com/office/drawing/2014/chart" uri="{C3380CC4-5D6E-409C-BE32-E72D297353CC}">
                <c16:uniqueId val="{00000003-BAA2-4021-9278-D21437012510}"/>
              </c:ext>
            </c:extLst>
          </c:dPt>
          <c:dPt>
            <c:idx val="33"/>
            <c:invertIfNegative val="0"/>
            <c:bubble3D val="0"/>
            <c:spPr>
              <a:solidFill>
                <a:srgbClr val="7C878E"/>
              </a:solidFill>
              <a:ln>
                <a:noFill/>
              </a:ln>
              <a:effectLst/>
            </c:spPr>
            <c:extLst>
              <c:ext xmlns:c16="http://schemas.microsoft.com/office/drawing/2014/chart" uri="{C3380CC4-5D6E-409C-BE32-E72D297353CC}">
                <c16:uniqueId val="{00000005-BAA2-4021-9278-D21437012510}"/>
              </c:ext>
            </c:extLst>
          </c:dPt>
          <c:dPt>
            <c:idx val="45"/>
            <c:invertIfNegative val="0"/>
            <c:bubble3D val="0"/>
            <c:spPr>
              <a:solidFill>
                <a:srgbClr val="7C878E"/>
              </a:solidFill>
              <a:ln>
                <a:noFill/>
              </a:ln>
              <a:effectLst/>
            </c:spPr>
            <c:extLst>
              <c:ext xmlns:c16="http://schemas.microsoft.com/office/drawing/2014/chart" uri="{C3380CC4-5D6E-409C-BE32-E72D297353CC}">
                <c16:uniqueId val="{00000007-BAA2-4021-9278-D21437012510}"/>
              </c:ext>
            </c:extLst>
          </c:dPt>
          <c:dPt>
            <c:idx val="57"/>
            <c:invertIfNegative val="0"/>
            <c:bubble3D val="0"/>
            <c:spPr>
              <a:solidFill>
                <a:srgbClr val="7C878E"/>
              </a:solidFill>
              <a:ln>
                <a:noFill/>
              </a:ln>
              <a:effectLst/>
            </c:spPr>
            <c:extLst>
              <c:ext xmlns:c16="http://schemas.microsoft.com/office/drawing/2014/chart" uri="{C3380CC4-5D6E-409C-BE32-E72D297353CC}">
                <c16:uniqueId val="{00000009-BAA2-4021-9278-D21437012510}"/>
              </c:ext>
            </c:extLst>
          </c:dPt>
          <c:dPt>
            <c:idx val="69"/>
            <c:invertIfNegative val="0"/>
            <c:bubble3D val="0"/>
            <c:spPr>
              <a:solidFill>
                <a:srgbClr val="7C878E"/>
              </a:solidFill>
              <a:ln>
                <a:noFill/>
              </a:ln>
              <a:effectLst/>
            </c:spPr>
            <c:extLst>
              <c:ext xmlns:c16="http://schemas.microsoft.com/office/drawing/2014/chart" uri="{C3380CC4-5D6E-409C-BE32-E72D297353CC}">
                <c16:uniqueId val="{0000000B-BAA2-4021-9278-D21437012510}"/>
              </c:ext>
            </c:extLst>
          </c:dPt>
          <c:dPt>
            <c:idx val="81"/>
            <c:invertIfNegative val="0"/>
            <c:bubble3D val="0"/>
            <c:spPr>
              <a:solidFill>
                <a:srgbClr val="7C878E"/>
              </a:solidFill>
              <a:ln>
                <a:noFill/>
              </a:ln>
              <a:effectLst/>
            </c:spPr>
            <c:extLst>
              <c:ext xmlns:c16="http://schemas.microsoft.com/office/drawing/2014/chart" uri="{C3380CC4-5D6E-409C-BE32-E72D297353CC}">
                <c16:uniqueId val="{0000000D-BAA2-4021-9278-D21437012510}"/>
              </c:ext>
            </c:extLst>
          </c:dPt>
          <c:dPt>
            <c:idx val="93"/>
            <c:invertIfNegative val="0"/>
            <c:bubble3D val="0"/>
            <c:spPr>
              <a:solidFill>
                <a:srgbClr val="FBBB27"/>
              </a:solidFill>
              <a:ln>
                <a:noFill/>
              </a:ln>
              <a:effectLst/>
            </c:spPr>
            <c:extLst>
              <c:ext xmlns:c16="http://schemas.microsoft.com/office/drawing/2014/chart" uri="{C3380CC4-5D6E-409C-BE32-E72D297353CC}">
                <c16:uniqueId val="{0000000F-BAA2-4021-9278-D21437012510}"/>
              </c:ext>
            </c:extLst>
          </c:dPt>
          <c:cat>
            <c:multiLvlStrRef>
              <c:f>'F111'!$A$6:$B$99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'F111'!$C$6:$C$99</c:f>
              <c:numCache>
                <c:formatCode>#,##0</c:formatCode>
                <c:ptCount val="94"/>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numCache>
            </c:numRef>
          </c:val>
          <c:extLst>
            <c:ext xmlns:c16="http://schemas.microsoft.com/office/drawing/2014/chart" uri="{C3380CC4-5D6E-409C-BE32-E72D297353CC}">
              <c16:uniqueId val="{00000010-BAA2-4021-9278-D2143701251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'F111'!$D$5</c:f>
              <c:strCache>
                <c:ptCount val="1"/>
                <c:pt idx="0">
                  <c:v>Promedio</c:v>
                </c:pt>
              </c:strCache>
            </c:strRef>
          </c:tx>
          <c:spPr>
            <a:ln w="28575" cap="rnd">
              <a:solidFill>
                <a:srgbClr val="B69630"/>
              </a:solidFill>
              <a:round/>
            </a:ln>
            <a:effectLst/>
          </c:spPr>
          <c:marker>
            <c:symbol val="none"/>
          </c:marker>
          <c:cat>
            <c:multiLvlStrRef>
              <c:f>'F111'!$A$6:$B$99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'F111'!$D$6:$D$99</c:f>
              <c:numCache>
                <c:formatCode>#,##0</c:formatCode>
                <c:ptCount val="94"/>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numCache>
            </c:numRef>
          </c:val>
          <c:smooth val="0"/>
          <c:extLst>
            <c:ext xmlns:c16="http://schemas.microsoft.com/office/drawing/2014/chart" uri="{C3380CC4-5D6E-409C-BE32-E72D297353CC}">
              <c16:uniqueId val="{00000011-BAA2-4021-9278-D2143701251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'F10'!$D$6</c:f>
              <c:strCache>
                <c:ptCount val="1"/>
                <c:pt idx="0">
                  <c:v>Variación</c:v>
                </c:pt>
              </c:strCache>
            </c:strRef>
          </c:tx>
          <c:spPr>
            <a:solidFill>
              <a:srgbClr val="7C878E"/>
            </a:solidFill>
            <a:ln>
              <a:noFill/>
            </a:ln>
          </c:spPr>
          <c:invertIfNegative val="0"/>
          <c:cat>
            <c:numRef>
              <c:f>'F10'!$B$7:$B$87</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'F10'!$D$7:$D$87</c:f>
              <c:numCache>
                <c:formatCode>0.00%</c:formatCode>
                <c:ptCount val="81"/>
                <c:pt idx="0">
                  <c:v>-0.18117735541027072</c:v>
                </c:pt>
                <c:pt idx="1">
                  <c:v>-2.4311878596280201E-2</c:v>
                </c:pt>
                <c:pt idx="2">
                  <c:v>0.1197047733196341</c:v>
                </c:pt>
                <c:pt idx="3">
                  <c:v>-4.3163566309989878E-3</c:v>
                </c:pt>
                <c:pt idx="4">
                  <c:v>3.472244854727892E-2</c:v>
                </c:pt>
                <c:pt idx="5">
                  <c:v>-7.7201734849210559E-3</c:v>
                </c:pt>
                <c:pt idx="6">
                  <c:v>4.3136071365646685E-2</c:v>
                </c:pt>
                <c:pt idx="7">
                  <c:v>6.3327136481536187E-3</c:v>
                </c:pt>
                <c:pt idx="8">
                  <c:v>2.3294586597729993E-2</c:v>
                </c:pt>
                <c:pt idx="9">
                  <c:v>-5.8029797296706841E-2</c:v>
                </c:pt>
                <c:pt idx="10">
                  <c:v>-5.3343856447764675E-2</c:v>
                </c:pt>
                <c:pt idx="11">
                  <c:v>-2.9229074896510457E-2</c:v>
                </c:pt>
                <c:pt idx="12">
                  <c:v>4.3951979896260859E-2</c:v>
                </c:pt>
                <c:pt idx="13">
                  <c:v>6.1884111510614674E-2</c:v>
                </c:pt>
                <c:pt idx="14">
                  <c:v>8.6231819914834321E-2</c:v>
                </c:pt>
                <c:pt idx="15">
                  <c:v>4.5982372708240592E-3</c:v>
                </c:pt>
                <c:pt idx="16">
                  <c:v>8.876938511859106E-2</c:v>
                </c:pt>
                <c:pt idx="17">
                  <c:v>0.11487280974855769</c:v>
                </c:pt>
                <c:pt idx="18">
                  <c:v>4.0882395851149236E-2</c:v>
                </c:pt>
                <c:pt idx="19">
                  <c:v>0.13103123277549755</c:v>
                </c:pt>
                <c:pt idx="20">
                  <c:v>7.3730570361154588E-2</c:v>
                </c:pt>
                <c:pt idx="21">
                  <c:v>7.4507546247280107E-2</c:v>
                </c:pt>
                <c:pt idx="22">
                  <c:v>7.3261560171896029E-2</c:v>
                </c:pt>
                <c:pt idx="23">
                  <c:v>0.12470551737685467</c:v>
                </c:pt>
                <c:pt idx="24">
                  <c:v>6.8296378677991737E-2</c:v>
                </c:pt>
                <c:pt idx="25">
                  <c:v>4.0244997110519168E-2</c:v>
                </c:pt>
                <c:pt idx="26">
                  <c:v>-5.965837984179731E-2</c:v>
                </c:pt>
                <c:pt idx="27">
                  <c:v>-6.1303649242840097E-2</c:v>
                </c:pt>
                <c:pt idx="28">
                  <c:v>1.5888350132263987E-2</c:v>
                </c:pt>
                <c:pt idx="29">
                  <c:v>1.7158747062942289E-2</c:v>
                </c:pt>
                <c:pt idx="30">
                  <c:v>2.5185743070679192E-2</c:v>
                </c:pt>
                <c:pt idx="31">
                  <c:v>5.6336925398074396E-2</c:v>
                </c:pt>
                <c:pt idx="32">
                  <c:v>5.1165025450424312E-2</c:v>
                </c:pt>
                <c:pt idx="33">
                  <c:v>8.679360923994299E-2</c:v>
                </c:pt>
                <c:pt idx="34">
                  <c:v>0.10385940884898535</c:v>
                </c:pt>
                <c:pt idx="35">
                  <c:v>1.862911832077464E-2</c:v>
                </c:pt>
                <c:pt idx="36">
                  <c:v>0.14162782688816636</c:v>
                </c:pt>
                <c:pt idx="37">
                  <c:v>2.4865450806487433E-2</c:v>
                </c:pt>
                <c:pt idx="38">
                  <c:v>7.6080546792155562E-2</c:v>
                </c:pt>
                <c:pt idx="39">
                  <c:v>6.9738578173647814E-2</c:v>
                </c:pt>
                <c:pt idx="40">
                  <c:v>4.7922145740271156E-2</c:v>
                </c:pt>
                <c:pt idx="41">
                  <c:v>7.8410128912245664E-2</c:v>
                </c:pt>
                <c:pt idx="42">
                  <c:v>9.8422340421472021E-2</c:v>
                </c:pt>
                <c:pt idx="43">
                  <c:v>5.7242112645769498E-2</c:v>
                </c:pt>
                <c:pt idx="44">
                  <c:v>2.2049110546453431E-2</c:v>
                </c:pt>
                <c:pt idx="45">
                  <c:v>1.4813898751491826E-2</c:v>
                </c:pt>
                <c:pt idx="46">
                  <c:v>-3.2074567976888568E-2</c:v>
                </c:pt>
                <c:pt idx="47">
                  <c:v>-3.5872041122964507E-2</c:v>
                </c:pt>
                <c:pt idx="48">
                  <c:v>-2.9348949540198704E-2</c:v>
                </c:pt>
                <c:pt idx="49">
                  <c:v>-6.9280500888047353E-2</c:v>
                </c:pt>
                <c:pt idx="50">
                  <c:v>-5.285387602601381E-2</c:v>
                </c:pt>
                <c:pt idx="51">
                  <c:v>7.5536212218421245E-2</c:v>
                </c:pt>
                <c:pt idx="52">
                  <c:v>-7.7509297840881661E-2</c:v>
                </c:pt>
                <c:pt idx="53">
                  <c:v>-0.14079659471699738</c:v>
                </c:pt>
                <c:pt idx="54">
                  <c:v>-8.4292230147877123E-2</c:v>
                </c:pt>
                <c:pt idx="55">
                  <c:v>-6.769027315541816E-2</c:v>
                </c:pt>
                <c:pt idx="56">
                  <c:v>-7.7235617815717125E-2</c:v>
                </c:pt>
                <c:pt idx="57">
                  <c:v>-9.6707183333282792E-2</c:v>
                </c:pt>
                <c:pt idx="58">
                  <c:v>-4.5973763376361707E-2</c:v>
                </c:pt>
                <c:pt idx="59">
                  <c:v>-5.4274489212420604E-2</c:v>
                </c:pt>
                <c:pt idx="60">
                  <c:v>-0.10690429691594736</c:v>
                </c:pt>
                <c:pt idx="61">
                  <c:v>8.665180080676918E-2</c:v>
                </c:pt>
                <c:pt idx="62">
                  <c:v>1.1958389650563865E-2</c:v>
                </c:pt>
                <c:pt idx="63">
                  <c:v>-2.2941947392782984E-2</c:v>
                </c:pt>
                <c:pt idx="64">
                  <c:v>4.9022165183998122E-2</c:v>
                </c:pt>
                <c:pt idx="65">
                  <c:v>8.0067445821391567E-2</c:v>
                </c:pt>
                <c:pt idx="66">
                  <c:v>2.6546138164729787E-3</c:v>
                </c:pt>
                <c:pt idx="67">
                  <c:v>-1.8717157964844983E-2</c:v>
                </c:pt>
                <c:pt idx="68">
                  <c:v>4.672356868476514E-2</c:v>
                </c:pt>
                <c:pt idx="69">
                  <c:v>-6.3505228997415405E-4</c:v>
                </c:pt>
                <c:pt idx="70">
                  <c:v>-6.5432798634931913E-2</c:v>
                </c:pt>
                <c:pt idx="71">
                  <c:v>-6.1500372737346369E-2</c:v>
                </c:pt>
                <c:pt idx="72">
                  <c:v>9.0428025792080827E-2</c:v>
                </c:pt>
                <c:pt idx="73">
                  <c:v>-0.19922183682350425</c:v>
                </c:pt>
                <c:pt idx="74">
                  <c:v>-8.0638202007845064E-2</c:v>
                </c:pt>
                <c:pt idx="75">
                  <c:v>-0.30644393017386906</c:v>
                </c:pt>
                <c:pt idx="76">
                  <c:v>-0.3486772073733837</c:v>
                </c:pt>
                <c:pt idx="77">
                  <c:v>-0.21514114452464159</c:v>
                </c:pt>
                <c:pt idx="78">
                  <c:v>-0.18187714630377025</c:v>
                </c:pt>
                <c:pt idx="79">
                  <c:v>-0.14358297869789735</c:v>
                </c:pt>
                <c:pt idx="80">
                  <c:v>-0.14061922628621285</c:v>
                </c:pt>
              </c:numCache>
            </c:numRef>
          </c:val>
          <c:extLst>
            <c:ext xmlns:c16="http://schemas.microsoft.com/office/drawing/2014/chart" uri="{C3380CC4-5D6E-409C-BE32-E72D297353CC}">
              <c16:uniqueId val="{00000000-D9CB-4C97-98F3-8CA490C3EBF6}"/>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'F10'!$C$6</c:f>
              <c:strCache>
                <c:ptCount val="1"/>
                <c:pt idx="0">
                  <c:v>Producción</c:v>
                </c:pt>
              </c:strCache>
            </c:strRef>
          </c:tx>
          <c:spPr>
            <a:ln>
              <a:solidFill>
                <a:srgbClr val="00953B"/>
              </a:solidFill>
            </a:ln>
          </c:spPr>
          <c:marker>
            <c:symbol val="none"/>
          </c:marker>
          <c:cat>
            <c:numRef>
              <c:f>'F10'!$B$7:$B$87</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'F10'!$C$7:$C$87</c:f>
              <c:numCache>
                <c:formatCode>_-* #,##0_-;\-* #,##0_-;_-* "-"??_-;_-@_-</c:formatCode>
                <c:ptCount val="81"/>
                <c:pt idx="0">
                  <c:v>1823.4903360358303</c:v>
                </c:pt>
                <c:pt idx="1">
                  <c:v>1863.7464894209652</c:v>
                </c:pt>
                <c:pt idx="2">
                  <c:v>2042.8113075746849</c:v>
                </c:pt>
                <c:pt idx="3">
                  <c:v>2036.502733269637</c:v>
                </c:pt>
                <c:pt idx="4">
                  <c:v>2038.0005810618122</c:v>
                </c:pt>
                <c:pt idx="5">
                  <c:v>1964.8061878865115</c:v>
                </c:pt>
                <c:pt idx="6">
                  <c:v>2064.9099323179694</c:v>
                </c:pt>
                <c:pt idx="7">
                  <c:v>1926.6189508068476</c:v>
                </c:pt>
                <c:pt idx="8">
                  <c:v>1940.5088128901368</c:v>
                </c:pt>
                <c:pt idx="9">
                  <c:v>2019.7086063551142</c:v>
                </c:pt>
                <c:pt idx="10">
                  <c:v>1963.738891078475</c:v>
                </c:pt>
                <c:pt idx="11">
                  <c:v>1810.2448575670246</c:v>
                </c:pt>
                <c:pt idx="12">
                  <c:v>1903.6363466263031</c:v>
                </c:pt>
                <c:pt idx="13">
                  <c:v>1979.0827849998088</c:v>
                </c:pt>
                <c:pt idx="14">
                  <c:v>2218.9666443694523</c:v>
                </c:pt>
                <c:pt idx="15">
                  <c:v>2045.8670560398925</c:v>
                </c:pt>
                <c:pt idx="16">
                  <c:v>2218.9126395140006</c:v>
                </c:pt>
                <c:pt idx="17">
                  <c:v>2190.5089953003876</c:v>
                </c:pt>
                <c:pt idx="18">
                  <c:v>2149.3283975679624</c:v>
                </c:pt>
                <c:pt idx="19">
                  <c:v>2179.0662070197045</c:v>
                </c:pt>
                <c:pt idx="20">
                  <c:v>2083.5836344553736</c:v>
                </c:pt>
                <c:pt idx="21">
                  <c:v>2170.1921387491475</c:v>
                </c:pt>
                <c:pt idx="22">
                  <c:v>2107.6054660091131</c:v>
                </c:pt>
                <c:pt idx="23">
                  <c:v>2035.992379108711</c:v>
                </c:pt>
                <c:pt idx="24">
                  <c:v>2033.6478154206818</c:v>
                </c:pt>
                <c:pt idx="25">
                  <c:v>2058.7309659636044</c:v>
                </c:pt>
                <c:pt idx="26">
                  <c:v>2086.5866894433811</c:v>
                </c:pt>
                <c:pt idx="27">
                  <c:v>1920.4479396389411</c:v>
                </c:pt>
                <c:pt idx="28">
                  <c:v>2254.1675004435051</c:v>
                </c:pt>
                <c:pt idx="29">
                  <c:v>2228.0953850898468</c:v>
                </c:pt>
                <c:pt idx="30">
                  <c:v>2203.4608303636237</c:v>
                </c:pt>
                <c:pt idx="31">
                  <c:v>2301.8280973620385</c:v>
                </c:pt>
                <c:pt idx="32">
                  <c:v>2190.1902441403704</c:v>
                </c:pt>
                <c:pt idx="33">
                  <c:v>2358.5509472153371</c:v>
                </c:pt>
                <c:pt idx="34">
                  <c:v>2326.5001237957099</c:v>
                </c:pt>
                <c:pt idx="35">
                  <c:v>2073.9211220393227</c:v>
                </c:pt>
                <c:pt idx="36">
                  <c:v>2321.6689361745798</c:v>
                </c:pt>
                <c:pt idx="37">
                  <c:v>2109.9222395215647</c:v>
                </c:pt>
                <c:pt idx="38">
                  <c:v>2245.3353457054673</c:v>
                </c:pt>
                <c:pt idx="39">
                  <c:v>2054.3772484058723</c:v>
                </c:pt>
                <c:pt idx="40">
                  <c:v>2362.1920439227415</c:v>
                </c:pt>
                <c:pt idx="41">
                  <c:v>2402.8006314635213</c:v>
                </c:pt>
                <c:pt idx="42">
                  <c:v>2420.3306023150517</c:v>
                </c:pt>
                <c:pt idx="43">
                  <c:v>2433.5896006024336</c:v>
                </c:pt>
                <c:pt idx="44">
                  <c:v>2238.4819909511853</c:v>
                </c:pt>
                <c:pt idx="45">
                  <c:v>2393.4902821476203</c:v>
                </c:pt>
                <c:pt idx="46">
                  <c:v>2251.8786374267847</c:v>
                </c:pt>
                <c:pt idx="47">
                  <c:v>1999.5253382637434</c:v>
                </c:pt>
                <c:pt idx="48">
                  <c:v>2253.5303917177453</c:v>
                </c:pt>
                <c:pt idx="49">
                  <c:v>1963.7457699326801</c:v>
                </c:pt>
                <c:pt idx="50">
                  <c:v>2126.6606697067236</c:v>
                </c:pt>
                <c:pt idx="51">
                  <c:v>2209.5571242181545</c:v>
                </c:pt>
                <c:pt idx="52">
                  <c:v>2179.1001972329727</c:v>
                </c:pt>
                <c:pt idx="53">
                  <c:v>2064.4944847696065</c:v>
                </c:pt>
                <c:pt idx="54">
                  <c:v>2216.3155381507613</c:v>
                </c:pt>
                <c:pt idx="55">
                  <c:v>2268.8592557894699</c:v>
                </c:pt>
                <c:pt idx="56">
                  <c:v>2065.5914514107139</c:v>
                </c:pt>
                <c:pt idx="57">
                  <c:v>2162.0225786255396</c:v>
                </c:pt>
                <c:pt idx="58">
                  <c:v>2148.3513017974419</c:v>
                </c:pt>
                <c:pt idx="59">
                  <c:v>1891.0021218621862</c:v>
                </c:pt>
                <c:pt idx="60">
                  <c:v>2012.6183096124403</c:v>
                </c:pt>
                <c:pt idx="61">
                  <c:v>2133.9078772240223</c:v>
                </c:pt>
                <c:pt idx="62">
                  <c:v>2152.0921066496057</c:v>
                </c:pt>
                <c:pt idx="63">
                  <c:v>2158.8655809129928</c:v>
                </c:pt>
                <c:pt idx="64">
                  <c:v>2285.9244070542104</c:v>
                </c:pt>
                <c:pt idx="65">
                  <c:v>2229.7932850774587</c:v>
                </c:pt>
                <c:pt idx="66">
                  <c:v>2222.1990000000001</c:v>
                </c:pt>
                <c:pt idx="67">
                  <c:v>2226.3926586988578</c:v>
                </c:pt>
                <c:pt idx="68">
                  <c:v>2162.1032554653661</c:v>
                </c:pt>
                <c:pt idx="69">
                  <c:v>2160.6495812360076</c:v>
                </c:pt>
                <c:pt idx="70">
                  <c:v>2007.7786636698361</c:v>
                </c:pt>
                <c:pt idx="71">
                  <c:v>1774.7047865205489</c:v>
                </c:pt>
                <c:pt idx="72">
                  <c:v>2194.6154100236881</c:v>
                </c:pt>
                <c:pt idx="73">
                  <c:v>1708.7868303113078</c:v>
                </c:pt>
                <c:pt idx="74">
                  <c:v>1978.551268614106</c:v>
                </c:pt>
                <c:pt idx="75">
                  <c:v>1497.2943275809223</c:v>
                </c:pt>
                <c:pt idx="76">
                  <c:v>1488.8746685358904</c:v>
                </c:pt>
                <c:pt idx="77">
                  <c:v>1750.0730056725338</c:v>
                </c:pt>
                <c:pt idx="78">
                  <c:v>1818.0317873609081</c:v>
                </c:pt>
                <c:pt idx="79">
                  <c:v>1906.7205690117446</c:v>
                </c:pt>
                <c:pt idx="80">
                  <c:v>1858.0699685309244</c:v>
                </c:pt>
              </c:numCache>
            </c:numRef>
          </c:val>
          <c:smooth val="0"/>
          <c:extLst>
            <c:ext xmlns:c16="http://schemas.microsoft.com/office/drawing/2014/chart" uri="{C3380CC4-5D6E-409C-BE32-E72D297353CC}">
              <c16:uniqueId val="{00000001-D9CB-4C97-98F3-8CA490C3EBF6}"/>
            </c:ext>
          </c:extLst>
        </c:ser>
        <c:dLbls>
          <c:showLegendKey val="0"/>
          <c:showVal val="0"/>
          <c:showCatName val="0"/>
          <c:showSerName val="0"/>
          <c:showPercent val="0"/>
          <c:showBubbleSize val="0"/>
        </c:dLbls>
        <c:marker val="1"/>
        <c:smooth val="0"/>
        <c:axId val="604730927"/>
        <c:axId val="1"/>
      </c:lineChart>
      <c:date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Offset val="100"/>
        <c:baseTimeUnit val="month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baseline="0"/>
                  <a:t>Miilones de pesos</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5400000" vert="horz"/>
              <a:lstStyle/>
              <a:p>
                <a:pPr>
                  <a:defRPr/>
                </a:pPr>
                <a:r>
                  <a:rPr lang="es-MX"/>
                  <a:t>Variación anual</a:t>
                </a:r>
              </a:p>
            </c:rich>
          </c:tx>
          <c:overlay val="0"/>
          <c:spPr>
            <a:noFill/>
            <a:ln w="25400">
              <a:noFill/>
            </a:ln>
          </c:spPr>
        </c:title>
        <c:numFmt formatCode="0.00%"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'F112'!$C$5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59F6-4EA2-9BAA-3FE12D46FA13}"/>
              </c:ext>
            </c:extLst>
          </c:dPt>
          <c:dPt>
            <c:idx val="21"/>
            <c:invertIfNegative val="0"/>
            <c:bubble3D val="0"/>
            <c:spPr>
              <a:solidFill>
                <a:srgbClr val="7C878E"/>
              </a:solidFill>
              <a:ln>
                <a:noFill/>
              </a:ln>
              <a:effectLst/>
            </c:spPr>
            <c:extLst>
              <c:ext xmlns:c16="http://schemas.microsoft.com/office/drawing/2014/chart" uri="{C3380CC4-5D6E-409C-BE32-E72D297353CC}">
                <c16:uniqueId val="{00000003-59F6-4EA2-9BAA-3FE12D46FA13}"/>
              </c:ext>
            </c:extLst>
          </c:dPt>
          <c:dPt>
            <c:idx val="33"/>
            <c:invertIfNegative val="0"/>
            <c:bubble3D val="0"/>
            <c:spPr>
              <a:solidFill>
                <a:srgbClr val="7C878E"/>
              </a:solidFill>
              <a:ln>
                <a:noFill/>
              </a:ln>
              <a:effectLst/>
            </c:spPr>
            <c:extLst>
              <c:ext xmlns:c16="http://schemas.microsoft.com/office/drawing/2014/chart" uri="{C3380CC4-5D6E-409C-BE32-E72D297353CC}">
                <c16:uniqueId val="{00000005-59F6-4EA2-9BAA-3FE12D46FA13}"/>
              </c:ext>
            </c:extLst>
          </c:dPt>
          <c:dPt>
            <c:idx val="45"/>
            <c:invertIfNegative val="0"/>
            <c:bubble3D val="0"/>
            <c:spPr>
              <a:solidFill>
                <a:srgbClr val="7C878E"/>
              </a:solidFill>
              <a:ln>
                <a:noFill/>
              </a:ln>
              <a:effectLst/>
            </c:spPr>
            <c:extLst>
              <c:ext xmlns:c16="http://schemas.microsoft.com/office/drawing/2014/chart" uri="{C3380CC4-5D6E-409C-BE32-E72D297353CC}">
                <c16:uniqueId val="{00000007-59F6-4EA2-9BAA-3FE12D46FA13}"/>
              </c:ext>
            </c:extLst>
          </c:dPt>
          <c:dPt>
            <c:idx val="57"/>
            <c:invertIfNegative val="0"/>
            <c:bubble3D val="0"/>
            <c:spPr>
              <a:solidFill>
                <a:srgbClr val="7C878E"/>
              </a:solidFill>
              <a:ln>
                <a:noFill/>
              </a:ln>
              <a:effectLst/>
            </c:spPr>
            <c:extLst>
              <c:ext xmlns:c16="http://schemas.microsoft.com/office/drawing/2014/chart" uri="{C3380CC4-5D6E-409C-BE32-E72D297353CC}">
                <c16:uniqueId val="{00000009-59F6-4EA2-9BAA-3FE12D46FA13}"/>
              </c:ext>
            </c:extLst>
          </c:dPt>
          <c:dPt>
            <c:idx val="69"/>
            <c:invertIfNegative val="0"/>
            <c:bubble3D val="0"/>
            <c:spPr>
              <a:solidFill>
                <a:srgbClr val="7C878E"/>
              </a:solidFill>
              <a:ln>
                <a:noFill/>
              </a:ln>
              <a:effectLst/>
            </c:spPr>
            <c:extLst>
              <c:ext xmlns:c16="http://schemas.microsoft.com/office/drawing/2014/chart" uri="{C3380CC4-5D6E-409C-BE32-E72D297353CC}">
                <c16:uniqueId val="{0000000B-59F6-4EA2-9BAA-3FE12D46FA13}"/>
              </c:ext>
            </c:extLst>
          </c:dPt>
          <c:dPt>
            <c:idx val="81"/>
            <c:invertIfNegative val="0"/>
            <c:bubble3D val="0"/>
            <c:spPr>
              <a:solidFill>
                <a:srgbClr val="7C878E"/>
              </a:solidFill>
              <a:ln>
                <a:noFill/>
              </a:ln>
              <a:effectLst/>
            </c:spPr>
            <c:extLst>
              <c:ext xmlns:c16="http://schemas.microsoft.com/office/drawing/2014/chart" uri="{C3380CC4-5D6E-409C-BE32-E72D297353CC}">
                <c16:uniqueId val="{0000000D-59F6-4EA2-9BAA-3FE12D46FA13}"/>
              </c:ext>
            </c:extLst>
          </c:dPt>
          <c:dPt>
            <c:idx val="93"/>
            <c:invertIfNegative val="0"/>
            <c:bubble3D val="0"/>
            <c:spPr>
              <a:solidFill>
                <a:srgbClr val="FBBB27"/>
              </a:solidFill>
              <a:ln>
                <a:noFill/>
              </a:ln>
              <a:effectLst/>
            </c:spPr>
            <c:extLst>
              <c:ext xmlns:c16="http://schemas.microsoft.com/office/drawing/2014/chart" uri="{C3380CC4-5D6E-409C-BE32-E72D297353CC}">
                <c16:uniqueId val="{0000000F-59F6-4EA2-9BAA-3FE12D46FA13}"/>
              </c:ext>
            </c:extLst>
          </c:dPt>
          <c:cat>
            <c:multiLvlStrRef>
              <c:f>'F112'!$A$6:$B$99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'F112'!$C$6:$C$99</c:f>
              <c:numCache>
                <c:formatCode>0.0</c:formatCode>
                <c:ptCount val="94"/>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numCache>
            </c:numRef>
          </c:val>
          <c:extLst>
            <c:ext xmlns:c16="http://schemas.microsoft.com/office/drawing/2014/chart" uri="{C3380CC4-5D6E-409C-BE32-E72D297353CC}">
              <c16:uniqueId val="{00000010-59F6-4EA2-9BAA-3FE12D46FA1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'F112'!$D$5</c:f>
              <c:strCache>
                <c:ptCount val="1"/>
                <c:pt idx="0">
                  <c:v>Variación promedio</c:v>
                </c:pt>
              </c:strCache>
            </c:strRef>
          </c:tx>
          <c:spPr>
            <a:ln w="28575" cap="rnd">
              <a:solidFill>
                <a:srgbClr val="B69630"/>
              </a:solidFill>
              <a:round/>
            </a:ln>
            <a:effectLst/>
          </c:spPr>
          <c:marker>
            <c:symbol val="none"/>
          </c:marker>
          <c:cat>
            <c:multiLvlStrRef>
              <c:f>'F112'!$A$6:$B$99</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'F112'!$D$6:$D$99</c:f>
              <c:numCache>
                <c:formatCode>0.0</c:formatCode>
                <c:ptCount val="94"/>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numCache>
            </c:numRef>
          </c:val>
          <c:smooth val="0"/>
          <c:extLst>
            <c:ext xmlns:c16="http://schemas.microsoft.com/office/drawing/2014/chart" uri="{C3380CC4-5D6E-409C-BE32-E72D297353CC}">
              <c16:uniqueId val="{00000011-59F6-4EA2-9BAA-3FE12D46FA1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E45-46F4-B131-F64822026DB6}"/>
              </c:ext>
            </c:extLst>
          </c:dPt>
          <c:dPt>
            <c:idx val="1"/>
            <c:invertIfNegative val="0"/>
            <c:bubble3D val="0"/>
            <c:spPr>
              <a:solidFill>
                <a:srgbClr val="7C878E"/>
              </a:solidFill>
              <a:ln>
                <a:noFill/>
              </a:ln>
              <a:effectLst/>
            </c:spPr>
            <c:extLst>
              <c:ext xmlns:c16="http://schemas.microsoft.com/office/drawing/2014/chart" uri="{C3380CC4-5D6E-409C-BE32-E72D297353CC}">
                <c16:uniqueId val="{00000003-BE45-46F4-B131-F64822026DB6}"/>
              </c:ext>
            </c:extLst>
          </c:dPt>
          <c:dPt>
            <c:idx val="2"/>
            <c:invertIfNegative val="0"/>
            <c:bubble3D val="0"/>
            <c:spPr>
              <a:solidFill>
                <a:srgbClr val="7C878E"/>
              </a:solidFill>
              <a:ln>
                <a:noFill/>
              </a:ln>
              <a:effectLst/>
            </c:spPr>
            <c:extLst>
              <c:ext xmlns:c16="http://schemas.microsoft.com/office/drawing/2014/chart" uri="{C3380CC4-5D6E-409C-BE32-E72D297353CC}">
                <c16:uniqueId val="{00000005-BE45-46F4-B131-F64822026DB6}"/>
              </c:ext>
            </c:extLst>
          </c:dPt>
          <c:dPt>
            <c:idx val="3"/>
            <c:invertIfNegative val="0"/>
            <c:bubble3D val="0"/>
            <c:spPr>
              <a:solidFill>
                <a:srgbClr val="7C878E"/>
              </a:solidFill>
              <a:ln>
                <a:noFill/>
              </a:ln>
              <a:effectLst/>
            </c:spPr>
            <c:extLst>
              <c:ext xmlns:c16="http://schemas.microsoft.com/office/drawing/2014/chart" uri="{C3380CC4-5D6E-409C-BE32-E72D297353CC}">
                <c16:uniqueId val="{00000007-BE45-46F4-B131-F64822026DB6}"/>
              </c:ext>
            </c:extLst>
          </c:dPt>
          <c:dPt>
            <c:idx val="4"/>
            <c:invertIfNegative val="0"/>
            <c:bubble3D val="0"/>
            <c:spPr>
              <a:solidFill>
                <a:srgbClr val="7C878E"/>
              </a:solidFill>
              <a:ln>
                <a:noFill/>
              </a:ln>
              <a:effectLst/>
            </c:spPr>
            <c:extLst>
              <c:ext xmlns:c16="http://schemas.microsoft.com/office/drawing/2014/chart" uri="{C3380CC4-5D6E-409C-BE32-E72D297353CC}">
                <c16:uniqueId val="{00000009-BE45-46F4-B131-F64822026DB6}"/>
              </c:ext>
            </c:extLst>
          </c:dPt>
          <c:dPt>
            <c:idx val="5"/>
            <c:invertIfNegative val="0"/>
            <c:bubble3D val="0"/>
            <c:spPr>
              <a:solidFill>
                <a:srgbClr val="7C878E"/>
              </a:solidFill>
              <a:ln>
                <a:noFill/>
              </a:ln>
              <a:effectLst/>
            </c:spPr>
            <c:extLst>
              <c:ext xmlns:c16="http://schemas.microsoft.com/office/drawing/2014/chart" uri="{C3380CC4-5D6E-409C-BE32-E72D297353CC}">
                <c16:uniqueId val="{0000000B-BE45-46F4-B131-F64822026DB6}"/>
              </c:ext>
            </c:extLst>
          </c:dPt>
          <c:dPt>
            <c:idx val="6"/>
            <c:invertIfNegative val="0"/>
            <c:bubble3D val="0"/>
            <c:spPr>
              <a:solidFill>
                <a:srgbClr val="7C878E"/>
              </a:solidFill>
              <a:ln>
                <a:noFill/>
              </a:ln>
              <a:effectLst/>
            </c:spPr>
            <c:extLst>
              <c:ext xmlns:c16="http://schemas.microsoft.com/office/drawing/2014/chart" uri="{C3380CC4-5D6E-409C-BE32-E72D297353CC}">
                <c16:uniqueId val="{0000000D-BE45-46F4-B131-F64822026DB6}"/>
              </c:ext>
            </c:extLst>
          </c:dPt>
          <c:dPt>
            <c:idx val="7"/>
            <c:invertIfNegative val="0"/>
            <c:bubble3D val="0"/>
            <c:spPr>
              <a:solidFill>
                <a:srgbClr val="7C878E"/>
              </a:solidFill>
              <a:ln>
                <a:noFill/>
              </a:ln>
              <a:effectLst/>
            </c:spPr>
            <c:extLst>
              <c:ext xmlns:c16="http://schemas.microsoft.com/office/drawing/2014/chart" uri="{C3380CC4-5D6E-409C-BE32-E72D297353CC}">
                <c16:uniqueId val="{0000000F-BE45-46F4-B131-F64822026DB6}"/>
              </c:ext>
            </c:extLst>
          </c:dPt>
          <c:dPt>
            <c:idx val="8"/>
            <c:invertIfNegative val="0"/>
            <c:bubble3D val="0"/>
            <c:spPr>
              <a:solidFill>
                <a:srgbClr val="7C878E"/>
              </a:solidFill>
              <a:ln>
                <a:noFill/>
              </a:ln>
              <a:effectLst/>
            </c:spPr>
            <c:extLst>
              <c:ext xmlns:c16="http://schemas.microsoft.com/office/drawing/2014/chart" uri="{C3380CC4-5D6E-409C-BE32-E72D297353CC}">
                <c16:uniqueId val="{00000011-BE45-46F4-B131-F64822026DB6}"/>
              </c:ext>
            </c:extLst>
          </c:dPt>
          <c:dPt>
            <c:idx val="9"/>
            <c:invertIfNegative val="0"/>
            <c:bubble3D val="0"/>
            <c:spPr>
              <a:solidFill>
                <a:srgbClr val="7C878E"/>
              </a:solidFill>
              <a:ln>
                <a:noFill/>
              </a:ln>
              <a:effectLst/>
            </c:spPr>
            <c:extLst>
              <c:ext xmlns:c16="http://schemas.microsoft.com/office/drawing/2014/chart" uri="{C3380CC4-5D6E-409C-BE32-E72D297353CC}">
                <c16:uniqueId val="{00000013-BE45-46F4-B131-F64822026DB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E45-46F4-B131-F64822026DB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E45-46F4-B131-F64822026DB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E45-46F4-B131-F64822026DB6}"/>
              </c:ext>
            </c:extLst>
          </c:dPt>
          <c:dPt>
            <c:idx val="13"/>
            <c:invertIfNegative val="0"/>
            <c:bubble3D val="0"/>
            <c:spPr>
              <a:solidFill>
                <a:srgbClr val="FBBB27"/>
              </a:solidFill>
              <a:ln>
                <a:noFill/>
              </a:ln>
              <a:effectLst/>
            </c:spPr>
            <c:extLst>
              <c:ext xmlns:c16="http://schemas.microsoft.com/office/drawing/2014/chart" uri="{C3380CC4-5D6E-409C-BE32-E72D297353CC}">
                <c16:uniqueId val="{0000001B-BE45-46F4-B131-F64822026DB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E45-46F4-B131-F64822026DB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E45-46F4-B131-F64822026DB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E45-46F4-B131-F64822026DB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E45-46F4-B131-F64822026DB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'F113'!$A$6:$A$24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'F113'!$B$6:$B$24</c:f>
              <c:numCache>
                <c:formatCode>0.0</c:formatCode>
                <c:ptCount val="19"/>
                <c:pt idx="0">
                  <c:v>0.2</c:v>
                </c:pt>
                <c:pt idx="1">
                  <c:v>0.6</c:v>
                </c:pt>
                <c:pt idx="2">
                  <c:v>0.7</c:v>
                </c:pt>
                <c:pt idx="3">
                  <c:v>1.1000000000000001</c:v>
                </c:pt>
                <c:pt idx="4">
                  <c:v>1.2</c:v>
                </c:pt>
                <c:pt idx="5">
                  <c:v>1.4</c:v>
                </c:pt>
                <c:pt idx="6">
                  <c:v>2</c:v>
                </c:pt>
                <c:pt idx="7">
                  <c:v>2.4</c:v>
                </c:pt>
                <c:pt idx="8">
                  <c:v>2.9</c:v>
                </c:pt>
                <c:pt idx="9">
                  <c:v>3.4</c:v>
                </c:pt>
                <c:pt idx="10">
                  <c:v>4.5</c:v>
                </c:pt>
                <c:pt idx="11">
                  <c:v>5.8</c:v>
                </c:pt>
                <c:pt idx="12">
                  <c:v>6.3</c:v>
                </c:pt>
                <c:pt idx="13">
                  <c:v>6.5</c:v>
                </c:pt>
                <c:pt idx="14">
                  <c:v>8.6999999999999993</c:v>
                </c:pt>
                <c:pt idx="15">
                  <c:v>8.8000000000000007</c:v>
                </c:pt>
                <c:pt idx="16">
                  <c:v>9.9</c:v>
                </c:pt>
                <c:pt idx="17">
                  <c:v>13.4</c:v>
                </c:pt>
                <c:pt idx="18">
                  <c:v>13.8</c:v>
                </c:pt>
              </c:numCache>
            </c:numRef>
          </c:val>
          <c:extLst>
            <c:ext xmlns:c16="http://schemas.microsoft.com/office/drawing/2014/chart" uri="{C3380CC4-5D6E-409C-BE32-E72D297353CC}">
              <c16:uniqueId val="{00000024-BE45-46F4-B131-F64822026DB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CEC-41D8-A955-8A7EE8F79DA9}"/>
              </c:ext>
            </c:extLst>
          </c:dPt>
          <c:dPt>
            <c:idx val="1"/>
            <c:invertIfNegative val="0"/>
            <c:bubble3D val="0"/>
            <c:spPr>
              <a:solidFill>
                <a:srgbClr val="7C878E"/>
              </a:solidFill>
              <a:ln>
                <a:noFill/>
              </a:ln>
              <a:effectLst/>
            </c:spPr>
            <c:extLst>
              <c:ext xmlns:c16="http://schemas.microsoft.com/office/drawing/2014/chart" uri="{C3380CC4-5D6E-409C-BE32-E72D297353CC}">
                <c16:uniqueId val="{00000003-8CEC-41D8-A955-8A7EE8F79DA9}"/>
              </c:ext>
            </c:extLst>
          </c:dPt>
          <c:dPt>
            <c:idx val="2"/>
            <c:invertIfNegative val="0"/>
            <c:bubble3D val="0"/>
            <c:spPr>
              <a:solidFill>
                <a:srgbClr val="7C878E"/>
              </a:solidFill>
              <a:ln>
                <a:noFill/>
              </a:ln>
              <a:effectLst/>
            </c:spPr>
            <c:extLst>
              <c:ext xmlns:c16="http://schemas.microsoft.com/office/drawing/2014/chart" uri="{C3380CC4-5D6E-409C-BE32-E72D297353CC}">
                <c16:uniqueId val="{00000005-8CEC-41D8-A955-8A7EE8F79DA9}"/>
              </c:ext>
            </c:extLst>
          </c:dPt>
          <c:dPt>
            <c:idx val="3"/>
            <c:invertIfNegative val="0"/>
            <c:bubble3D val="0"/>
            <c:spPr>
              <a:solidFill>
                <a:srgbClr val="7C878E"/>
              </a:solidFill>
              <a:ln>
                <a:noFill/>
              </a:ln>
              <a:effectLst/>
            </c:spPr>
            <c:extLst>
              <c:ext xmlns:c16="http://schemas.microsoft.com/office/drawing/2014/chart" uri="{C3380CC4-5D6E-409C-BE32-E72D297353CC}">
                <c16:uniqueId val="{00000007-8CEC-41D8-A955-8A7EE8F79DA9}"/>
              </c:ext>
            </c:extLst>
          </c:dPt>
          <c:dPt>
            <c:idx val="4"/>
            <c:invertIfNegative val="0"/>
            <c:bubble3D val="0"/>
            <c:spPr>
              <a:solidFill>
                <a:srgbClr val="7C878E"/>
              </a:solidFill>
              <a:ln>
                <a:noFill/>
              </a:ln>
              <a:effectLst/>
            </c:spPr>
            <c:extLst>
              <c:ext xmlns:c16="http://schemas.microsoft.com/office/drawing/2014/chart" uri="{C3380CC4-5D6E-409C-BE32-E72D297353CC}">
                <c16:uniqueId val="{00000009-8CEC-41D8-A955-8A7EE8F79DA9}"/>
              </c:ext>
            </c:extLst>
          </c:dPt>
          <c:dPt>
            <c:idx val="5"/>
            <c:invertIfNegative val="0"/>
            <c:bubble3D val="0"/>
            <c:spPr>
              <a:solidFill>
                <a:srgbClr val="7C878E"/>
              </a:solidFill>
              <a:ln>
                <a:noFill/>
              </a:ln>
              <a:effectLst/>
            </c:spPr>
            <c:extLst>
              <c:ext xmlns:c16="http://schemas.microsoft.com/office/drawing/2014/chart" uri="{C3380CC4-5D6E-409C-BE32-E72D297353CC}">
                <c16:uniqueId val="{0000000B-8CEC-41D8-A955-8A7EE8F79DA9}"/>
              </c:ext>
            </c:extLst>
          </c:dPt>
          <c:dPt>
            <c:idx val="6"/>
            <c:invertIfNegative val="0"/>
            <c:bubble3D val="0"/>
            <c:spPr>
              <a:solidFill>
                <a:srgbClr val="7C878E"/>
              </a:solidFill>
              <a:ln>
                <a:noFill/>
              </a:ln>
              <a:effectLst/>
            </c:spPr>
            <c:extLst>
              <c:ext xmlns:c16="http://schemas.microsoft.com/office/drawing/2014/chart" uri="{C3380CC4-5D6E-409C-BE32-E72D297353CC}">
                <c16:uniqueId val="{0000000D-8CEC-41D8-A955-8A7EE8F79DA9}"/>
              </c:ext>
            </c:extLst>
          </c:dPt>
          <c:dPt>
            <c:idx val="7"/>
            <c:invertIfNegative val="0"/>
            <c:bubble3D val="0"/>
            <c:spPr>
              <a:solidFill>
                <a:srgbClr val="7C878E"/>
              </a:solidFill>
              <a:ln>
                <a:noFill/>
              </a:ln>
              <a:effectLst/>
            </c:spPr>
            <c:extLst>
              <c:ext xmlns:c16="http://schemas.microsoft.com/office/drawing/2014/chart" uri="{C3380CC4-5D6E-409C-BE32-E72D297353CC}">
                <c16:uniqueId val="{0000000F-8CEC-41D8-A955-8A7EE8F79DA9}"/>
              </c:ext>
            </c:extLst>
          </c:dPt>
          <c:dPt>
            <c:idx val="8"/>
            <c:invertIfNegative val="0"/>
            <c:bubble3D val="0"/>
            <c:spPr>
              <a:solidFill>
                <a:srgbClr val="7C878E"/>
              </a:solidFill>
              <a:ln>
                <a:noFill/>
              </a:ln>
              <a:effectLst/>
            </c:spPr>
            <c:extLst>
              <c:ext xmlns:c16="http://schemas.microsoft.com/office/drawing/2014/chart" uri="{C3380CC4-5D6E-409C-BE32-E72D297353CC}">
                <c16:uniqueId val="{00000011-8CEC-41D8-A955-8A7EE8F79DA9}"/>
              </c:ext>
            </c:extLst>
          </c:dPt>
          <c:dPt>
            <c:idx val="9"/>
            <c:invertIfNegative val="0"/>
            <c:bubble3D val="0"/>
            <c:spPr>
              <a:solidFill>
                <a:srgbClr val="95682B"/>
              </a:solidFill>
              <a:ln>
                <a:noFill/>
              </a:ln>
              <a:effectLst/>
            </c:spPr>
            <c:extLst>
              <c:ext xmlns:c16="http://schemas.microsoft.com/office/drawing/2014/chart" uri="{C3380CC4-5D6E-409C-BE32-E72D297353CC}">
                <c16:uniqueId val="{00000013-8CEC-41D8-A955-8A7EE8F79DA9}"/>
              </c:ext>
            </c:extLst>
          </c:dPt>
          <c:dPt>
            <c:idx val="10"/>
            <c:invertIfNegative val="0"/>
            <c:bubble3D val="0"/>
            <c:spPr>
              <a:solidFill>
                <a:srgbClr val="FBBB27"/>
              </a:solidFill>
              <a:ln>
                <a:noFill/>
              </a:ln>
              <a:effectLst/>
            </c:spPr>
            <c:extLst>
              <c:ext xmlns:c16="http://schemas.microsoft.com/office/drawing/2014/chart" uri="{C3380CC4-5D6E-409C-BE32-E72D297353CC}">
                <c16:uniqueId val="{00000015-8CEC-41D8-A955-8A7EE8F79DA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CEC-41D8-A955-8A7EE8F79DA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CEC-41D8-A955-8A7EE8F79DA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CEC-41D8-A955-8A7EE8F79DA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CEC-41D8-A955-8A7EE8F79DA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CEC-41D8-A955-8A7EE8F79DA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CEC-41D8-A955-8A7EE8F79DA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CEC-41D8-A955-8A7EE8F79DA9}"/>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'F114'!$B$8:$B$40</c:f>
              <c:strCache>
                <c:ptCount val="33"/>
                <c:pt idx="0">
                  <c:v>Quintana Roo</c:v>
                </c:pt>
                <c:pt idx="1">
                  <c:v>Campeche</c:v>
                </c:pt>
                <c:pt idx="2">
                  <c:v>Baja California Sur</c:v>
                </c:pt>
                <c:pt idx="3">
                  <c:v>Veracruz</c:v>
                </c:pt>
                <c:pt idx="4">
                  <c:v>Sinaloa</c:v>
                </c:pt>
                <c:pt idx="5">
                  <c:v>Ciudad de México</c:v>
                </c:pt>
                <c:pt idx="6">
                  <c:v>Querétaro</c:v>
                </c:pt>
                <c:pt idx="7">
                  <c:v>Tamaulipas</c:v>
                </c:pt>
                <c:pt idx="8">
                  <c:v>Puebla</c:v>
                </c:pt>
                <c:pt idx="9">
                  <c:v>Nacional</c:v>
                </c:pt>
                <c:pt idx="10">
                  <c:v>Jalisco</c:v>
                </c:pt>
                <c:pt idx="11">
                  <c:v>Yucatán</c:v>
                </c:pt>
                <c:pt idx="12">
                  <c:v>Tabasco</c:v>
                </c:pt>
                <c:pt idx="13">
                  <c:v>Nuevo León</c:v>
                </c:pt>
                <c:pt idx="14">
                  <c:v>Oaxaca</c:v>
                </c:pt>
                <c:pt idx="15">
                  <c:v>Colima</c:v>
                </c:pt>
                <c:pt idx="16">
                  <c:v>Coahuila</c:v>
                </c:pt>
                <c:pt idx="17">
                  <c:v>Zacatecas</c:v>
                </c:pt>
                <c:pt idx="18">
                  <c:v>Durango</c:v>
                </c:pt>
                <c:pt idx="19">
                  <c:v>Aguascalientes</c:v>
                </c:pt>
                <c:pt idx="20">
                  <c:v>Estado de México</c:v>
                </c:pt>
                <c:pt idx="21">
                  <c:v>Guerrero</c:v>
                </c:pt>
                <c:pt idx="22">
                  <c:v>Michoacán</c:v>
                </c:pt>
                <c:pt idx="23">
                  <c:v>San Luis Potosí</c:v>
                </c:pt>
                <c:pt idx="24">
                  <c:v>Hidalgo</c:v>
                </c:pt>
                <c:pt idx="25">
                  <c:v>Guanajuato</c:v>
                </c:pt>
                <c:pt idx="26">
                  <c:v>Chihuahua</c:v>
                </c:pt>
                <c:pt idx="27">
                  <c:v>Morelos</c:v>
                </c:pt>
                <c:pt idx="28">
                  <c:v>Sonora</c:v>
                </c:pt>
                <c:pt idx="29">
                  <c:v>Tlaxcala</c:v>
                </c:pt>
                <c:pt idx="30">
                  <c:v>Baja California</c:v>
                </c:pt>
                <c:pt idx="31">
                  <c:v>Chiapas</c:v>
                </c:pt>
                <c:pt idx="32">
                  <c:v>Nayarit</c:v>
                </c:pt>
              </c:strCache>
            </c:strRef>
          </c:cat>
          <c:val>
            <c:numRef>
              <c:f>'F114'!$C$8:$C$40</c:f>
              <c:numCache>
                <c:formatCode>0.00</c:formatCode>
                <c:ptCount val="33"/>
                <c:pt idx="0">
                  <c:v>-25.731759335538811</c:v>
                </c:pt>
                <c:pt idx="1">
                  <c:v>-19.088817611491503</c:v>
                </c:pt>
                <c:pt idx="2">
                  <c:v>-13.165859717550926</c:v>
                </c:pt>
                <c:pt idx="3">
                  <c:v>-12.302113378424906</c:v>
                </c:pt>
                <c:pt idx="4">
                  <c:v>-10.51927910187205</c:v>
                </c:pt>
                <c:pt idx="5">
                  <c:v>-10.283873401637484</c:v>
                </c:pt>
                <c:pt idx="6">
                  <c:v>-9.2616632634461737</c:v>
                </c:pt>
                <c:pt idx="7">
                  <c:v>-7.581838420429075</c:v>
                </c:pt>
                <c:pt idx="8">
                  <c:v>-7.2145480058875124</c:v>
                </c:pt>
                <c:pt idx="9">
                  <c:v>-6.5505512868784699</c:v>
                </c:pt>
                <c:pt idx="10">
                  <c:v>-5.9315061297602085</c:v>
                </c:pt>
                <c:pt idx="11">
                  <c:v>-5.6701163596090671</c:v>
                </c:pt>
                <c:pt idx="12">
                  <c:v>-4.8931958031236471</c:v>
                </c:pt>
                <c:pt idx="13">
                  <c:v>-4.6270928383351571</c:v>
                </c:pt>
                <c:pt idx="14">
                  <c:v>-3.7828180563416525</c:v>
                </c:pt>
                <c:pt idx="15">
                  <c:v>-3.0772055565829648</c:v>
                </c:pt>
                <c:pt idx="16">
                  <c:v>-2.9165915066178423</c:v>
                </c:pt>
                <c:pt idx="17">
                  <c:v>-2.6759778997987129</c:v>
                </c:pt>
                <c:pt idx="18">
                  <c:v>-2.6344936160121195</c:v>
                </c:pt>
                <c:pt idx="19">
                  <c:v>-2.4130103140309394</c:v>
                </c:pt>
                <c:pt idx="20">
                  <c:v>-1.936538397784235</c:v>
                </c:pt>
                <c:pt idx="21">
                  <c:v>-1.3942188782624785</c:v>
                </c:pt>
                <c:pt idx="22">
                  <c:v>-1.1828654799838252</c:v>
                </c:pt>
                <c:pt idx="23">
                  <c:v>-1.0212918324900253</c:v>
                </c:pt>
                <c:pt idx="24">
                  <c:v>-0.90549117288517378</c:v>
                </c:pt>
                <c:pt idx="25">
                  <c:v>4.6885730954270228E-4</c:v>
                </c:pt>
                <c:pt idx="26">
                  <c:v>0.33514945717951961</c:v>
                </c:pt>
                <c:pt idx="27">
                  <c:v>2.5413739045575583</c:v>
                </c:pt>
                <c:pt idx="28">
                  <c:v>4.0514835499354467</c:v>
                </c:pt>
                <c:pt idx="29">
                  <c:v>4.2964446476365703</c:v>
                </c:pt>
                <c:pt idx="30">
                  <c:v>4.4003575219576971</c:v>
                </c:pt>
                <c:pt idx="31">
                  <c:v>7.0896756152118172</c:v>
                </c:pt>
                <c:pt idx="32">
                  <c:v>9.1067925918908781</c:v>
                </c:pt>
              </c:numCache>
            </c:numRef>
          </c:val>
          <c:extLst>
            <c:ext xmlns:c16="http://schemas.microsoft.com/office/drawing/2014/chart" uri="{C3380CC4-5D6E-409C-BE32-E72D297353CC}">
              <c16:uniqueId val="{00000024-8CEC-41D8-A955-8A7EE8F79DA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72D-4358-B629-060EF5830676}"/>
              </c:ext>
            </c:extLst>
          </c:dPt>
          <c:dPt>
            <c:idx val="1"/>
            <c:invertIfNegative val="0"/>
            <c:bubble3D val="0"/>
            <c:spPr>
              <a:solidFill>
                <a:srgbClr val="7C878E"/>
              </a:solidFill>
              <a:ln>
                <a:noFill/>
              </a:ln>
              <a:effectLst/>
            </c:spPr>
            <c:extLst>
              <c:ext xmlns:c16="http://schemas.microsoft.com/office/drawing/2014/chart" uri="{C3380CC4-5D6E-409C-BE32-E72D297353CC}">
                <c16:uniqueId val="{00000003-372D-4358-B629-060EF5830676}"/>
              </c:ext>
            </c:extLst>
          </c:dPt>
          <c:dPt>
            <c:idx val="2"/>
            <c:invertIfNegative val="0"/>
            <c:bubble3D val="0"/>
            <c:spPr>
              <a:solidFill>
                <a:srgbClr val="7C878E"/>
              </a:solidFill>
              <a:ln>
                <a:noFill/>
              </a:ln>
              <a:effectLst/>
            </c:spPr>
            <c:extLst>
              <c:ext xmlns:c16="http://schemas.microsoft.com/office/drawing/2014/chart" uri="{C3380CC4-5D6E-409C-BE32-E72D297353CC}">
                <c16:uniqueId val="{00000005-372D-4358-B629-060EF5830676}"/>
              </c:ext>
            </c:extLst>
          </c:dPt>
          <c:dPt>
            <c:idx val="3"/>
            <c:invertIfNegative val="0"/>
            <c:bubble3D val="0"/>
            <c:spPr>
              <a:solidFill>
                <a:srgbClr val="7C878E"/>
              </a:solidFill>
              <a:ln>
                <a:noFill/>
              </a:ln>
              <a:effectLst/>
            </c:spPr>
            <c:extLst>
              <c:ext xmlns:c16="http://schemas.microsoft.com/office/drawing/2014/chart" uri="{C3380CC4-5D6E-409C-BE32-E72D297353CC}">
                <c16:uniqueId val="{00000007-372D-4358-B629-060EF5830676}"/>
              </c:ext>
            </c:extLst>
          </c:dPt>
          <c:dPt>
            <c:idx val="4"/>
            <c:invertIfNegative val="0"/>
            <c:bubble3D val="0"/>
            <c:spPr>
              <a:solidFill>
                <a:srgbClr val="7C878E"/>
              </a:solidFill>
              <a:ln>
                <a:noFill/>
              </a:ln>
              <a:effectLst/>
            </c:spPr>
            <c:extLst>
              <c:ext xmlns:c16="http://schemas.microsoft.com/office/drawing/2014/chart" uri="{C3380CC4-5D6E-409C-BE32-E72D297353CC}">
                <c16:uniqueId val="{00000009-372D-4358-B629-060EF5830676}"/>
              </c:ext>
            </c:extLst>
          </c:dPt>
          <c:dPt>
            <c:idx val="5"/>
            <c:invertIfNegative val="0"/>
            <c:bubble3D val="0"/>
            <c:spPr>
              <a:solidFill>
                <a:srgbClr val="7C878E"/>
              </a:solidFill>
              <a:ln>
                <a:noFill/>
              </a:ln>
              <a:effectLst/>
            </c:spPr>
            <c:extLst>
              <c:ext xmlns:c16="http://schemas.microsoft.com/office/drawing/2014/chart" uri="{C3380CC4-5D6E-409C-BE32-E72D297353CC}">
                <c16:uniqueId val="{0000000B-372D-4358-B629-060EF5830676}"/>
              </c:ext>
            </c:extLst>
          </c:dPt>
          <c:dPt>
            <c:idx val="6"/>
            <c:invertIfNegative val="0"/>
            <c:bubble3D val="0"/>
            <c:spPr>
              <a:solidFill>
                <a:srgbClr val="7C878E"/>
              </a:solidFill>
              <a:ln>
                <a:noFill/>
              </a:ln>
              <a:effectLst/>
            </c:spPr>
            <c:extLst>
              <c:ext xmlns:c16="http://schemas.microsoft.com/office/drawing/2014/chart" uri="{C3380CC4-5D6E-409C-BE32-E72D297353CC}">
                <c16:uniqueId val="{0000000D-372D-4358-B629-060EF5830676}"/>
              </c:ext>
            </c:extLst>
          </c:dPt>
          <c:dPt>
            <c:idx val="7"/>
            <c:invertIfNegative val="0"/>
            <c:bubble3D val="0"/>
            <c:spPr>
              <a:solidFill>
                <a:srgbClr val="FBBB27"/>
              </a:solidFill>
              <a:ln>
                <a:noFill/>
              </a:ln>
              <a:effectLst/>
            </c:spPr>
            <c:extLst>
              <c:ext xmlns:c16="http://schemas.microsoft.com/office/drawing/2014/chart" uri="{C3380CC4-5D6E-409C-BE32-E72D297353CC}">
                <c16:uniqueId val="{0000000F-372D-4358-B629-060EF5830676}"/>
              </c:ext>
            </c:extLst>
          </c:dPt>
          <c:dPt>
            <c:idx val="8"/>
            <c:invertIfNegative val="0"/>
            <c:bubble3D val="0"/>
            <c:spPr>
              <a:solidFill>
                <a:srgbClr val="7C878E"/>
              </a:solidFill>
              <a:ln>
                <a:noFill/>
              </a:ln>
              <a:effectLst/>
            </c:spPr>
            <c:extLst>
              <c:ext xmlns:c16="http://schemas.microsoft.com/office/drawing/2014/chart" uri="{C3380CC4-5D6E-409C-BE32-E72D297353CC}">
                <c16:uniqueId val="{00000011-372D-4358-B629-060EF5830676}"/>
              </c:ext>
            </c:extLst>
          </c:dPt>
          <c:dPt>
            <c:idx val="9"/>
            <c:invertIfNegative val="0"/>
            <c:bubble3D val="0"/>
            <c:spPr>
              <a:solidFill>
                <a:srgbClr val="7C878E"/>
              </a:solidFill>
              <a:ln>
                <a:noFill/>
              </a:ln>
              <a:effectLst/>
            </c:spPr>
            <c:extLst>
              <c:ext xmlns:c16="http://schemas.microsoft.com/office/drawing/2014/chart" uri="{C3380CC4-5D6E-409C-BE32-E72D297353CC}">
                <c16:uniqueId val="{00000013-372D-4358-B629-060EF583067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72D-4358-B629-060EF5830676}"/>
              </c:ext>
            </c:extLst>
          </c:dPt>
          <c:dPt>
            <c:idx val="11"/>
            <c:invertIfNegative val="0"/>
            <c:bubble3D val="0"/>
            <c:spPr>
              <a:solidFill>
                <a:srgbClr val="95682B"/>
              </a:solidFill>
              <a:ln>
                <a:noFill/>
              </a:ln>
              <a:effectLst/>
            </c:spPr>
            <c:extLst>
              <c:ext xmlns:c16="http://schemas.microsoft.com/office/drawing/2014/chart" uri="{C3380CC4-5D6E-409C-BE32-E72D297353CC}">
                <c16:uniqueId val="{00000017-372D-4358-B629-060EF583067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72D-4358-B629-060EF583067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72D-4358-B629-060EF583067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72D-4358-B629-060EF583067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72D-4358-B629-060EF583067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72D-4358-B629-060EF583067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72D-4358-B629-060EF5830676}"/>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'F115'!$B$8:$B$40</c:f>
              <c:strCache>
                <c:ptCount val="33"/>
                <c:pt idx="0">
                  <c:v>Campeche</c:v>
                </c:pt>
                <c:pt idx="1">
                  <c:v>Quintana Roo</c:v>
                </c:pt>
                <c:pt idx="2">
                  <c:v>Hidalgo</c:v>
                </c:pt>
                <c:pt idx="3">
                  <c:v>Yucatán</c:v>
                </c:pt>
                <c:pt idx="4">
                  <c:v>Ciudad de México</c:v>
                </c:pt>
                <c:pt idx="5">
                  <c:v>Guanajuato</c:v>
                </c:pt>
                <c:pt idx="6">
                  <c:v>Morelos</c:v>
                </c:pt>
                <c:pt idx="7">
                  <c:v>Jalisco</c:v>
                </c:pt>
                <c:pt idx="8">
                  <c:v>México</c:v>
                </c:pt>
                <c:pt idx="9">
                  <c:v>Chiapas</c:v>
                </c:pt>
                <c:pt idx="10">
                  <c:v>Guerrero</c:v>
                </c:pt>
                <c:pt idx="11">
                  <c:v>Nacional</c:v>
                </c:pt>
                <c:pt idx="12">
                  <c:v>Nuevo León</c:v>
                </c:pt>
                <c:pt idx="13">
                  <c:v>Baja California Sur</c:v>
                </c:pt>
                <c:pt idx="14">
                  <c:v>Veracruz</c:v>
                </c:pt>
                <c:pt idx="15">
                  <c:v>Sinaloa</c:v>
                </c:pt>
                <c:pt idx="16">
                  <c:v>Sonora</c:v>
                </c:pt>
                <c:pt idx="17">
                  <c:v>Puebla</c:v>
                </c:pt>
                <c:pt idx="18">
                  <c:v>Coahuila</c:v>
                </c:pt>
                <c:pt idx="19">
                  <c:v>Chihuahua</c:v>
                </c:pt>
                <c:pt idx="20">
                  <c:v>Querétaro</c:v>
                </c:pt>
                <c:pt idx="21">
                  <c:v>Michoacán</c:v>
                </c:pt>
                <c:pt idx="22">
                  <c:v>Oaxaca</c:v>
                </c:pt>
                <c:pt idx="23">
                  <c:v>Colima</c:v>
                </c:pt>
                <c:pt idx="24">
                  <c:v>Baja California</c:v>
                </c:pt>
                <c:pt idx="25">
                  <c:v>Tamaulipas</c:v>
                </c:pt>
                <c:pt idx="26">
                  <c:v>Durango</c:v>
                </c:pt>
                <c:pt idx="27">
                  <c:v>Aguascalientes</c:v>
                </c:pt>
                <c:pt idx="28">
                  <c:v>Zacatecas</c:v>
                </c:pt>
                <c:pt idx="29">
                  <c:v>San Luis Potosí</c:v>
                </c:pt>
                <c:pt idx="30">
                  <c:v>Tabasco</c:v>
                </c:pt>
                <c:pt idx="31">
                  <c:v>Nayarit</c:v>
                </c:pt>
                <c:pt idx="32">
                  <c:v>Tlaxcala</c:v>
                </c:pt>
              </c:strCache>
            </c:strRef>
          </c:cat>
          <c:val>
            <c:numRef>
              <c:f>'F115'!$C$8:$C$40</c:f>
              <c:numCache>
                <c:formatCode>0.00</c:formatCode>
                <c:ptCount val="33"/>
                <c:pt idx="0">
                  <c:v>-14.41930716692276</c:v>
                </c:pt>
                <c:pt idx="1">
                  <c:v>-9.3542169387536269</c:v>
                </c:pt>
                <c:pt idx="2">
                  <c:v>-7.7122154913764689</c:v>
                </c:pt>
                <c:pt idx="3">
                  <c:v>-7.2851140770231888</c:v>
                </c:pt>
                <c:pt idx="4">
                  <c:v>-4.9998885093202263</c:v>
                </c:pt>
                <c:pt idx="5">
                  <c:v>-4.6376503771317648</c:v>
                </c:pt>
                <c:pt idx="6">
                  <c:v>-4.6124181859846232</c:v>
                </c:pt>
                <c:pt idx="7">
                  <c:v>-3.2022565716492708</c:v>
                </c:pt>
                <c:pt idx="8">
                  <c:v>-3.0964876458784412</c:v>
                </c:pt>
                <c:pt idx="9">
                  <c:v>-2.5468466554019624</c:v>
                </c:pt>
                <c:pt idx="10">
                  <c:v>-2.1898308433362388</c:v>
                </c:pt>
                <c:pt idx="11">
                  <c:v>-2.1577102261606504</c:v>
                </c:pt>
                <c:pt idx="12">
                  <c:v>-1.8656793376610166</c:v>
                </c:pt>
                <c:pt idx="13">
                  <c:v>-1.7646885058239588</c:v>
                </c:pt>
                <c:pt idx="14">
                  <c:v>-1.4948742411686284</c:v>
                </c:pt>
                <c:pt idx="15">
                  <c:v>-1.1220096478846062</c:v>
                </c:pt>
                <c:pt idx="16">
                  <c:v>-1.1034238339645059</c:v>
                </c:pt>
                <c:pt idx="17">
                  <c:v>-0.85145044804389636</c:v>
                </c:pt>
                <c:pt idx="18">
                  <c:v>-0.82716756194889918</c:v>
                </c:pt>
                <c:pt idx="19">
                  <c:v>-0.75415664778575131</c:v>
                </c:pt>
                <c:pt idx="20">
                  <c:v>-0.56940632628635324</c:v>
                </c:pt>
                <c:pt idx="21">
                  <c:v>0.23047742290873843</c:v>
                </c:pt>
                <c:pt idx="22">
                  <c:v>0.23202222834147662</c:v>
                </c:pt>
                <c:pt idx="23">
                  <c:v>0.27346148867041253</c:v>
                </c:pt>
                <c:pt idx="24">
                  <c:v>0.2942195352110179</c:v>
                </c:pt>
                <c:pt idx="25">
                  <c:v>0.61322970307789559</c:v>
                </c:pt>
                <c:pt idx="26">
                  <c:v>0.71521504898799759</c:v>
                </c:pt>
                <c:pt idx="27">
                  <c:v>1.4192403101595823</c:v>
                </c:pt>
                <c:pt idx="28">
                  <c:v>2.4018215770738949</c:v>
                </c:pt>
                <c:pt idx="29">
                  <c:v>2.60519810889926</c:v>
                </c:pt>
                <c:pt idx="30">
                  <c:v>2.6339708495589713</c:v>
                </c:pt>
                <c:pt idx="31">
                  <c:v>4.8950250344937825</c:v>
                </c:pt>
                <c:pt idx="32">
                  <c:v>7.7151524709214447</c:v>
                </c:pt>
              </c:numCache>
            </c:numRef>
          </c:val>
          <c:extLst>
            <c:ext xmlns:c16="http://schemas.microsoft.com/office/drawing/2014/chart" uri="{C3380CC4-5D6E-409C-BE32-E72D297353CC}">
              <c16:uniqueId val="{00000024-372D-4358-B629-060EF583067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C24-4BA6-A96B-5EC01FB2049F}"/>
              </c:ext>
            </c:extLst>
          </c:dPt>
          <c:dPt>
            <c:idx val="1"/>
            <c:invertIfNegative val="0"/>
            <c:bubble3D val="0"/>
            <c:spPr>
              <a:solidFill>
                <a:srgbClr val="7C878E"/>
              </a:solidFill>
              <a:ln>
                <a:noFill/>
              </a:ln>
              <a:effectLst/>
            </c:spPr>
            <c:extLst>
              <c:ext xmlns:c16="http://schemas.microsoft.com/office/drawing/2014/chart" uri="{C3380CC4-5D6E-409C-BE32-E72D297353CC}">
                <c16:uniqueId val="{00000003-5C24-4BA6-A96B-5EC01FB2049F}"/>
              </c:ext>
            </c:extLst>
          </c:dPt>
          <c:dPt>
            <c:idx val="2"/>
            <c:invertIfNegative val="0"/>
            <c:bubble3D val="0"/>
            <c:spPr>
              <a:solidFill>
                <a:srgbClr val="7C878E"/>
              </a:solidFill>
              <a:ln>
                <a:noFill/>
              </a:ln>
              <a:effectLst/>
            </c:spPr>
            <c:extLst>
              <c:ext xmlns:c16="http://schemas.microsoft.com/office/drawing/2014/chart" uri="{C3380CC4-5D6E-409C-BE32-E72D297353CC}">
                <c16:uniqueId val="{00000005-5C24-4BA6-A96B-5EC01FB2049F}"/>
              </c:ext>
            </c:extLst>
          </c:dPt>
          <c:dPt>
            <c:idx val="3"/>
            <c:invertIfNegative val="0"/>
            <c:bubble3D val="0"/>
            <c:spPr>
              <a:solidFill>
                <a:srgbClr val="7C878E"/>
              </a:solidFill>
              <a:ln>
                <a:noFill/>
              </a:ln>
              <a:effectLst/>
            </c:spPr>
            <c:extLst>
              <c:ext xmlns:c16="http://schemas.microsoft.com/office/drawing/2014/chart" uri="{C3380CC4-5D6E-409C-BE32-E72D297353CC}">
                <c16:uniqueId val="{00000007-5C24-4BA6-A96B-5EC01FB2049F}"/>
              </c:ext>
            </c:extLst>
          </c:dPt>
          <c:dPt>
            <c:idx val="4"/>
            <c:invertIfNegative val="0"/>
            <c:bubble3D val="0"/>
            <c:spPr>
              <a:solidFill>
                <a:srgbClr val="7C878E"/>
              </a:solidFill>
              <a:ln>
                <a:noFill/>
              </a:ln>
              <a:effectLst/>
            </c:spPr>
            <c:extLst>
              <c:ext xmlns:c16="http://schemas.microsoft.com/office/drawing/2014/chart" uri="{C3380CC4-5D6E-409C-BE32-E72D297353CC}">
                <c16:uniqueId val="{00000009-5C24-4BA6-A96B-5EC01FB2049F}"/>
              </c:ext>
            </c:extLst>
          </c:dPt>
          <c:dPt>
            <c:idx val="5"/>
            <c:invertIfNegative val="0"/>
            <c:bubble3D val="0"/>
            <c:spPr>
              <a:solidFill>
                <a:srgbClr val="7C878E"/>
              </a:solidFill>
              <a:ln>
                <a:noFill/>
              </a:ln>
              <a:effectLst/>
            </c:spPr>
            <c:extLst>
              <c:ext xmlns:c16="http://schemas.microsoft.com/office/drawing/2014/chart" uri="{C3380CC4-5D6E-409C-BE32-E72D297353CC}">
                <c16:uniqueId val="{0000000B-5C24-4BA6-A96B-5EC01FB2049F}"/>
              </c:ext>
            </c:extLst>
          </c:dPt>
          <c:dPt>
            <c:idx val="6"/>
            <c:invertIfNegative val="0"/>
            <c:bubble3D val="0"/>
            <c:spPr>
              <a:solidFill>
                <a:srgbClr val="7C878E"/>
              </a:solidFill>
              <a:ln>
                <a:noFill/>
              </a:ln>
              <a:effectLst/>
            </c:spPr>
            <c:extLst>
              <c:ext xmlns:c16="http://schemas.microsoft.com/office/drawing/2014/chart" uri="{C3380CC4-5D6E-409C-BE32-E72D297353CC}">
                <c16:uniqueId val="{0000000D-5C24-4BA6-A96B-5EC01FB2049F}"/>
              </c:ext>
            </c:extLst>
          </c:dPt>
          <c:dPt>
            <c:idx val="7"/>
            <c:invertIfNegative val="0"/>
            <c:bubble3D val="0"/>
            <c:spPr>
              <a:solidFill>
                <a:srgbClr val="95682B"/>
              </a:solidFill>
              <a:ln>
                <a:noFill/>
              </a:ln>
              <a:effectLst/>
            </c:spPr>
            <c:extLst>
              <c:ext xmlns:c16="http://schemas.microsoft.com/office/drawing/2014/chart" uri="{C3380CC4-5D6E-409C-BE32-E72D297353CC}">
                <c16:uniqueId val="{0000000F-5C24-4BA6-A96B-5EC01FB2049F}"/>
              </c:ext>
            </c:extLst>
          </c:dPt>
          <c:dPt>
            <c:idx val="8"/>
            <c:invertIfNegative val="0"/>
            <c:bubble3D val="0"/>
            <c:spPr>
              <a:solidFill>
                <a:srgbClr val="7C878E"/>
              </a:solidFill>
              <a:ln>
                <a:noFill/>
              </a:ln>
              <a:effectLst/>
            </c:spPr>
            <c:extLst>
              <c:ext xmlns:c16="http://schemas.microsoft.com/office/drawing/2014/chart" uri="{C3380CC4-5D6E-409C-BE32-E72D297353CC}">
                <c16:uniqueId val="{00000011-5C24-4BA6-A96B-5EC01FB2049F}"/>
              </c:ext>
            </c:extLst>
          </c:dPt>
          <c:dPt>
            <c:idx val="9"/>
            <c:invertIfNegative val="0"/>
            <c:bubble3D val="0"/>
            <c:spPr>
              <a:solidFill>
                <a:srgbClr val="7C878E"/>
              </a:solidFill>
              <a:ln>
                <a:noFill/>
              </a:ln>
              <a:effectLst/>
            </c:spPr>
            <c:extLst>
              <c:ext xmlns:c16="http://schemas.microsoft.com/office/drawing/2014/chart" uri="{C3380CC4-5D6E-409C-BE32-E72D297353CC}">
                <c16:uniqueId val="{00000013-5C24-4BA6-A96B-5EC01FB2049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C24-4BA6-A96B-5EC01FB2049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C24-4BA6-A96B-5EC01FB2049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C24-4BA6-A96B-5EC01FB2049F}"/>
              </c:ext>
            </c:extLst>
          </c:dPt>
          <c:dPt>
            <c:idx val="13"/>
            <c:invertIfNegative val="0"/>
            <c:bubble3D val="0"/>
            <c:spPr>
              <a:solidFill>
                <a:srgbClr val="FBBB27"/>
              </a:solidFill>
              <a:ln>
                <a:noFill/>
              </a:ln>
              <a:effectLst/>
            </c:spPr>
            <c:extLst>
              <c:ext xmlns:c16="http://schemas.microsoft.com/office/drawing/2014/chart" uri="{C3380CC4-5D6E-409C-BE32-E72D297353CC}">
                <c16:uniqueId val="{0000001B-5C24-4BA6-A96B-5EC01FB2049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C24-4BA6-A96B-5EC01FB2049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C24-4BA6-A96B-5EC01FB2049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C24-4BA6-A96B-5EC01FB2049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C24-4BA6-A96B-5EC01FB2049F}"/>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'F116'!$B$8:$B$40</c:f>
              <c:strCache>
                <c:ptCount val="33"/>
                <c:pt idx="0">
                  <c:v>Quintana Roo</c:v>
                </c:pt>
                <c:pt idx="1">
                  <c:v>Ciudad de México</c:v>
                </c:pt>
                <c:pt idx="2">
                  <c:v>Querétaro</c:v>
                </c:pt>
                <c:pt idx="3">
                  <c:v>Puebla</c:v>
                </c:pt>
                <c:pt idx="4">
                  <c:v>Tabasco</c:v>
                </c:pt>
                <c:pt idx="5">
                  <c:v>Yucatán</c:v>
                </c:pt>
                <c:pt idx="6">
                  <c:v>Aguascalientes</c:v>
                </c:pt>
                <c:pt idx="7">
                  <c:v>Nacional</c:v>
                </c:pt>
                <c:pt idx="8">
                  <c:v>Tamaulipas</c:v>
                </c:pt>
                <c:pt idx="9">
                  <c:v>Estado de México</c:v>
                </c:pt>
                <c:pt idx="10">
                  <c:v>Baja California Sur</c:v>
                </c:pt>
                <c:pt idx="11">
                  <c:v>Campeche</c:v>
                </c:pt>
                <c:pt idx="12">
                  <c:v>Zacatecas</c:v>
                </c:pt>
                <c:pt idx="13">
                  <c:v>Jalisco</c:v>
                </c:pt>
                <c:pt idx="14">
                  <c:v>Chihuahua</c:v>
                </c:pt>
                <c:pt idx="15">
                  <c:v>Nuevo León</c:v>
                </c:pt>
                <c:pt idx="16">
                  <c:v>Veracruz</c:v>
                </c:pt>
                <c:pt idx="17">
                  <c:v>Guanajuato</c:v>
                </c:pt>
                <c:pt idx="18">
                  <c:v>San Luis Potosí</c:v>
                </c:pt>
                <c:pt idx="19">
                  <c:v>Guerrero</c:v>
                </c:pt>
                <c:pt idx="20">
                  <c:v>Colima</c:v>
                </c:pt>
                <c:pt idx="21">
                  <c:v>Coahuila</c:v>
                </c:pt>
                <c:pt idx="22">
                  <c:v>Oaxaca</c:v>
                </c:pt>
                <c:pt idx="23">
                  <c:v>Nayarit</c:v>
                </c:pt>
                <c:pt idx="24">
                  <c:v>Morelos</c:v>
                </c:pt>
                <c:pt idx="25">
                  <c:v>Durango</c:v>
                </c:pt>
                <c:pt idx="26">
                  <c:v>Michoacán de Ocampo</c:v>
                </c:pt>
                <c:pt idx="27">
                  <c:v>Chiapas</c:v>
                </c:pt>
                <c:pt idx="28">
                  <c:v>Sinaloa</c:v>
                </c:pt>
                <c:pt idx="29">
                  <c:v>Sonora</c:v>
                </c:pt>
                <c:pt idx="30">
                  <c:v>Baja California</c:v>
                </c:pt>
                <c:pt idx="31">
                  <c:v>Hidalgo</c:v>
                </c:pt>
                <c:pt idx="32">
                  <c:v>Tlaxcala</c:v>
                </c:pt>
              </c:strCache>
            </c:strRef>
          </c:cat>
          <c:val>
            <c:numRef>
              <c:f>'F116'!$C$8:$C$40</c:f>
              <c:numCache>
                <c:formatCode>0.00</c:formatCode>
                <c:ptCount val="33"/>
                <c:pt idx="0">
                  <c:v>-18.40197729935603</c:v>
                </c:pt>
                <c:pt idx="1">
                  <c:v>-10.251816965711047</c:v>
                </c:pt>
                <c:pt idx="2">
                  <c:v>-9.5063635543781153</c:v>
                </c:pt>
                <c:pt idx="3">
                  <c:v>-9.3199559401292742</c:v>
                </c:pt>
                <c:pt idx="4">
                  <c:v>-8.3445102104394877</c:v>
                </c:pt>
                <c:pt idx="5">
                  <c:v>-7.9200731753272384</c:v>
                </c:pt>
                <c:pt idx="6">
                  <c:v>-7.4524574622937321</c:v>
                </c:pt>
                <c:pt idx="7">
                  <c:v>-7.1111048104606001</c:v>
                </c:pt>
                <c:pt idx="8">
                  <c:v>-6.3070898095086481</c:v>
                </c:pt>
                <c:pt idx="9">
                  <c:v>-6.1782663469486439</c:v>
                </c:pt>
                <c:pt idx="10">
                  <c:v>-5.4765449752265623</c:v>
                </c:pt>
                <c:pt idx="11">
                  <c:v>-5.308233972080207</c:v>
                </c:pt>
                <c:pt idx="12">
                  <c:v>-4.9753430470718936</c:v>
                </c:pt>
                <c:pt idx="13">
                  <c:v>-4.8791026521984051</c:v>
                </c:pt>
                <c:pt idx="14">
                  <c:v>-4.5207661194243158</c:v>
                </c:pt>
                <c:pt idx="15">
                  <c:v>-3.8226718702677611</c:v>
                </c:pt>
                <c:pt idx="16">
                  <c:v>-3.4962136492798419</c:v>
                </c:pt>
                <c:pt idx="17">
                  <c:v>-3.1665433891375834</c:v>
                </c:pt>
                <c:pt idx="18">
                  <c:v>-3.0794470615485645</c:v>
                </c:pt>
                <c:pt idx="19">
                  <c:v>-2.7784087491603477</c:v>
                </c:pt>
                <c:pt idx="20">
                  <c:v>-2.5308935501972059</c:v>
                </c:pt>
                <c:pt idx="21">
                  <c:v>-1.8033183824826575</c:v>
                </c:pt>
                <c:pt idx="22">
                  <c:v>-1.4407449265839267</c:v>
                </c:pt>
                <c:pt idx="23">
                  <c:v>-1.0914950061609445</c:v>
                </c:pt>
                <c:pt idx="24">
                  <c:v>-0.7981415677984729</c:v>
                </c:pt>
                <c:pt idx="25">
                  <c:v>-0.62847923605186806</c:v>
                </c:pt>
                <c:pt idx="26">
                  <c:v>0.16739413641239945</c:v>
                </c:pt>
                <c:pt idx="27">
                  <c:v>0.17913176626489627</c:v>
                </c:pt>
                <c:pt idx="28">
                  <c:v>1.1365981451067035</c:v>
                </c:pt>
                <c:pt idx="29">
                  <c:v>3.4752901370618039</c:v>
                </c:pt>
                <c:pt idx="30">
                  <c:v>7.5476532074231493</c:v>
                </c:pt>
                <c:pt idx="31">
                  <c:v>8.687401517339282</c:v>
                </c:pt>
                <c:pt idx="32">
                  <c:v>14.895544813036848</c:v>
                </c:pt>
              </c:numCache>
            </c:numRef>
          </c:val>
          <c:extLst>
            <c:ext xmlns:c16="http://schemas.microsoft.com/office/drawing/2014/chart" uri="{C3380CC4-5D6E-409C-BE32-E72D297353CC}">
              <c16:uniqueId val="{00000024-5C24-4BA6-A96B-5EC01FB2049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71A-4888-97B9-F18D931F512E}"/>
              </c:ext>
            </c:extLst>
          </c:dPt>
          <c:dPt>
            <c:idx val="1"/>
            <c:invertIfNegative val="0"/>
            <c:bubble3D val="0"/>
            <c:spPr>
              <a:solidFill>
                <a:srgbClr val="7C878E"/>
              </a:solidFill>
              <a:ln>
                <a:noFill/>
              </a:ln>
              <a:effectLst/>
            </c:spPr>
            <c:extLst>
              <c:ext xmlns:c16="http://schemas.microsoft.com/office/drawing/2014/chart" uri="{C3380CC4-5D6E-409C-BE32-E72D297353CC}">
                <c16:uniqueId val="{00000003-B71A-4888-97B9-F18D931F512E}"/>
              </c:ext>
            </c:extLst>
          </c:dPt>
          <c:dPt>
            <c:idx val="2"/>
            <c:invertIfNegative val="0"/>
            <c:bubble3D val="0"/>
            <c:spPr>
              <a:solidFill>
                <a:srgbClr val="7C878E"/>
              </a:solidFill>
              <a:ln>
                <a:noFill/>
              </a:ln>
              <a:effectLst/>
            </c:spPr>
            <c:extLst>
              <c:ext xmlns:c16="http://schemas.microsoft.com/office/drawing/2014/chart" uri="{C3380CC4-5D6E-409C-BE32-E72D297353CC}">
                <c16:uniqueId val="{00000005-B71A-4888-97B9-F18D931F512E}"/>
              </c:ext>
            </c:extLst>
          </c:dPt>
          <c:dPt>
            <c:idx val="3"/>
            <c:invertIfNegative val="0"/>
            <c:bubble3D val="0"/>
            <c:spPr>
              <a:solidFill>
                <a:srgbClr val="7C878E"/>
              </a:solidFill>
              <a:ln>
                <a:noFill/>
              </a:ln>
              <a:effectLst/>
            </c:spPr>
            <c:extLst>
              <c:ext xmlns:c16="http://schemas.microsoft.com/office/drawing/2014/chart" uri="{C3380CC4-5D6E-409C-BE32-E72D297353CC}">
                <c16:uniqueId val="{00000007-B71A-4888-97B9-F18D931F512E}"/>
              </c:ext>
            </c:extLst>
          </c:dPt>
          <c:dPt>
            <c:idx val="4"/>
            <c:invertIfNegative val="0"/>
            <c:bubble3D val="0"/>
            <c:spPr>
              <a:solidFill>
                <a:srgbClr val="7C878E"/>
              </a:solidFill>
              <a:ln>
                <a:noFill/>
              </a:ln>
              <a:effectLst/>
            </c:spPr>
            <c:extLst>
              <c:ext xmlns:c16="http://schemas.microsoft.com/office/drawing/2014/chart" uri="{C3380CC4-5D6E-409C-BE32-E72D297353CC}">
                <c16:uniqueId val="{00000009-B71A-4888-97B9-F18D931F512E}"/>
              </c:ext>
            </c:extLst>
          </c:dPt>
          <c:dPt>
            <c:idx val="5"/>
            <c:invertIfNegative val="0"/>
            <c:bubble3D val="0"/>
            <c:spPr>
              <a:solidFill>
                <a:srgbClr val="7C878E"/>
              </a:solidFill>
              <a:ln>
                <a:noFill/>
              </a:ln>
              <a:effectLst/>
            </c:spPr>
            <c:extLst>
              <c:ext xmlns:c16="http://schemas.microsoft.com/office/drawing/2014/chart" uri="{C3380CC4-5D6E-409C-BE32-E72D297353CC}">
                <c16:uniqueId val="{0000000B-B71A-4888-97B9-F18D931F512E}"/>
              </c:ext>
            </c:extLst>
          </c:dPt>
          <c:dPt>
            <c:idx val="6"/>
            <c:invertIfNegative val="0"/>
            <c:bubble3D val="0"/>
            <c:spPr>
              <a:solidFill>
                <a:srgbClr val="7C878E"/>
              </a:solidFill>
              <a:ln>
                <a:noFill/>
              </a:ln>
              <a:effectLst/>
            </c:spPr>
            <c:extLst>
              <c:ext xmlns:c16="http://schemas.microsoft.com/office/drawing/2014/chart" uri="{C3380CC4-5D6E-409C-BE32-E72D297353CC}">
                <c16:uniqueId val="{0000000D-B71A-4888-97B9-F18D931F512E}"/>
              </c:ext>
            </c:extLst>
          </c:dPt>
          <c:dPt>
            <c:idx val="7"/>
            <c:invertIfNegative val="0"/>
            <c:bubble3D val="0"/>
            <c:spPr>
              <a:solidFill>
                <a:srgbClr val="7C878E"/>
              </a:solidFill>
              <a:ln>
                <a:noFill/>
              </a:ln>
              <a:effectLst/>
            </c:spPr>
            <c:extLst>
              <c:ext xmlns:c16="http://schemas.microsoft.com/office/drawing/2014/chart" uri="{C3380CC4-5D6E-409C-BE32-E72D297353CC}">
                <c16:uniqueId val="{0000000F-B71A-4888-97B9-F18D931F512E}"/>
              </c:ext>
            </c:extLst>
          </c:dPt>
          <c:dPt>
            <c:idx val="8"/>
            <c:invertIfNegative val="0"/>
            <c:bubble3D val="0"/>
            <c:spPr>
              <a:solidFill>
                <a:srgbClr val="7C878E"/>
              </a:solidFill>
              <a:ln>
                <a:noFill/>
              </a:ln>
              <a:effectLst/>
            </c:spPr>
            <c:extLst>
              <c:ext xmlns:c16="http://schemas.microsoft.com/office/drawing/2014/chart" uri="{C3380CC4-5D6E-409C-BE32-E72D297353CC}">
                <c16:uniqueId val="{00000011-B71A-4888-97B9-F18D931F512E}"/>
              </c:ext>
            </c:extLst>
          </c:dPt>
          <c:dPt>
            <c:idx val="9"/>
            <c:invertIfNegative val="0"/>
            <c:bubble3D val="0"/>
            <c:spPr>
              <a:solidFill>
                <a:srgbClr val="7C878E"/>
              </a:solidFill>
              <a:ln>
                <a:noFill/>
              </a:ln>
              <a:effectLst/>
            </c:spPr>
            <c:extLst>
              <c:ext xmlns:c16="http://schemas.microsoft.com/office/drawing/2014/chart" uri="{C3380CC4-5D6E-409C-BE32-E72D297353CC}">
                <c16:uniqueId val="{00000013-B71A-4888-97B9-F18D931F512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71A-4888-97B9-F18D931F512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71A-4888-97B9-F18D931F512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71A-4888-97B9-F18D931F512E}"/>
              </c:ext>
            </c:extLst>
          </c:dPt>
          <c:dPt>
            <c:idx val="13"/>
            <c:invertIfNegative val="0"/>
            <c:bubble3D val="0"/>
            <c:spPr>
              <a:solidFill>
                <a:srgbClr val="95682B"/>
              </a:solidFill>
              <a:ln>
                <a:noFill/>
              </a:ln>
              <a:effectLst/>
            </c:spPr>
            <c:extLst>
              <c:ext xmlns:c16="http://schemas.microsoft.com/office/drawing/2014/chart" uri="{C3380CC4-5D6E-409C-BE32-E72D297353CC}">
                <c16:uniqueId val="{0000001B-B71A-4888-97B9-F18D931F512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71A-4888-97B9-F18D931F512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71A-4888-97B9-F18D931F512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71A-4888-97B9-F18D931F512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71A-4888-97B9-F18D931F512E}"/>
              </c:ext>
            </c:extLst>
          </c:dPt>
          <c:dPt>
            <c:idx val="21"/>
            <c:invertIfNegative val="0"/>
            <c:bubble3D val="0"/>
            <c:spPr>
              <a:solidFill>
                <a:srgbClr val="FBBB27"/>
              </a:solidFill>
              <a:ln>
                <a:noFill/>
              </a:ln>
              <a:effectLst/>
            </c:spPr>
            <c:extLst>
              <c:ext xmlns:c16="http://schemas.microsoft.com/office/drawing/2014/chart" uri="{C3380CC4-5D6E-409C-BE32-E72D297353CC}">
                <c16:uniqueId val="{00000025-B71A-4888-97B9-F18D931F512E}"/>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'F117'!$B$8:$B$40</c:f>
              <c:strCache>
                <c:ptCount val="33"/>
                <c:pt idx="0">
                  <c:v>Quintana Roo</c:v>
                </c:pt>
                <c:pt idx="1">
                  <c:v>Puebla</c:v>
                </c:pt>
                <c:pt idx="2">
                  <c:v>Ciudad de México</c:v>
                </c:pt>
                <c:pt idx="3">
                  <c:v>Tamaulipas</c:v>
                </c:pt>
                <c:pt idx="4">
                  <c:v>Baja California Sur</c:v>
                </c:pt>
                <c:pt idx="5">
                  <c:v>México</c:v>
                </c:pt>
                <c:pt idx="6">
                  <c:v>Campeche</c:v>
                </c:pt>
                <c:pt idx="7">
                  <c:v>Zacatecas</c:v>
                </c:pt>
                <c:pt idx="8">
                  <c:v>Guerrero</c:v>
                </c:pt>
                <c:pt idx="9">
                  <c:v>Chiapas</c:v>
                </c:pt>
                <c:pt idx="10">
                  <c:v>Veracruz</c:v>
                </c:pt>
                <c:pt idx="11">
                  <c:v>Querétaro</c:v>
                </c:pt>
                <c:pt idx="12">
                  <c:v>Durango</c:v>
                </c:pt>
                <c:pt idx="13">
                  <c:v>Nacional</c:v>
                </c:pt>
                <c:pt idx="14">
                  <c:v>San Luis Potosí</c:v>
                </c:pt>
                <c:pt idx="15">
                  <c:v>Guanajuato</c:v>
                </c:pt>
                <c:pt idx="16">
                  <c:v>Oaxaca</c:v>
                </c:pt>
                <c:pt idx="17">
                  <c:v>Tabasco</c:v>
                </c:pt>
                <c:pt idx="18">
                  <c:v>Hidalgo</c:v>
                </c:pt>
                <c:pt idx="19">
                  <c:v>Colima</c:v>
                </c:pt>
                <c:pt idx="20">
                  <c:v>Nayarit</c:v>
                </c:pt>
                <c:pt idx="21">
                  <c:v>Jalisco</c:v>
                </c:pt>
                <c:pt idx="22">
                  <c:v>Sinaloa</c:v>
                </c:pt>
                <c:pt idx="23">
                  <c:v>Michoacán</c:v>
                </c:pt>
                <c:pt idx="24">
                  <c:v>Coahuila</c:v>
                </c:pt>
                <c:pt idx="25">
                  <c:v>Aguascalientes</c:v>
                </c:pt>
                <c:pt idx="26">
                  <c:v>Nuevo León</c:v>
                </c:pt>
                <c:pt idx="27">
                  <c:v>Baja California</c:v>
                </c:pt>
                <c:pt idx="28">
                  <c:v>Sonora</c:v>
                </c:pt>
                <c:pt idx="29">
                  <c:v>Tlaxcala</c:v>
                </c:pt>
                <c:pt idx="30">
                  <c:v>Chihuahua</c:v>
                </c:pt>
                <c:pt idx="31">
                  <c:v>Yucatán</c:v>
                </c:pt>
                <c:pt idx="32">
                  <c:v>Morelos</c:v>
                </c:pt>
              </c:strCache>
            </c:strRef>
          </c:cat>
          <c:val>
            <c:numRef>
              <c:f>'F117'!$C$8:$C$40</c:f>
              <c:numCache>
                <c:formatCode>0.00</c:formatCode>
                <c:ptCount val="33"/>
                <c:pt idx="0">
                  <c:v>-10.371574869160105</c:v>
                </c:pt>
                <c:pt idx="1">
                  <c:v>-9.3873571408357748</c:v>
                </c:pt>
                <c:pt idx="2">
                  <c:v>-8.8027981629024978</c:v>
                </c:pt>
                <c:pt idx="3">
                  <c:v>-8.4862607861722239</c:v>
                </c:pt>
                <c:pt idx="4">
                  <c:v>-7.4006629954508014</c:v>
                </c:pt>
                <c:pt idx="5">
                  <c:v>-7.0336088166123707</c:v>
                </c:pt>
                <c:pt idx="6">
                  <c:v>-6.1075552960375301</c:v>
                </c:pt>
                <c:pt idx="7">
                  <c:v>-6.0910163565443964</c:v>
                </c:pt>
                <c:pt idx="8">
                  <c:v>-5.9030105006518401</c:v>
                </c:pt>
                <c:pt idx="9">
                  <c:v>-5.7969095585293644</c:v>
                </c:pt>
                <c:pt idx="10">
                  <c:v>-5.0549606175731272</c:v>
                </c:pt>
                <c:pt idx="11">
                  <c:v>-4.9894618868519549</c:v>
                </c:pt>
                <c:pt idx="12">
                  <c:v>-4.835169981990993</c:v>
                </c:pt>
                <c:pt idx="13">
                  <c:v>-4.5047965534440175</c:v>
                </c:pt>
                <c:pt idx="14">
                  <c:v>-4.4482882504614221</c:v>
                </c:pt>
                <c:pt idx="15">
                  <c:v>-4.3994402717229368</c:v>
                </c:pt>
                <c:pt idx="16">
                  <c:v>-4.1439892342043132</c:v>
                </c:pt>
                <c:pt idx="17">
                  <c:v>-3.6892738809669661</c:v>
                </c:pt>
                <c:pt idx="18">
                  <c:v>-3.4001615380371915</c:v>
                </c:pt>
                <c:pt idx="19">
                  <c:v>-3.3138420387798608</c:v>
                </c:pt>
                <c:pt idx="20">
                  <c:v>-3.1226651699916066</c:v>
                </c:pt>
                <c:pt idx="21">
                  <c:v>-2.8806517388904274</c:v>
                </c:pt>
                <c:pt idx="22">
                  <c:v>-2.6439096468289516</c:v>
                </c:pt>
                <c:pt idx="23">
                  <c:v>-2.6231641810454396</c:v>
                </c:pt>
                <c:pt idx="24">
                  <c:v>-2.5036548022651894</c:v>
                </c:pt>
                <c:pt idx="25">
                  <c:v>-2.369725334999885</c:v>
                </c:pt>
                <c:pt idx="26">
                  <c:v>-2.3047308494194718</c:v>
                </c:pt>
                <c:pt idx="27">
                  <c:v>-2.128169227044987</c:v>
                </c:pt>
                <c:pt idx="28">
                  <c:v>-2.0336414477612546</c:v>
                </c:pt>
                <c:pt idx="29">
                  <c:v>-1.8192566988835523</c:v>
                </c:pt>
                <c:pt idx="30">
                  <c:v>-1.6210781711134832</c:v>
                </c:pt>
                <c:pt idx="31">
                  <c:v>-1.548457018708882</c:v>
                </c:pt>
                <c:pt idx="32">
                  <c:v>0.76686212831118594</c:v>
                </c:pt>
              </c:numCache>
            </c:numRef>
          </c:val>
          <c:extLst>
            <c:ext xmlns:c16="http://schemas.microsoft.com/office/drawing/2014/chart" uri="{C3380CC4-5D6E-409C-BE32-E72D297353CC}">
              <c16:uniqueId val="{00000026-B71A-4888-97B9-F18D931F512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Total Jalisco</c:v>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A80-4DA7-81B8-A9EB9B14D770}"/>
              </c:ext>
            </c:extLst>
          </c:dPt>
          <c:dPt>
            <c:idx val="1"/>
            <c:invertIfNegative val="0"/>
            <c:bubble3D val="0"/>
            <c:spPr>
              <a:solidFill>
                <a:srgbClr val="7C878E"/>
              </a:solidFill>
              <a:ln>
                <a:noFill/>
              </a:ln>
              <a:effectLst/>
            </c:spPr>
            <c:extLst>
              <c:ext xmlns:c16="http://schemas.microsoft.com/office/drawing/2014/chart" uri="{C3380CC4-5D6E-409C-BE32-E72D297353CC}">
                <c16:uniqueId val="{00000003-3A80-4DA7-81B8-A9EB9B14D770}"/>
              </c:ext>
            </c:extLst>
          </c:dPt>
          <c:dPt>
            <c:idx val="2"/>
            <c:invertIfNegative val="0"/>
            <c:bubble3D val="0"/>
            <c:spPr>
              <a:solidFill>
                <a:srgbClr val="7C878E"/>
              </a:solidFill>
              <a:ln>
                <a:noFill/>
              </a:ln>
              <a:effectLst/>
            </c:spPr>
            <c:extLst>
              <c:ext xmlns:c16="http://schemas.microsoft.com/office/drawing/2014/chart" uri="{C3380CC4-5D6E-409C-BE32-E72D297353CC}">
                <c16:uniqueId val="{00000005-3A80-4DA7-81B8-A9EB9B14D770}"/>
              </c:ext>
            </c:extLst>
          </c:dPt>
          <c:dPt>
            <c:idx val="3"/>
            <c:invertIfNegative val="0"/>
            <c:bubble3D val="0"/>
            <c:spPr>
              <a:solidFill>
                <a:srgbClr val="7C878E"/>
              </a:solidFill>
              <a:ln>
                <a:noFill/>
              </a:ln>
              <a:effectLst/>
            </c:spPr>
            <c:extLst>
              <c:ext xmlns:c16="http://schemas.microsoft.com/office/drawing/2014/chart" uri="{C3380CC4-5D6E-409C-BE32-E72D297353CC}">
                <c16:uniqueId val="{00000007-3A80-4DA7-81B8-A9EB9B14D770}"/>
              </c:ext>
            </c:extLst>
          </c:dPt>
          <c:dPt>
            <c:idx val="4"/>
            <c:invertIfNegative val="0"/>
            <c:bubble3D val="0"/>
            <c:spPr>
              <a:solidFill>
                <a:srgbClr val="7C878E"/>
              </a:solidFill>
              <a:ln>
                <a:noFill/>
              </a:ln>
              <a:effectLst/>
            </c:spPr>
            <c:extLst>
              <c:ext xmlns:c16="http://schemas.microsoft.com/office/drawing/2014/chart" uri="{C3380CC4-5D6E-409C-BE32-E72D297353CC}">
                <c16:uniqueId val="{00000009-3A80-4DA7-81B8-A9EB9B14D770}"/>
              </c:ext>
            </c:extLst>
          </c:dPt>
          <c:dPt>
            <c:idx val="5"/>
            <c:invertIfNegative val="0"/>
            <c:bubble3D val="0"/>
            <c:spPr>
              <a:solidFill>
                <a:srgbClr val="7C878E"/>
              </a:solidFill>
              <a:ln>
                <a:noFill/>
              </a:ln>
              <a:effectLst/>
            </c:spPr>
            <c:extLst>
              <c:ext xmlns:c16="http://schemas.microsoft.com/office/drawing/2014/chart" uri="{C3380CC4-5D6E-409C-BE32-E72D297353CC}">
                <c16:uniqueId val="{0000000B-3A80-4DA7-81B8-A9EB9B14D770}"/>
              </c:ext>
            </c:extLst>
          </c:dPt>
          <c:dPt>
            <c:idx val="6"/>
            <c:invertIfNegative val="0"/>
            <c:bubble3D val="0"/>
            <c:spPr>
              <a:solidFill>
                <a:srgbClr val="7C878E"/>
              </a:solidFill>
              <a:ln>
                <a:noFill/>
              </a:ln>
              <a:effectLst/>
            </c:spPr>
            <c:extLst>
              <c:ext xmlns:c16="http://schemas.microsoft.com/office/drawing/2014/chart" uri="{C3380CC4-5D6E-409C-BE32-E72D297353CC}">
                <c16:uniqueId val="{0000000D-3A80-4DA7-81B8-A9EB9B14D770}"/>
              </c:ext>
            </c:extLst>
          </c:dPt>
          <c:dPt>
            <c:idx val="8"/>
            <c:invertIfNegative val="0"/>
            <c:bubble3D val="0"/>
            <c:spPr>
              <a:solidFill>
                <a:srgbClr val="FFC000"/>
              </a:solidFill>
              <a:ln>
                <a:noFill/>
              </a:ln>
              <a:effectLst/>
            </c:spPr>
            <c:extLst>
              <c:ext xmlns:c16="http://schemas.microsoft.com/office/drawing/2014/chart" uri="{C3380CC4-5D6E-409C-BE32-E72D297353CC}">
                <c16:uniqueId val="{0000000F-3A80-4DA7-81B8-A9EB9B14D770}"/>
              </c:ext>
            </c:extLst>
          </c:dPt>
          <c:dPt>
            <c:idx val="11"/>
            <c:invertIfNegative val="0"/>
            <c:bubble3D val="0"/>
            <c:extLst>
              <c:ext xmlns:c16="http://schemas.microsoft.com/office/drawing/2014/chart" uri="{C3380CC4-5D6E-409C-BE32-E72D297353CC}">
                <c16:uniqueId val="{00000010-3A80-4DA7-81B8-A9EB9B14D770}"/>
              </c:ext>
            </c:extLst>
          </c:dPt>
          <c:dPt>
            <c:idx val="12"/>
            <c:invertIfNegative val="0"/>
            <c:bubble3D val="0"/>
            <c:spPr>
              <a:solidFill>
                <a:srgbClr val="7C878E"/>
              </a:solidFill>
              <a:ln>
                <a:noFill/>
              </a:ln>
              <a:effectLst/>
            </c:spPr>
            <c:extLst>
              <c:ext xmlns:c16="http://schemas.microsoft.com/office/drawing/2014/chart" uri="{C3380CC4-5D6E-409C-BE32-E72D297353CC}">
                <c16:uniqueId val="{00000012-3A80-4DA7-81B8-A9EB9B14D770}"/>
              </c:ext>
            </c:extLst>
          </c:dPt>
          <c:dPt>
            <c:idx val="13"/>
            <c:invertIfNegative val="0"/>
            <c:bubble3D val="0"/>
            <c:spPr>
              <a:solidFill>
                <a:srgbClr val="7C878E"/>
              </a:solidFill>
              <a:ln>
                <a:noFill/>
              </a:ln>
              <a:effectLst/>
            </c:spPr>
            <c:extLst>
              <c:ext xmlns:c16="http://schemas.microsoft.com/office/drawing/2014/chart" uri="{C3380CC4-5D6E-409C-BE32-E72D297353CC}">
                <c16:uniqueId val="{00000014-3A80-4DA7-81B8-A9EB9B14D770}"/>
              </c:ext>
            </c:extLst>
          </c:dPt>
          <c:dPt>
            <c:idx val="14"/>
            <c:invertIfNegative val="0"/>
            <c:bubble3D val="0"/>
            <c:spPr>
              <a:solidFill>
                <a:srgbClr val="7C878E"/>
              </a:solidFill>
              <a:ln>
                <a:noFill/>
              </a:ln>
              <a:effectLst/>
            </c:spPr>
            <c:extLst>
              <c:ext xmlns:c16="http://schemas.microsoft.com/office/drawing/2014/chart" uri="{C3380CC4-5D6E-409C-BE32-E72D297353CC}">
                <c16:uniqueId val="{00000016-3A80-4DA7-81B8-A9EB9B14D770}"/>
              </c:ext>
            </c:extLst>
          </c:dPt>
          <c:dPt>
            <c:idx val="15"/>
            <c:invertIfNegative val="0"/>
            <c:bubble3D val="0"/>
            <c:spPr>
              <a:solidFill>
                <a:srgbClr val="7C878E"/>
              </a:solidFill>
              <a:ln>
                <a:noFill/>
              </a:ln>
              <a:effectLst/>
            </c:spPr>
            <c:extLst>
              <c:ext xmlns:c16="http://schemas.microsoft.com/office/drawing/2014/chart" uri="{C3380CC4-5D6E-409C-BE32-E72D297353CC}">
                <c16:uniqueId val="{00000018-3A80-4DA7-81B8-A9EB9B14D770}"/>
              </c:ext>
            </c:extLst>
          </c:dPt>
          <c:dPt>
            <c:idx val="16"/>
            <c:invertIfNegative val="0"/>
            <c:bubble3D val="0"/>
            <c:spPr>
              <a:solidFill>
                <a:srgbClr val="7C878E"/>
              </a:solidFill>
              <a:ln>
                <a:noFill/>
              </a:ln>
              <a:effectLst/>
            </c:spPr>
            <c:extLst>
              <c:ext xmlns:c16="http://schemas.microsoft.com/office/drawing/2014/chart" uri="{C3380CC4-5D6E-409C-BE32-E72D297353CC}">
                <c16:uniqueId val="{0000001A-3A80-4DA7-81B8-A9EB9B14D770}"/>
              </c:ext>
            </c:extLst>
          </c:dPt>
          <c:dPt>
            <c:idx val="17"/>
            <c:invertIfNegative val="0"/>
            <c:bubble3D val="0"/>
            <c:spPr>
              <a:solidFill>
                <a:srgbClr val="7C878E"/>
              </a:solidFill>
              <a:ln>
                <a:noFill/>
              </a:ln>
              <a:effectLst/>
            </c:spPr>
            <c:extLst>
              <c:ext xmlns:c16="http://schemas.microsoft.com/office/drawing/2014/chart" uri="{C3380CC4-5D6E-409C-BE32-E72D297353CC}">
                <c16:uniqueId val="{0000001C-3A80-4DA7-81B8-A9EB9B14D770}"/>
              </c:ext>
            </c:extLst>
          </c:dPt>
          <c:dPt>
            <c:idx val="18"/>
            <c:invertIfNegative val="0"/>
            <c:bubble3D val="0"/>
            <c:spPr>
              <a:solidFill>
                <a:srgbClr val="7C878E"/>
              </a:solidFill>
              <a:ln>
                <a:noFill/>
              </a:ln>
              <a:effectLst/>
            </c:spPr>
            <c:extLst>
              <c:ext xmlns:c16="http://schemas.microsoft.com/office/drawing/2014/chart" uri="{C3380CC4-5D6E-409C-BE32-E72D297353CC}">
                <c16:uniqueId val="{0000001E-3A80-4DA7-81B8-A9EB9B14D770}"/>
              </c:ext>
            </c:extLst>
          </c:dPt>
          <c:dPt>
            <c:idx val="20"/>
            <c:invertIfNegative val="0"/>
            <c:bubble3D val="0"/>
            <c:spPr>
              <a:solidFill>
                <a:srgbClr val="FFC000"/>
              </a:solidFill>
              <a:ln>
                <a:noFill/>
              </a:ln>
              <a:effectLst/>
            </c:spPr>
            <c:extLst>
              <c:ext xmlns:c16="http://schemas.microsoft.com/office/drawing/2014/chart" uri="{C3380CC4-5D6E-409C-BE32-E72D297353CC}">
                <c16:uniqueId val="{00000020-3A80-4DA7-81B8-A9EB9B14D770}"/>
              </c:ext>
            </c:extLst>
          </c:dPt>
          <c:dPt>
            <c:idx val="23"/>
            <c:invertIfNegative val="0"/>
            <c:bubble3D val="0"/>
            <c:extLst>
              <c:ext xmlns:c16="http://schemas.microsoft.com/office/drawing/2014/chart" uri="{C3380CC4-5D6E-409C-BE32-E72D297353CC}">
                <c16:uniqueId val="{00000021-3A80-4DA7-81B8-A9EB9B14D770}"/>
              </c:ext>
            </c:extLst>
          </c:dPt>
          <c:dPt>
            <c:idx val="24"/>
            <c:invertIfNegative val="0"/>
            <c:bubble3D val="0"/>
            <c:spPr>
              <a:solidFill>
                <a:srgbClr val="7C878E"/>
              </a:solidFill>
              <a:ln>
                <a:noFill/>
              </a:ln>
              <a:effectLst/>
            </c:spPr>
            <c:extLst>
              <c:ext xmlns:c16="http://schemas.microsoft.com/office/drawing/2014/chart" uri="{C3380CC4-5D6E-409C-BE32-E72D297353CC}">
                <c16:uniqueId val="{00000023-3A80-4DA7-81B8-A9EB9B14D770}"/>
              </c:ext>
            </c:extLst>
          </c:dPt>
          <c:dPt>
            <c:idx val="25"/>
            <c:invertIfNegative val="0"/>
            <c:bubble3D val="0"/>
            <c:spPr>
              <a:solidFill>
                <a:srgbClr val="7C878E"/>
              </a:solidFill>
              <a:ln>
                <a:noFill/>
              </a:ln>
              <a:effectLst/>
            </c:spPr>
            <c:extLst>
              <c:ext xmlns:c16="http://schemas.microsoft.com/office/drawing/2014/chart" uri="{C3380CC4-5D6E-409C-BE32-E72D297353CC}">
                <c16:uniqueId val="{00000025-3A80-4DA7-81B8-A9EB9B14D770}"/>
              </c:ext>
            </c:extLst>
          </c:dPt>
          <c:dPt>
            <c:idx val="26"/>
            <c:invertIfNegative val="0"/>
            <c:bubble3D val="0"/>
            <c:spPr>
              <a:solidFill>
                <a:srgbClr val="7C878E"/>
              </a:solidFill>
              <a:ln>
                <a:noFill/>
              </a:ln>
              <a:effectLst/>
            </c:spPr>
            <c:extLst>
              <c:ext xmlns:c16="http://schemas.microsoft.com/office/drawing/2014/chart" uri="{C3380CC4-5D6E-409C-BE32-E72D297353CC}">
                <c16:uniqueId val="{00000027-3A80-4DA7-81B8-A9EB9B14D770}"/>
              </c:ext>
            </c:extLst>
          </c:dPt>
          <c:dPt>
            <c:idx val="27"/>
            <c:invertIfNegative val="0"/>
            <c:bubble3D val="0"/>
            <c:spPr>
              <a:solidFill>
                <a:srgbClr val="7C878E"/>
              </a:solidFill>
              <a:ln>
                <a:noFill/>
              </a:ln>
              <a:effectLst/>
            </c:spPr>
            <c:extLst>
              <c:ext xmlns:c16="http://schemas.microsoft.com/office/drawing/2014/chart" uri="{C3380CC4-5D6E-409C-BE32-E72D297353CC}">
                <c16:uniqueId val="{00000029-3A80-4DA7-81B8-A9EB9B14D770}"/>
              </c:ext>
            </c:extLst>
          </c:dPt>
          <c:dPt>
            <c:idx val="28"/>
            <c:invertIfNegative val="0"/>
            <c:bubble3D val="0"/>
            <c:spPr>
              <a:solidFill>
                <a:srgbClr val="7C878E"/>
              </a:solidFill>
              <a:ln>
                <a:noFill/>
              </a:ln>
              <a:effectLst/>
            </c:spPr>
            <c:extLst>
              <c:ext xmlns:c16="http://schemas.microsoft.com/office/drawing/2014/chart" uri="{C3380CC4-5D6E-409C-BE32-E72D297353CC}">
                <c16:uniqueId val="{0000002B-3A80-4DA7-81B8-A9EB9B14D770}"/>
              </c:ext>
            </c:extLst>
          </c:dPt>
          <c:dPt>
            <c:idx val="29"/>
            <c:invertIfNegative val="0"/>
            <c:bubble3D val="0"/>
            <c:spPr>
              <a:solidFill>
                <a:srgbClr val="7C878E"/>
              </a:solidFill>
              <a:ln>
                <a:noFill/>
              </a:ln>
              <a:effectLst/>
            </c:spPr>
            <c:extLst>
              <c:ext xmlns:c16="http://schemas.microsoft.com/office/drawing/2014/chart" uri="{C3380CC4-5D6E-409C-BE32-E72D297353CC}">
                <c16:uniqueId val="{0000002D-3A80-4DA7-81B8-A9EB9B14D770}"/>
              </c:ext>
            </c:extLst>
          </c:dPt>
          <c:dPt>
            <c:idx val="30"/>
            <c:invertIfNegative val="0"/>
            <c:bubble3D val="0"/>
            <c:spPr>
              <a:solidFill>
                <a:srgbClr val="7C878E"/>
              </a:solidFill>
              <a:ln>
                <a:noFill/>
              </a:ln>
              <a:effectLst/>
            </c:spPr>
            <c:extLst>
              <c:ext xmlns:c16="http://schemas.microsoft.com/office/drawing/2014/chart" uri="{C3380CC4-5D6E-409C-BE32-E72D297353CC}">
                <c16:uniqueId val="{0000002F-3A80-4DA7-81B8-A9EB9B14D770}"/>
              </c:ext>
            </c:extLst>
          </c:dPt>
          <c:dPt>
            <c:idx val="32"/>
            <c:invertIfNegative val="0"/>
            <c:bubble3D val="0"/>
            <c:spPr>
              <a:solidFill>
                <a:srgbClr val="FFC000"/>
              </a:solidFill>
              <a:ln>
                <a:noFill/>
              </a:ln>
              <a:effectLst/>
            </c:spPr>
            <c:extLst>
              <c:ext xmlns:c16="http://schemas.microsoft.com/office/drawing/2014/chart" uri="{C3380CC4-5D6E-409C-BE32-E72D297353CC}">
                <c16:uniqueId val="{00000031-3A80-4DA7-81B8-A9EB9B14D770}"/>
              </c:ext>
            </c:extLst>
          </c:dPt>
          <c:dPt>
            <c:idx val="35"/>
            <c:invertIfNegative val="0"/>
            <c:bubble3D val="0"/>
            <c:extLst>
              <c:ext xmlns:c16="http://schemas.microsoft.com/office/drawing/2014/chart" uri="{C3380CC4-5D6E-409C-BE32-E72D297353CC}">
                <c16:uniqueId val="{00000032-3A80-4DA7-81B8-A9EB9B14D770}"/>
              </c:ext>
            </c:extLst>
          </c:dPt>
          <c:dPt>
            <c:idx val="36"/>
            <c:invertIfNegative val="0"/>
            <c:bubble3D val="0"/>
            <c:spPr>
              <a:solidFill>
                <a:srgbClr val="7C878E"/>
              </a:solidFill>
              <a:ln>
                <a:noFill/>
              </a:ln>
              <a:effectLst/>
            </c:spPr>
            <c:extLst>
              <c:ext xmlns:c16="http://schemas.microsoft.com/office/drawing/2014/chart" uri="{C3380CC4-5D6E-409C-BE32-E72D297353CC}">
                <c16:uniqueId val="{00000034-3A80-4DA7-81B8-A9EB9B14D770}"/>
              </c:ext>
            </c:extLst>
          </c:dPt>
          <c:dPt>
            <c:idx val="37"/>
            <c:invertIfNegative val="0"/>
            <c:bubble3D val="0"/>
            <c:spPr>
              <a:solidFill>
                <a:srgbClr val="7C878E"/>
              </a:solidFill>
              <a:ln>
                <a:noFill/>
              </a:ln>
              <a:effectLst/>
            </c:spPr>
            <c:extLst>
              <c:ext xmlns:c16="http://schemas.microsoft.com/office/drawing/2014/chart" uri="{C3380CC4-5D6E-409C-BE32-E72D297353CC}">
                <c16:uniqueId val="{00000036-3A80-4DA7-81B8-A9EB9B14D770}"/>
              </c:ext>
            </c:extLst>
          </c:dPt>
          <c:dPt>
            <c:idx val="38"/>
            <c:invertIfNegative val="0"/>
            <c:bubble3D val="0"/>
            <c:spPr>
              <a:solidFill>
                <a:srgbClr val="7C878E"/>
              </a:solidFill>
              <a:ln>
                <a:noFill/>
              </a:ln>
              <a:effectLst/>
            </c:spPr>
            <c:extLst>
              <c:ext xmlns:c16="http://schemas.microsoft.com/office/drawing/2014/chart" uri="{C3380CC4-5D6E-409C-BE32-E72D297353CC}">
                <c16:uniqueId val="{00000038-3A80-4DA7-81B8-A9EB9B14D770}"/>
              </c:ext>
            </c:extLst>
          </c:dPt>
          <c:dPt>
            <c:idx val="39"/>
            <c:invertIfNegative val="0"/>
            <c:bubble3D val="0"/>
            <c:spPr>
              <a:solidFill>
                <a:srgbClr val="7C878E"/>
              </a:solidFill>
              <a:ln>
                <a:noFill/>
              </a:ln>
              <a:effectLst/>
            </c:spPr>
            <c:extLst>
              <c:ext xmlns:c16="http://schemas.microsoft.com/office/drawing/2014/chart" uri="{C3380CC4-5D6E-409C-BE32-E72D297353CC}">
                <c16:uniqueId val="{0000003A-3A80-4DA7-81B8-A9EB9B14D770}"/>
              </c:ext>
            </c:extLst>
          </c:dPt>
          <c:dPt>
            <c:idx val="40"/>
            <c:invertIfNegative val="0"/>
            <c:bubble3D val="0"/>
            <c:spPr>
              <a:solidFill>
                <a:srgbClr val="7C878E"/>
              </a:solidFill>
              <a:ln>
                <a:noFill/>
              </a:ln>
              <a:effectLst/>
            </c:spPr>
            <c:extLst>
              <c:ext xmlns:c16="http://schemas.microsoft.com/office/drawing/2014/chart" uri="{C3380CC4-5D6E-409C-BE32-E72D297353CC}">
                <c16:uniqueId val="{0000003C-3A80-4DA7-81B8-A9EB9B14D770}"/>
              </c:ext>
            </c:extLst>
          </c:dPt>
          <c:dPt>
            <c:idx val="41"/>
            <c:invertIfNegative val="0"/>
            <c:bubble3D val="0"/>
            <c:spPr>
              <a:solidFill>
                <a:srgbClr val="7C878E"/>
              </a:solidFill>
              <a:ln>
                <a:noFill/>
              </a:ln>
              <a:effectLst/>
            </c:spPr>
            <c:extLst>
              <c:ext xmlns:c16="http://schemas.microsoft.com/office/drawing/2014/chart" uri="{C3380CC4-5D6E-409C-BE32-E72D297353CC}">
                <c16:uniqueId val="{0000003E-3A80-4DA7-81B8-A9EB9B14D770}"/>
              </c:ext>
            </c:extLst>
          </c:dPt>
          <c:dPt>
            <c:idx val="42"/>
            <c:invertIfNegative val="0"/>
            <c:bubble3D val="0"/>
            <c:spPr>
              <a:solidFill>
                <a:srgbClr val="7C878E"/>
              </a:solidFill>
              <a:ln>
                <a:noFill/>
              </a:ln>
              <a:effectLst/>
            </c:spPr>
            <c:extLst>
              <c:ext xmlns:c16="http://schemas.microsoft.com/office/drawing/2014/chart" uri="{C3380CC4-5D6E-409C-BE32-E72D297353CC}">
                <c16:uniqueId val="{00000040-3A80-4DA7-81B8-A9EB9B14D770}"/>
              </c:ext>
            </c:extLst>
          </c:dPt>
          <c:dPt>
            <c:idx val="44"/>
            <c:invertIfNegative val="0"/>
            <c:bubble3D val="0"/>
            <c:spPr>
              <a:solidFill>
                <a:srgbClr val="FFC000"/>
              </a:solidFill>
              <a:ln>
                <a:noFill/>
              </a:ln>
              <a:effectLst/>
            </c:spPr>
            <c:extLst>
              <c:ext xmlns:c16="http://schemas.microsoft.com/office/drawing/2014/chart" uri="{C3380CC4-5D6E-409C-BE32-E72D297353CC}">
                <c16:uniqueId val="{00000042-3A80-4DA7-81B8-A9EB9B14D770}"/>
              </c:ext>
            </c:extLst>
          </c:dPt>
          <c:dPt>
            <c:idx val="48"/>
            <c:invertIfNegative val="0"/>
            <c:bubble3D val="0"/>
            <c:spPr>
              <a:solidFill>
                <a:srgbClr val="7C878E"/>
              </a:solidFill>
              <a:ln>
                <a:noFill/>
              </a:ln>
              <a:effectLst/>
            </c:spPr>
            <c:extLst>
              <c:ext xmlns:c16="http://schemas.microsoft.com/office/drawing/2014/chart" uri="{C3380CC4-5D6E-409C-BE32-E72D297353CC}">
                <c16:uniqueId val="{00000044-3A80-4DA7-81B8-A9EB9B14D770}"/>
              </c:ext>
            </c:extLst>
          </c:dPt>
          <c:dPt>
            <c:idx val="49"/>
            <c:invertIfNegative val="0"/>
            <c:bubble3D val="0"/>
            <c:spPr>
              <a:solidFill>
                <a:srgbClr val="7C878E"/>
              </a:solidFill>
              <a:ln>
                <a:noFill/>
              </a:ln>
              <a:effectLst/>
            </c:spPr>
            <c:extLst>
              <c:ext xmlns:c16="http://schemas.microsoft.com/office/drawing/2014/chart" uri="{C3380CC4-5D6E-409C-BE32-E72D297353CC}">
                <c16:uniqueId val="{00000046-3A80-4DA7-81B8-A9EB9B14D770}"/>
              </c:ext>
            </c:extLst>
          </c:dPt>
          <c:dPt>
            <c:idx val="50"/>
            <c:invertIfNegative val="0"/>
            <c:bubble3D val="0"/>
            <c:spPr>
              <a:solidFill>
                <a:srgbClr val="7C878E"/>
              </a:solidFill>
              <a:ln>
                <a:noFill/>
              </a:ln>
              <a:effectLst/>
            </c:spPr>
            <c:extLst>
              <c:ext xmlns:c16="http://schemas.microsoft.com/office/drawing/2014/chart" uri="{C3380CC4-5D6E-409C-BE32-E72D297353CC}">
                <c16:uniqueId val="{00000048-3A80-4DA7-81B8-A9EB9B14D770}"/>
              </c:ext>
            </c:extLst>
          </c:dPt>
          <c:dPt>
            <c:idx val="51"/>
            <c:invertIfNegative val="0"/>
            <c:bubble3D val="0"/>
            <c:spPr>
              <a:solidFill>
                <a:srgbClr val="7C878E"/>
              </a:solidFill>
              <a:ln>
                <a:noFill/>
              </a:ln>
              <a:effectLst/>
            </c:spPr>
            <c:extLst>
              <c:ext xmlns:c16="http://schemas.microsoft.com/office/drawing/2014/chart" uri="{C3380CC4-5D6E-409C-BE32-E72D297353CC}">
                <c16:uniqueId val="{0000004A-3A80-4DA7-81B8-A9EB9B14D770}"/>
              </c:ext>
            </c:extLst>
          </c:dPt>
          <c:dPt>
            <c:idx val="52"/>
            <c:invertIfNegative val="0"/>
            <c:bubble3D val="0"/>
            <c:spPr>
              <a:solidFill>
                <a:srgbClr val="7C878E"/>
              </a:solidFill>
              <a:ln>
                <a:noFill/>
              </a:ln>
              <a:effectLst/>
            </c:spPr>
            <c:extLst>
              <c:ext xmlns:c16="http://schemas.microsoft.com/office/drawing/2014/chart" uri="{C3380CC4-5D6E-409C-BE32-E72D297353CC}">
                <c16:uniqueId val="{0000004C-3A80-4DA7-81B8-A9EB9B14D770}"/>
              </c:ext>
            </c:extLst>
          </c:dPt>
          <c:dPt>
            <c:idx val="53"/>
            <c:invertIfNegative val="0"/>
            <c:bubble3D val="0"/>
            <c:spPr>
              <a:solidFill>
                <a:srgbClr val="7C878E"/>
              </a:solidFill>
              <a:ln>
                <a:noFill/>
              </a:ln>
              <a:effectLst/>
            </c:spPr>
            <c:extLst>
              <c:ext xmlns:c16="http://schemas.microsoft.com/office/drawing/2014/chart" uri="{C3380CC4-5D6E-409C-BE32-E72D297353CC}">
                <c16:uniqueId val="{0000004E-3A80-4DA7-81B8-A9EB9B14D770}"/>
              </c:ext>
            </c:extLst>
          </c:dPt>
          <c:dPt>
            <c:idx val="54"/>
            <c:invertIfNegative val="0"/>
            <c:bubble3D val="0"/>
            <c:spPr>
              <a:solidFill>
                <a:srgbClr val="7C878E"/>
              </a:solidFill>
              <a:ln>
                <a:noFill/>
              </a:ln>
              <a:effectLst/>
            </c:spPr>
            <c:extLst>
              <c:ext xmlns:c16="http://schemas.microsoft.com/office/drawing/2014/chart" uri="{C3380CC4-5D6E-409C-BE32-E72D297353CC}">
                <c16:uniqueId val="{00000050-3A80-4DA7-81B8-A9EB9B14D770}"/>
              </c:ext>
            </c:extLst>
          </c:dPt>
          <c:dPt>
            <c:idx val="56"/>
            <c:invertIfNegative val="0"/>
            <c:bubble3D val="0"/>
            <c:spPr>
              <a:solidFill>
                <a:srgbClr val="FFC000"/>
              </a:solidFill>
              <a:ln>
                <a:noFill/>
              </a:ln>
              <a:effectLst/>
            </c:spPr>
            <c:extLst>
              <c:ext xmlns:c16="http://schemas.microsoft.com/office/drawing/2014/chart" uri="{C3380CC4-5D6E-409C-BE32-E72D297353CC}">
                <c16:uniqueId val="{00000052-3A80-4DA7-81B8-A9EB9B14D770}"/>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7"/>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pt idx="38">
                <c:v>2019 Marzo</c:v>
              </c:pt>
              <c:pt idx="39">
                <c:v>2019 Abril</c:v>
              </c:pt>
              <c:pt idx="40">
                <c:v>2019 Mayo</c:v>
              </c:pt>
              <c:pt idx="41">
                <c:v>2019 Junio</c:v>
              </c:pt>
              <c:pt idx="42">
                <c:v>2019 Julio</c:v>
              </c:pt>
              <c:pt idx="43">
                <c:v>2019 Agosto</c:v>
              </c:pt>
              <c:pt idx="44">
                <c:v>2019 Septiembre</c:v>
              </c:pt>
              <c:pt idx="45">
                <c:v>2019 Octubre</c:v>
              </c:pt>
              <c:pt idx="46">
                <c:v>2019 Noviembre</c:v>
              </c:pt>
              <c:pt idx="47">
                <c:v>2019 Diciembre</c:v>
              </c:pt>
              <c:pt idx="48">
                <c:v>2020 Enero</c:v>
              </c:pt>
              <c:pt idx="49">
                <c:v>2020 Febrero</c:v>
              </c:pt>
              <c:pt idx="50">
                <c:v>2020 Marzo</c:v>
              </c:pt>
              <c:pt idx="51">
                <c:v>2020 Abril</c:v>
              </c:pt>
              <c:pt idx="52">
                <c:v>2020 Mayo</c:v>
              </c:pt>
              <c:pt idx="53">
                <c:v>2020 Junio</c:v>
              </c:pt>
              <c:pt idx="54">
                <c:v>2020 Julio</c:v>
              </c:pt>
              <c:pt idx="55">
                <c:v>2020 Agosto</c:v>
              </c:pt>
              <c:pt idx="56">
                <c:v>2020 Septiembre</c:v>
              </c:pt>
            </c:strLit>
          </c:cat>
          <c:val>
            <c:numLit>
              <c:formatCode>General</c:formatCode>
              <c:ptCount val="57"/>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182</c:v>
              </c:pt>
              <c:pt idx="49">
                <c:v>162</c:v>
              </c:pt>
              <c:pt idx="50">
                <c:v>136</c:v>
              </c:pt>
              <c:pt idx="51">
                <c:v>154</c:v>
              </c:pt>
              <c:pt idx="52">
                <c:v>97</c:v>
              </c:pt>
              <c:pt idx="53">
                <c:v>154</c:v>
              </c:pt>
              <c:pt idx="54">
                <c:v>183</c:v>
              </c:pt>
              <c:pt idx="55">
                <c:v>173</c:v>
              </c:pt>
              <c:pt idx="56">
                <c:v>147</c:v>
              </c:pt>
            </c:numLit>
          </c:val>
          <c:extLst>
            <c:ext xmlns:c16="http://schemas.microsoft.com/office/drawing/2014/chart" uri="{C3380CC4-5D6E-409C-BE32-E72D297353CC}">
              <c16:uniqueId val="{00000053-3A80-4DA7-81B8-A9EB9B14D770}"/>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v>Promedio Nacional</c:v>
          </c:tx>
          <c:spPr>
            <a:ln w="28575" cap="rnd">
              <a:solidFill>
                <a:srgbClr val="CC9900"/>
              </a:solidFill>
              <a:round/>
            </a:ln>
            <a:effectLst/>
          </c:spPr>
          <c:marker>
            <c:symbol val="none"/>
          </c:marker>
          <c:dPt>
            <c:idx val="0"/>
            <c:marker>
              <c:symbol val="none"/>
            </c:marker>
            <c:bubble3D val="0"/>
            <c:extLst>
              <c:ext xmlns:c16="http://schemas.microsoft.com/office/drawing/2014/chart" uri="{C3380CC4-5D6E-409C-BE32-E72D297353CC}">
                <c16:uniqueId val="{00000054-3A80-4DA7-81B8-A9EB9B14D770}"/>
              </c:ext>
            </c:extLst>
          </c:dPt>
          <c:dLbls>
            <c:delete val="1"/>
          </c:dLbls>
          <c:cat>
            <c:strLit>
              <c:ptCount val="57"/>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pt idx="38">
                <c:v>2019 Marzo</c:v>
              </c:pt>
              <c:pt idx="39">
                <c:v>2019 Abril</c:v>
              </c:pt>
              <c:pt idx="40">
                <c:v>2019 Mayo</c:v>
              </c:pt>
              <c:pt idx="41">
                <c:v>2019 Junio</c:v>
              </c:pt>
              <c:pt idx="42">
                <c:v>2019 Julio</c:v>
              </c:pt>
              <c:pt idx="43">
                <c:v>2019 Agosto</c:v>
              </c:pt>
              <c:pt idx="44">
                <c:v>2019 Septiembre</c:v>
              </c:pt>
              <c:pt idx="45">
                <c:v>2019 Octubre</c:v>
              </c:pt>
              <c:pt idx="46">
                <c:v>2019 Noviembre</c:v>
              </c:pt>
              <c:pt idx="47">
                <c:v>2019 Diciembre</c:v>
              </c:pt>
              <c:pt idx="48">
                <c:v>2020 Enero</c:v>
              </c:pt>
              <c:pt idx="49">
                <c:v>2020 Febrero</c:v>
              </c:pt>
              <c:pt idx="50">
                <c:v>2020 Marzo</c:v>
              </c:pt>
              <c:pt idx="51">
                <c:v>2020 Abril</c:v>
              </c:pt>
              <c:pt idx="52">
                <c:v>2020 Mayo</c:v>
              </c:pt>
              <c:pt idx="53">
                <c:v>2020 Junio</c:v>
              </c:pt>
              <c:pt idx="54">
                <c:v>2020 Julio</c:v>
              </c:pt>
              <c:pt idx="55">
                <c:v>2020 Agosto</c:v>
              </c:pt>
              <c:pt idx="56">
                <c:v>2020 Septiembre</c:v>
              </c:pt>
            </c:strLit>
          </c:cat>
          <c:val>
            <c:numLit>
              <c:formatCode>General</c:formatCode>
              <c:ptCount val="57"/>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50.84</c:v>
              </c:pt>
              <c:pt idx="51">
                <c:v>34.53</c:v>
              </c:pt>
              <c:pt idx="52">
                <c:v>36.94</c:v>
              </c:pt>
              <c:pt idx="53">
                <c:v>52.69</c:v>
              </c:pt>
              <c:pt idx="54">
                <c:v>55.19</c:v>
              </c:pt>
              <c:pt idx="55">
                <c:v>56.38</c:v>
              </c:pt>
              <c:pt idx="56">
                <c:v>49.19</c:v>
              </c:pt>
            </c:numLit>
          </c:val>
          <c:smooth val="0"/>
          <c:extLst>
            <c:ext xmlns:c16="http://schemas.microsoft.com/office/drawing/2014/chart" uri="{C3380CC4-5D6E-409C-BE32-E72D297353CC}">
              <c16:uniqueId val="{00000055-3A80-4DA7-81B8-A9EB9B14D770}"/>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v>Jalisco</c:v>
          </c:tx>
          <c:dPt>
            <c:idx val="0"/>
            <c:bubble3D val="0"/>
            <c:spPr>
              <a:solidFill>
                <a:srgbClr val="7C878E"/>
              </a:solidFill>
            </c:spPr>
            <c:extLst>
              <c:ext xmlns:c16="http://schemas.microsoft.com/office/drawing/2014/chart" uri="{C3380CC4-5D6E-409C-BE32-E72D297353CC}">
                <c16:uniqueId val="{00000001-1BD1-444B-9D3F-039BECCFE9B5}"/>
              </c:ext>
            </c:extLst>
          </c:dPt>
          <c:dPt>
            <c:idx val="1"/>
            <c:bubble3D val="0"/>
            <c:spPr>
              <a:solidFill>
                <a:srgbClr val="FAD496"/>
              </a:solidFill>
            </c:spPr>
            <c:extLst>
              <c:ext xmlns:c16="http://schemas.microsoft.com/office/drawing/2014/chart" uri="{C3380CC4-5D6E-409C-BE32-E72D297353CC}">
                <c16:uniqueId val="{00000003-1BD1-444B-9D3F-039BECCFE9B5}"/>
              </c:ext>
            </c:extLst>
          </c:dPt>
          <c:dPt>
            <c:idx val="2"/>
            <c:bubble3D val="0"/>
            <c:spPr>
              <a:solidFill>
                <a:srgbClr val="FBBB27"/>
              </a:solidFill>
            </c:spPr>
            <c:extLst>
              <c:ext xmlns:c16="http://schemas.microsoft.com/office/drawing/2014/chart" uri="{C3380CC4-5D6E-409C-BE32-E72D297353CC}">
                <c16:uniqueId val="{00000005-1BD1-444B-9D3F-039BECCFE9B5}"/>
              </c:ext>
            </c:extLst>
          </c:dPt>
          <c:dLbls>
            <c:dLbl>
              <c:idx val="0"/>
              <c:layout>
                <c:manualLayout>
                  <c:x val="-0.32470614610673665"/>
                  <c:y val="1.1574074074074073E-3"/>
                </c:manualLayout>
              </c:layout>
              <c:showLegendKey val="0"/>
              <c:showVal val="0"/>
              <c:showCatName val="1"/>
              <c:showSerName val="0"/>
              <c:showPercent val="1"/>
              <c:showBubbleSize val="0"/>
              <c:extLst>
                <c:ext xmlns:c15="http://schemas.microsoft.com/office/drawing/2012/chart" uri="{CE6537A1-D6FC-4f65-9D91-7224C49458BB}">
                  <c15:layout>
                    <c:manualLayout>
                      <c:w val="0.38062489063867011"/>
                      <c:h val="0.20546296296296296"/>
                    </c:manualLayout>
                  </c15:layout>
                </c:ext>
                <c:ext xmlns:c16="http://schemas.microsoft.com/office/drawing/2014/chart" uri="{C3380CC4-5D6E-409C-BE32-E72D297353CC}">
                  <c16:uniqueId val="{00000001-1BD1-444B-9D3F-039BECCFE9B5}"/>
                </c:ext>
              </c:extLst>
            </c:dLbl>
            <c:dLbl>
              <c:idx val="1"/>
              <c:layout>
                <c:manualLayout>
                  <c:x val="9.6036745406824137E-2"/>
                  <c:y val="-0.27956000291630212"/>
                </c:manualLayout>
              </c:layout>
              <c:showLegendKey val="0"/>
              <c:showVal val="0"/>
              <c:showCatName val="1"/>
              <c:showSerName val="0"/>
              <c:showPercent val="1"/>
              <c:showBubbleSize val="0"/>
              <c:extLst>
                <c:ext xmlns:c15="http://schemas.microsoft.com/office/drawing/2012/chart" uri="{CE6537A1-D6FC-4f65-9D91-7224C49458BB}">
                  <c15:layout>
                    <c:manualLayout>
                      <c:w val="0.31674999999999998"/>
                      <c:h val="0.25335666375036453"/>
                    </c:manualLayout>
                  </c15:layout>
                </c:ext>
                <c:ext xmlns:c16="http://schemas.microsoft.com/office/drawing/2014/chart" uri="{C3380CC4-5D6E-409C-BE32-E72D297353CC}">
                  <c16:uniqueId val="{00000003-1BD1-444B-9D3F-039BECCFE9B5}"/>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3"/>
              <c:pt idx="0">
                <c:v>Unidades Vehiculares Eléctricas</c:v>
              </c:pt>
              <c:pt idx="1">
                <c:v>Unidades Vehiculares Híbridas Plugin (conectables)</c:v>
              </c:pt>
              <c:pt idx="2">
                <c:v>Unidades Vehiculares Híbridas</c:v>
              </c:pt>
            </c:strLit>
          </c:cat>
          <c:val>
            <c:numLit>
              <c:formatCode>General</c:formatCode>
              <c:ptCount val="3"/>
              <c:pt idx="0">
                <c:v>6</c:v>
              </c:pt>
              <c:pt idx="1">
                <c:v>3</c:v>
              </c:pt>
              <c:pt idx="2">
                <c:v>138</c:v>
              </c:pt>
            </c:numLit>
          </c:val>
          <c:extLst>
            <c:ext xmlns:c16="http://schemas.microsoft.com/office/drawing/2014/chart" uri="{C3380CC4-5D6E-409C-BE32-E72D297353CC}">
              <c16:uniqueId val="{00000006-1BD1-444B-9D3F-039BECCFE9B5}"/>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F7F-42E9-9D3D-8B1ADA214008}"/>
              </c:ext>
            </c:extLst>
          </c:dPt>
          <c:dPt>
            <c:idx val="1"/>
            <c:invertIfNegative val="0"/>
            <c:bubble3D val="0"/>
            <c:spPr>
              <a:solidFill>
                <a:srgbClr val="7C878E"/>
              </a:solidFill>
              <a:ln>
                <a:noFill/>
              </a:ln>
              <a:effectLst/>
            </c:spPr>
            <c:extLst>
              <c:ext xmlns:c16="http://schemas.microsoft.com/office/drawing/2014/chart" uri="{C3380CC4-5D6E-409C-BE32-E72D297353CC}">
                <c16:uniqueId val="{00000003-7F7F-42E9-9D3D-8B1ADA214008}"/>
              </c:ext>
            </c:extLst>
          </c:dPt>
          <c:dPt>
            <c:idx val="2"/>
            <c:invertIfNegative val="0"/>
            <c:bubble3D val="0"/>
            <c:spPr>
              <a:solidFill>
                <a:srgbClr val="7C878E"/>
              </a:solidFill>
              <a:ln>
                <a:noFill/>
              </a:ln>
              <a:effectLst/>
            </c:spPr>
            <c:extLst>
              <c:ext xmlns:c16="http://schemas.microsoft.com/office/drawing/2014/chart" uri="{C3380CC4-5D6E-409C-BE32-E72D297353CC}">
                <c16:uniqueId val="{00000005-7F7F-42E9-9D3D-8B1ADA214008}"/>
              </c:ext>
            </c:extLst>
          </c:dPt>
          <c:dPt>
            <c:idx val="3"/>
            <c:invertIfNegative val="0"/>
            <c:bubble3D val="0"/>
            <c:spPr>
              <a:solidFill>
                <a:srgbClr val="7C878E"/>
              </a:solidFill>
              <a:ln>
                <a:noFill/>
              </a:ln>
              <a:effectLst/>
            </c:spPr>
            <c:extLst>
              <c:ext xmlns:c16="http://schemas.microsoft.com/office/drawing/2014/chart" uri="{C3380CC4-5D6E-409C-BE32-E72D297353CC}">
                <c16:uniqueId val="{00000007-7F7F-42E9-9D3D-8B1ADA214008}"/>
              </c:ext>
            </c:extLst>
          </c:dPt>
          <c:dPt>
            <c:idx val="4"/>
            <c:invertIfNegative val="0"/>
            <c:bubble3D val="0"/>
            <c:spPr>
              <a:solidFill>
                <a:srgbClr val="7C878E"/>
              </a:solidFill>
              <a:ln>
                <a:noFill/>
              </a:ln>
              <a:effectLst/>
            </c:spPr>
            <c:extLst>
              <c:ext xmlns:c16="http://schemas.microsoft.com/office/drawing/2014/chart" uri="{C3380CC4-5D6E-409C-BE32-E72D297353CC}">
                <c16:uniqueId val="{00000009-7F7F-42E9-9D3D-8B1ADA214008}"/>
              </c:ext>
            </c:extLst>
          </c:dPt>
          <c:dPt>
            <c:idx val="5"/>
            <c:invertIfNegative val="0"/>
            <c:bubble3D val="0"/>
            <c:spPr>
              <a:solidFill>
                <a:srgbClr val="7C878E"/>
              </a:solidFill>
              <a:ln>
                <a:noFill/>
              </a:ln>
              <a:effectLst/>
            </c:spPr>
            <c:extLst>
              <c:ext xmlns:c16="http://schemas.microsoft.com/office/drawing/2014/chart" uri="{C3380CC4-5D6E-409C-BE32-E72D297353CC}">
                <c16:uniqueId val="{0000000B-7F7F-42E9-9D3D-8B1ADA214008}"/>
              </c:ext>
            </c:extLst>
          </c:dPt>
          <c:dPt>
            <c:idx val="6"/>
            <c:invertIfNegative val="0"/>
            <c:bubble3D val="0"/>
            <c:spPr>
              <a:solidFill>
                <a:srgbClr val="7C878E"/>
              </a:solidFill>
              <a:ln>
                <a:noFill/>
              </a:ln>
              <a:effectLst/>
            </c:spPr>
            <c:extLst>
              <c:ext xmlns:c16="http://schemas.microsoft.com/office/drawing/2014/chart" uri="{C3380CC4-5D6E-409C-BE32-E72D297353CC}">
                <c16:uniqueId val="{0000000D-7F7F-42E9-9D3D-8B1ADA214008}"/>
              </c:ext>
            </c:extLst>
          </c:dPt>
          <c:dPt>
            <c:idx val="7"/>
            <c:invertIfNegative val="0"/>
            <c:bubble3D val="0"/>
            <c:spPr>
              <a:solidFill>
                <a:srgbClr val="7C878E"/>
              </a:solidFill>
              <a:ln>
                <a:noFill/>
              </a:ln>
              <a:effectLst/>
            </c:spPr>
            <c:extLst>
              <c:ext xmlns:c16="http://schemas.microsoft.com/office/drawing/2014/chart" uri="{C3380CC4-5D6E-409C-BE32-E72D297353CC}">
                <c16:uniqueId val="{0000000F-7F7F-42E9-9D3D-8B1ADA214008}"/>
              </c:ext>
            </c:extLst>
          </c:dPt>
          <c:dPt>
            <c:idx val="8"/>
            <c:invertIfNegative val="0"/>
            <c:bubble3D val="0"/>
            <c:spPr>
              <a:solidFill>
                <a:srgbClr val="7C878E"/>
              </a:solidFill>
              <a:ln>
                <a:noFill/>
              </a:ln>
              <a:effectLst/>
            </c:spPr>
            <c:extLst>
              <c:ext xmlns:c16="http://schemas.microsoft.com/office/drawing/2014/chart" uri="{C3380CC4-5D6E-409C-BE32-E72D297353CC}">
                <c16:uniqueId val="{00000011-7F7F-42E9-9D3D-8B1ADA214008}"/>
              </c:ext>
            </c:extLst>
          </c:dPt>
          <c:dPt>
            <c:idx val="9"/>
            <c:invertIfNegative val="0"/>
            <c:bubble3D val="0"/>
            <c:spPr>
              <a:solidFill>
                <a:srgbClr val="7C878E"/>
              </a:solidFill>
              <a:ln>
                <a:noFill/>
              </a:ln>
              <a:effectLst/>
            </c:spPr>
            <c:extLst>
              <c:ext xmlns:c16="http://schemas.microsoft.com/office/drawing/2014/chart" uri="{C3380CC4-5D6E-409C-BE32-E72D297353CC}">
                <c16:uniqueId val="{00000013-7F7F-42E9-9D3D-8B1ADA21400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F7F-42E9-9D3D-8B1ADA21400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F7F-42E9-9D3D-8B1ADA21400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F7F-42E9-9D3D-8B1ADA21400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F7F-42E9-9D3D-8B1ADA21400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F7F-42E9-9D3D-8B1ADA21400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F7F-42E9-9D3D-8B1ADA21400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F7F-42E9-9D3D-8B1ADA21400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F7F-42E9-9D3D-8B1ADA214008}"/>
              </c:ext>
            </c:extLst>
          </c:dPt>
          <c:dPt>
            <c:idx val="19"/>
            <c:invertIfNegative val="0"/>
            <c:bubble3D val="0"/>
            <c:spPr>
              <a:solidFill>
                <a:srgbClr val="7C878E"/>
              </a:solidFill>
              <a:ln>
                <a:noFill/>
              </a:ln>
              <a:effectLst/>
            </c:spPr>
            <c:extLst>
              <c:ext xmlns:c16="http://schemas.microsoft.com/office/drawing/2014/chart" uri="{C3380CC4-5D6E-409C-BE32-E72D297353CC}">
                <c16:uniqueId val="{00000025-7F7F-42E9-9D3D-8B1ADA214008}"/>
              </c:ext>
            </c:extLst>
          </c:dPt>
          <c:dPt>
            <c:idx val="28"/>
            <c:invertIfNegative val="0"/>
            <c:bubble3D val="0"/>
            <c:spPr>
              <a:solidFill>
                <a:srgbClr val="7C878E"/>
              </a:solidFill>
              <a:ln>
                <a:noFill/>
              </a:ln>
              <a:effectLst/>
            </c:spPr>
            <c:extLst>
              <c:ext xmlns:c16="http://schemas.microsoft.com/office/drawing/2014/chart" uri="{C3380CC4-5D6E-409C-BE32-E72D297353CC}">
                <c16:uniqueId val="{00000027-7F7F-42E9-9D3D-8B1ADA214008}"/>
              </c:ext>
            </c:extLst>
          </c:dPt>
          <c:dPt>
            <c:idx val="29"/>
            <c:invertIfNegative val="0"/>
            <c:bubble3D val="0"/>
            <c:spPr>
              <a:solidFill>
                <a:srgbClr val="FBBB27"/>
              </a:solidFill>
              <a:ln>
                <a:noFill/>
              </a:ln>
              <a:effectLst/>
            </c:spPr>
            <c:extLst>
              <c:ext xmlns:c16="http://schemas.microsoft.com/office/drawing/2014/chart" uri="{C3380CC4-5D6E-409C-BE32-E72D297353CC}">
                <c16:uniqueId val="{00000029-7F7F-42E9-9D3D-8B1ADA214008}"/>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Zacatecas</c:v>
              </c:pt>
              <c:pt idx="1">
                <c:v>Campeche</c:v>
              </c:pt>
              <c:pt idx="2">
                <c:v>Colima</c:v>
              </c:pt>
              <c:pt idx="3">
                <c:v>Nayarit</c:v>
              </c:pt>
              <c:pt idx="4">
                <c:v>Durango</c:v>
              </c:pt>
              <c:pt idx="5">
                <c:v>Tlaxcala</c:v>
              </c:pt>
              <c:pt idx="6">
                <c:v>Guerrero</c:v>
              </c:pt>
              <c:pt idx="7">
                <c:v>Baja California Sur</c:v>
              </c:pt>
              <c:pt idx="8">
                <c:v>Chiapas</c:v>
              </c:pt>
              <c:pt idx="9">
                <c:v>Quintana Roo</c:v>
              </c:pt>
              <c:pt idx="10">
                <c:v>Tamaulipas</c:v>
              </c:pt>
              <c:pt idx="11">
                <c:v>Hidalgo</c:v>
              </c:pt>
              <c:pt idx="12">
                <c:v>Tabasco</c:v>
              </c:pt>
              <c:pt idx="13">
                <c:v>Sonora</c:v>
              </c:pt>
              <c:pt idx="14">
                <c:v>Yucatán</c:v>
              </c:pt>
              <c:pt idx="15">
                <c:v>San Luis Potosí</c:v>
              </c:pt>
              <c:pt idx="16">
                <c:v>Chihuahua</c:v>
              </c:pt>
              <c:pt idx="17">
                <c:v>Aguascalientes</c:v>
              </c:pt>
              <c:pt idx="18">
                <c:v>Oaxaca</c:v>
              </c:pt>
              <c:pt idx="19">
                <c:v>Veracruz</c:v>
              </c:pt>
              <c:pt idx="20">
                <c:v>Morelos</c:v>
              </c:pt>
              <c:pt idx="21">
                <c:v>Baja California</c:v>
              </c:pt>
              <c:pt idx="22">
                <c:v>Coahuila</c:v>
              </c:pt>
              <c:pt idx="23">
                <c:v>Sinaloa</c:v>
              </c:pt>
              <c:pt idx="24">
                <c:v>Michoacán</c:v>
              </c:pt>
              <c:pt idx="25">
                <c:v>Guanajuato</c:v>
              </c:pt>
              <c:pt idx="26">
                <c:v>Querétaro</c:v>
              </c:pt>
              <c:pt idx="27">
                <c:v>Puebla</c:v>
              </c:pt>
              <c:pt idx="28">
                <c:v>Nuevo León</c:v>
              </c:pt>
              <c:pt idx="29">
                <c:v>Jalisco</c:v>
              </c:pt>
              <c:pt idx="30">
                <c:v>Estado de México</c:v>
              </c:pt>
              <c:pt idx="31">
                <c:v>Ciudad de México</c:v>
              </c:pt>
            </c:strLit>
          </c:cat>
          <c:val>
            <c:numLit>
              <c:formatCode>General</c:formatCode>
              <c:ptCount val="32"/>
              <c:pt idx="0">
                <c:v>1</c:v>
              </c:pt>
              <c:pt idx="1">
                <c:v>2</c:v>
              </c:pt>
              <c:pt idx="2">
                <c:v>3</c:v>
              </c:pt>
              <c:pt idx="3">
                <c:v>3</c:v>
              </c:pt>
              <c:pt idx="4">
                <c:v>4</c:v>
              </c:pt>
              <c:pt idx="5">
                <c:v>6</c:v>
              </c:pt>
              <c:pt idx="6">
                <c:v>7</c:v>
              </c:pt>
              <c:pt idx="7">
                <c:v>8</c:v>
              </c:pt>
              <c:pt idx="8">
                <c:v>8</c:v>
              </c:pt>
              <c:pt idx="9">
                <c:v>11</c:v>
              </c:pt>
              <c:pt idx="10">
                <c:v>11</c:v>
              </c:pt>
              <c:pt idx="11">
                <c:v>13</c:v>
              </c:pt>
              <c:pt idx="12">
                <c:v>13</c:v>
              </c:pt>
              <c:pt idx="13">
                <c:v>14</c:v>
              </c:pt>
              <c:pt idx="14">
                <c:v>15</c:v>
              </c:pt>
              <c:pt idx="15">
                <c:v>16</c:v>
              </c:pt>
              <c:pt idx="16">
                <c:v>18</c:v>
              </c:pt>
              <c:pt idx="17">
                <c:v>19</c:v>
              </c:pt>
              <c:pt idx="18">
                <c:v>20</c:v>
              </c:pt>
              <c:pt idx="19">
                <c:v>22</c:v>
              </c:pt>
              <c:pt idx="20">
                <c:v>28</c:v>
              </c:pt>
              <c:pt idx="21">
                <c:v>31</c:v>
              </c:pt>
              <c:pt idx="22">
                <c:v>35</c:v>
              </c:pt>
              <c:pt idx="23">
                <c:v>35</c:v>
              </c:pt>
              <c:pt idx="24">
                <c:v>41</c:v>
              </c:pt>
              <c:pt idx="25">
                <c:v>51</c:v>
              </c:pt>
              <c:pt idx="26">
                <c:v>51</c:v>
              </c:pt>
              <c:pt idx="27">
                <c:v>67</c:v>
              </c:pt>
              <c:pt idx="28">
                <c:v>108</c:v>
              </c:pt>
              <c:pt idx="29">
                <c:v>147</c:v>
              </c:pt>
              <c:pt idx="30">
                <c:v>286</c:v>
              </c:pt>
              <c:pt idx="31">
                <c:v>480</c:v>
              </c:pt>
            </c:numLit>
          </c:val>
          <c:extLst>
            <c:ext xmlns:c16="http://schemas.microsoft.com/office/drawing/2014/chart" uri="{C3380CC4-5D6E-409C-BE32-E72D297353CC}">
              <c16:uniqueId val="{0000002A-7F7F-42E9-9D3D-8B1ADA21400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3AD-452A-B8BB-9A819699531F}"/>
              </c:ext>
            </c:extLst>
          </c:dPt>
          <c:dPt>
            <c:idx val="1"/>
            <c:invertIfNegative val="0"/>
            <c:bubble3D val="0"/>
            <c:spPr>
              <a:solidFill>
                <a:srgbClr val="7C878E"/>
              </a:solidFill>
              <a:ln>
                <a:noFill/>
              </a:ln>
              <a:effectLst/>
            </c:spPr>
            <c:extLst>
              <c:ext xmlns:c16="http://schemas.microsoft.com/office/drawing/2014/chart" uri="{C3380CC4-5D6E-409C-BE32-E72D297353CC}">
                <c16:uniqueId val="{00000003-73AD-452A-B8BB-9A819699531F}"/>
              </c:ext>
            </c:extLst>
          </c:dPt>
          <c:dPt>
            <c:idx val="2"/>
            <c:invertIfNegative val="0"/>
            <c:bubble3D val="0"/>
            <c:spPr>
              <a:solidFill>
                <a:srgbClr val="7C878E"/>
              </a:solidFill>
              <a:ln>
                <a:noFill/>
              </a:ln>
              <a:effectLst/>
            </c:spPr>
            <c:extLst>
              <c:ext xmlns:c16="http://schemas.microsoft.com/office/drawing/2014/chart" uri="{C3380CC4-5D6E-409C-BE32-E72D297353CC}">
                <c16:uniqueId val="{00000005-73AD-452A-B8BB-9A819699531F}"/>
              </c:ext>
            </c:extLst>
          </c:dPt>
          <c:dPt>
            <c:idx val="3"/>
            <c:invertIfNegative val="0"/>
            <c:bubble3D val="0"/>
            <c:spPr>
              <a:solidFill>
                <a:srgbClr val="7C878E"/>
              </a:solidFill>
              <a:ln>
                <a:noFill/>
              </a:ln>
              <a:effectLst/>
            </c:spPr>
            <c:extLst>
              <c:ext xmlns:c16="http://schemas.microsoft.com/office/drawing/2014/chart" uri="{C3380CC4-5D6E-409C-BE32-E72D297353CC}">
                <c16:uniqueId val="{00000007-73AD-452A-B8BB-9A819699531F}"/>
              </c:ext>
            </c:extLst>
          </c:dPt>
          <c:dPt>
            <c:idx val="4"/>
            <c:invertIfNegative val="0"/>
            <c:bubble3D val="0"/>
            <c:spPr>
              <a:solidFill>
                <a:srgbClr val="7C878E"/>
              </a:solidFill>
              <a:ln>
                <a:noFill/>
              </a:ln>
              <a:effectLst/>
            </c:spPr>
            <c:extLst>
              <c:ext xmlns:c16="http://schemas.microsoft.com/office/drawing/2014/chart" uri="{C3380CC4-5D6E-409C-BE32-E72D297353CC}">
                <c16:uniqueId val="{00000009-73AD-452A-B8BB-9A819699531F}"/>
              </c:ext>
            </c:extLst>
          </c:dPt>
          <c:dPt>
            <c:idx val="5"/>
            <c:invertIfNegative val="0"/>
            <c:bubble3D val="0"/>
            <c:spPr>
              <a:solidFill>
                <a:srgbClr val="7C878E"/>
              </a:solidFill>
              <a:ln>
                <a:noFill/>
              </a:ln>
              <a:effectLst/>
            </c:spPr>
            <c:extLst>
              <c:ext xmlns:c16="http://schemas.microsoft.com/office/drawing/2014/chart" uri="{C3380CC4-5D6E-409C-BE32-E72D297353CC}">
                <c16:uniqueId val="{0000000B-73AD-452A-B8BB-9A819699531F}"/>
              </c:ext>
            </c:extLst>
          </c:dPt>
          <c:dPt>
            <c:idx val="6"/>
            <c:invertIfNegative val="0"/>
            <c:bubble3D val="0"/>
            <c:spPr>
              <a:solidFill>
                <a:srgbClr val="7C878E"/>
              </a:solidFill>
              <a:ln>
                <a:noFill/>
              </a:ln>
              <a:effectLst/>
            </c:spPr>
            <c:extLst>
              <c:ext xmlns:c16="http://schemas.microsoft.com/office/drawing/2014/chart" uri="{C3380CC4-5D6E-409C-BE32-E72D297353CC}">
                <c16:uniqueId val="{0000000D-73AD-452A-B8BB-9A819699531F}"/>
              </c:ext>
            </c:extLst>
          </c:dPt>
          <c:dPt>
            <c:idx val="7"/>
            <c:invertIfNegative val="0"/>
            <c:bubble3D val="0"/>
            <c:spPr>
              <a:solidFill>
                <a:srgbClr val="7C878E"/>
              </a:solidFill>
              <a:ln>
                <a:noFill/>
              </a:ln>
              <a:effectLst/>
            </c:spPr>
            <c:extLst>
              <c:ext xmlns:c16="http://schemas.microsoft.com/office/drawing/2014/chart" uri="{C3380CC4-5D6E-409C-BE32-E72D297353CC}">
                <c16:uniqueId val="{0000000F-73AD-452A-B8BB-9A819699531F}"/>
              </c:ext>
            </c:extLst>
          </c:dPt>
          <c:dPt>
            <c:idx val="8"/>
            <c:invertIfNegative val="0"/>
            <c:bubble3D val="0"/>
            <c:spPr>
              <a:solidFill>
                <a:srgbClr val="7C878E"/>
              </a:solidFill>
              <a:ln>
                <a:noFill/>
              </a:ln>
              <a:effectLst/>
            </c:spPr>
            <c:extLst>
              <c:ext xmlns:c16="http://schemas.microsoft.com/office/drawing/2014/chart" uri="{C3380CC4-5D6E-409C-BE32-E72D297353CC}">
                <c16:uniqueId val="{00000011-73AD-452A-B8BB-9A819699531F}"/>
              </c:ext>
            </c:extLst>
          </c:dPt>
          <c:dPt>
            <c:idx val="9"/>
            <c:invertIfNegative val="0"/>
            <c:bubble3D val="0"/>
            <c:spPr>
              <a:solidFill>
                <a:srgbClr val="7C878E"/>
              </a:solidFill>
              <a:ln>
                <a:noFill/>
              </a:ln>
              <a:effectLst/>
            </c:spPr>
            <c:extLst>
              <c:ext xmlns:c16="http://schemas.microsoft.com/office/drawing/2014/chart" uri="{C3380CC4-5D6E-409C-BE32-E72D297353CC}">
                <c16:uniqueId val="{00000013-73AD-452A-B8BB-9A819699531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3AD-452A-B8BB-9A819699531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3AD-452A-B8BB-9A819699531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3AD-452A-B8BB-9A819699531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3AD-452A-B8BB-9A819699531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3AD-452A-B8BB-9A819699531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3AD-452A-B8BB-9A819699531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3AD-452A-B8BB-9A819699531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3AD-452A-B8BB-9A819699531F}"/>
              </c:ext>
            </c:extLst>
          </c:dPt>
          <c:dPt>
            <c:idx val="19"/>
            <c:invertIfNegative val="0"/>
            <c:bubble3D val="0"/>
            <c:spPr>
              <a:solidFill>
                <a:srgbClr val="7C878E"/>
              </a:solidFill>
              <a:ln>
                <a:noFill/>
              </a:ln>
              <a:effectLst/>
            </c:spPr>
            <c:extLst>
              <c:ext xmlns:c16="http://schemas.microsoft.com/office/drawing/2014/chart" uri="{C3380CC4-5D6E-409C-BE32-E72D297353CC}">
                <c16:uniqueId val="{00000025-73AD-452A-B8BB-9A819699531F}"/>
              </c:ext>
            </c:extLst>
          </c:dPt>
          <c:dPt>
            <c:idx val="28"/>
            <c:invertIfNegative val="0"/>
            <c:bubble3D val="0"/>
            <c:spPr>
              <a:solidFill>
                <a:srgbClr val="FBBB27"/>
              </a:solidFill>
              <a:ln>
                <a:noFill/>
              </a:ln>
              <a:effectLst/>
            </c:spPr>
            <c:extLst>
              <c:ext xmlns:c16="http://schemas.microsoft.com/office/drawing/2014/chart" uri="{C3380CC4-5D6E-409C-BE32-E72D297353CC}">
                <c16:uniqueId val="{00000027-73AD-452A-B8BB-9A819699531F}"/>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Zacatecas</c:v>
              </c:pt>
              <c:pt idx="1">
                <c:v>Chiapas</c:v>
              </c:pt>
              <c:pt idx="2">
                <c:v>Guerrero</c:v>
              </c:pt>
              <c:pt idx="3">
                <c:v>Campeche</c:v>
              </c:pt>
              <c:pt idx="4">
                <c:v>Durango</c:v>
              </c:pt>
              <c:pt idx="5">
                <c:v>Nayarit</c:v>
              </c:pt>
              <c:pt idx="6">
                <c:v>Veracruz</c:v>
              </c:pt>
              <c:pt idx="7">
                <c:v>Tamaulipas</c:v>
              </c:pt>
              <c:pt idx="8">
                <c:v>Colima</c:v>
              </c:pt>
              <c:pt idx="9">
                <c:v>Hidalgo</c:v>
              </c:pt>
              <c:pt idx="10">
                <c:v>Tlaxcala</c:v>
              </c:pt>
              <c:pt idx="11">
                <c:v>Sonora</c:v>
              </c:pt>
              <c:pt idx="12">
                <c:v>Chihuahua</c:v>
              </c:pt>
              <c:pt idx="13">
                <c:v>Oaxaca</c:v>
              </c:pt>
              <c:pt idx="14">
                <c:v>Tabasco</c:v>
              </c:pt>
              <c:pt idx="15">
                <c:v>San Luis Potosí</c:v>
              </c:pt>
              <c:pt idx="16">
                <c:v>Quintana Roo</c:v>
              </c:pt>
              <c:pt idx="17">
                <c:v>Yucatán</c:v>
              </c:pt>
              <c:pt idx="18">
                <c:v>Guanajuato</c:v>
              </c:pt>
              <c:pt idx="19">
                <c:v>Michoacán</c:v>
              </c:pt>
              <c:pt idx="20">
                <c:v>Baja California</c:v>
              </c:pt>
              <c:pt idx="21">
                <c:v>Baja California Sur</c:v>
              </c:pt>
              <c:pt idx="22">
                <c:v>Puebla</c:v>
              </c:pt>
              <c:pt idx="23">
                <c:v>Coahuila</c:v>
              </c:pt>
              <c:pt idx="24">
                <c:v>Sinaloa</c:v>
              </c:pt>
              <c:pt idx="25">
                <c:v>Aguascalientes</c:v>
              </c:pt>
              <c:pt idx="26">
                <c:v>Morelos</c:v>
              </c:pt>
              <c:pt idx="27">
                <c:v>Estado de México</c:v>
              </c:pt>
              <c:pt idx="28">
                <c:v>Jalisco</c:v>
              </c:pt>
              <c:pt idx="29">
                <c:v>Nuevo León</c:v>
              </c:pt>
              <c:pt idx="30">
                <c:v>Querétaro</c:v>
              </c:pt>
              <c:pt idx="31">
                <c:v>Ciudad de México</c:v>
              </c:pt>
            </c:strLit>
          </c:cat>
          <c:val>
            <c:numLit>
              <c:formatCode>General</c:formatCode>
              <c:ptCount val="32"/>
              <c:pt idx="0">
                <c:v>0.60437823682319458</c:v>
              </c:pt>
              <c:pt idx="1">
                <c:v>1.4165479717512004</c:v>
              </c:pt>
              <c:pt idx="2">
                <c:v>1.920979677681564</c:v>
              </c:pt>
              <c:pt idx="3">
                <c:v>2.0324253134507941</c:v>
              </c:pt>
              <c:pt idx="4">
                <c:v>2.1587175490784434</c:v>
              </c:pt>
              <c:pt idx="5">
                <c:v>2.361003772884029</c:v>
              </c:pt>
              <c:pt idx="6">
                <c:v>2.5917579505414832</c:v>
              </c:pt>
              <c:pt idx="7">
                <c:v>3.0379103595504997</c:v>
              </c:pt>
              <c:pt idx="8">
                <c:v>3.8817766115195607</c:v>
              </c:pt>
              <c:pt idx="9">
                <c:v>4.2612891383017777</c:v>
              </c:pt>
              <c:pt idx="10">
                <c:v>4.3983529634269622</c:v>
              </c:pt>
              <c:pt idx="11">
                <c:v>4.6086711489285497</c:v>
              </c:pt>
              <c:pt idx="12">
                <c:v>4.7804638377829276</c:v>
              </c:pt>
              <c:pt idx="13">
                <c:v>4.8534960095769177</c:v>
              </c:pt>
              <c:pt idx="14">
                <c:v>5.1093157761522292</c:v>
              </c:pt>
              <c:pt idx="15">
                <c:v>5.6220065011477676</c:v>
              </c:pt>
              <c:pt idx="16">
                <c:v>6.5299686977045974</c:v>
              </c:pt>
              <c:pt idx="17">
                <c:v>6.7148163766313642</c:v>
              </c:pt>
              <c:pt idx="18">
                <c:v>8.2608243525214462</c:v>
              </c:pt>
              <c:pt idx="19">
                <c:v>8.5559676100281798</c:v>
              </c:pt>
              <c:pt idx="20">
                <c:v>8.6626998952931089</c:v>
              </c:pt>
              <c:pt idx="21">
                <c:v>10.150751345926185</c:v>
              </c:pt>
              <c:pt idx="22">
                <c:v>10.240758708771775</c:v>
              </c:pt>
              <c:pt idx="23">
                <c:v>11.02138999881284</c:v>
              </c:pt>
              <c:pt idx="24">
                <c:v>11.17849436540007</c:v>
              </c:pt>
              <c:pt idx="25">
                <c:v>13.423567970236418</c:v>
              </c:pt>
              <c:pt idx="26">
                <c:v>13.843786710755833</c:v>
              </c:pt>
              <c:pt idx="27">
                <c:v>16.583987371583547</c:v>
              </c:pt>
              <c:pt idx="28">
                <c:v>17.655960988733817</c:v>
              </c:pt>
              <c:pt idx="29">
                <c:v>19.518729576495979</c:v>
              </c:pt>
              <c:pt idx="30">
                <c:v>22.776886551454325</c:v>
              </c:pt>
              <c:pt idx="31">
                <c:v>53.149006672747063</c:v>
              </c:pt>
            </c:numLit>
          </c:val>
          <c:extLst>
            <c:ext xmlns:c16="http://schemas.microsoft.com/office/drawing/2014/chart" uri="{C3380CC4-5D6E-409C-BE32-E72D297353CC}">
              <c16:uniqueId val="{00000028-73AD-452A-B8BB-9A819699531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'F11'!$D$6</c:f>
              <c:strCache>
                <c:ptCount val="1"/>
                <c:pt idx="0">
                  <c:v>Variación</c:v>
                </c:pt>
              </c:strCache>
            </c:strRef>
          </c:tx>
          <c:spPr>
            <a:solidFill>
              <a:srgbClr val="7C878E"/>
            </a:solidFill>
            <a:ln>
              <a:noFill/>
            </a:ln>
          </c:spPr>
          <c:invertIfNegative val="0"/>
          <c:cat>
            <c:numRef>
              <c:f>'F11'!$B$7:$B$87</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'F11'!$D$7:$D$87</c:f>
              <c:numCache>
                <c:formatCode>0.00%</c:formatCode>
                <c:ptCount val="81"/>
                <c:pt idx="0">
                  <c:v>-0.13132884562064318</c:v>
                </c:pt>
                <c:pt idx="1">
                  <c:v>-3.7735569274409846E-2</c:v>
                </c:pt>
                <c:pt idx="2">
                  <c:v>0.11321823439599653</c:v>
                </c:pt>
                <c:pt idx="3">
                  <c:v>1.2860323326777954E-2</c:v>
                </c:pt>
                <c:pt idx="4">
                  <c:v>3.1131522309152906E-2</c:v>
                </c:pt>
                <c:pt idx="5">
                  <c:v>-1.2601644719600246E-2</c:v>
                </c:pt>
                <c:pt idx="6">
                  <c:v>3.5528569907878602E-2</c:v>
                </c:pt>
                <c:pt idx="7">
                  <c:v>2.7246651003242327E-3</c:v>
                </c:pt>
                <c:pt idx="8">
                  <c:v>-2.3589303242052904E-2</c:v>
                </c:pt>
                <c:pt idx="9">
                  <c:v>-3.4267592536798099E-2</c:v>
                </c:pt>
                <c:pt idx="10">
                  <c:v>-2.7217953765909318E-2</c:v>
                </c:pt>
                <c:pt idx="11">
                  <c:v>5.1320634634445007E-2</c:v>
                </c:pt>
                <c:pt idx="12">
                  <c:v>5.3249062595337703E-2</c:v>
                </c:pt>
                <c:pt idx="13">
                  <c:v>6.0362211844362509E-2</c:v>
                </c:pt>
                <c:pt idx="14">
                  <c:v>3.7498290326427618E-2</c:v>
                </c:pt>
                <c:pt idx="15">
                  <c:v>-1.0746494986663786E-2</c:v>
                </c:pt>
                <c:pt idx="16">
                  <c:v>8.3106108433724485E-2</c:v>
                </c:pt>
                <c:pt idx="17">
                  <c:v>0.11441755689563192</c:v>
                </c:pt>
                <c:pt idx="18">
                  <c:v>5.5192861384022289E-2</c:v>
                </c:pt>
                <c:pt idx="19">
                  <c:v>0.13587023123258307</c:v>
                </c:pt>
                <c:pt idx="20">
                  <c:v>0.12994655121223075</c:v>
                </c:pt>
                <c:pt idx="21">
                  <c:v>5.6486208052744485E-2</c:v>
                </c:pt>
                <c:pt idx="22">
                  <c:v>5.5520504594085716E-2</c:v>
                </c:pt>
                <c:pt idx="23">
                  <c:v>3.8958579478210187E-2</c:v>
                </c:pt>
                <c:pt idx="24">
                  <c:v>5.1418112396773512E-2</c:v>
                </c:pt>
                <c:pt idx="25">
                  <c:v>1.4094487023710153E-3</c:v>
                </c:pt>
                <c:pt idx="26">
                  <c:v>-4.2348962001306854E-2</c:v>
                </c:pt>
                <c:pt idx="27">
                  <c:v>5.3353853883251388E-2</c:v>
                </c:pt>
                <c:pt idx="28">
                  <c:v>1.7109378045588361E-2</c:v>
                </c:pt>
                <c:pt idx="29">
                  <c:v>4.6832065413537773E-2</c:v>
                </c:pt>
                <c:pt idx="30">
                  <c:v>3.1349397580841501E-2</c:v>
                </c:pt>
                <c:pt idx="31">
                  <c:v>5.246898483213245E-2</c:v>
                </c:pt>
                <c:pt idx="32">
                  <c:v>1.9983560194738344E-2</c:v>
                </c:pt>
                <c:pt idx="33">
                  <c:v>9.227272753007526E-2</c:v>
                </c:pt>
                <c:pt idx="34">
                  <c:v>6.718858253279901E-2</c:v>
                </c:pt>
                <c:pt idx="35">
                  <c:v>1.8517294867984188E-2</c:v>
                </c:pt>
                <c:pt idx="36">
                  <c:v>0.11365140200765836</c:v>
                </c:pt>
                <c:pt idx="37">
                  <c:v>5.6016387596264781E-2</c:v>
                </c:pt>
                <c:pt idx="38">
                  <c:v>0.12453172307320448</c:v>
                </c:pt>
                <c:pt idx="39">
                  <c:v>-2.3660431764367672E-2</c:v>
                </c:pt>
                <c:pt idx="40">
                  <c:v>7.4323583714206554E-2</c:v>
                </c:pt>
                <c:pt idx="41">
                  <c:v>4.8843564566297307E-2</c:v>
                </c:pt>
                <c:pt idx="42">
                  <c:v>5.4713264129086163E-2</c:v>
                </c:pt>
                <c:pt idx="43">
                  <c:v>1.1258204860695594E-2</c:v>
                </c:pt>
                <c:pt idx="44">
                  <c:v>2.7793637788167538E-2</c:v>
                </c:pt>
                <c:pt idx="45">
                  <c:v>-3.045645329945457E-2</c:v>
                </c:pt>
                <c:pt idx="46">
                  <c:v>-1.1517255716301252E-2</c:v>
                </c:pt>
                <c:pt idx="47">
                  <c:v>-4.4011084756069976E-2</c:v>
                </c:pt>
                <c:pt idx="48">
                  <c:v>-7.4765322039036824E-2</c:v>
                </c:pt>
                <c:pt idx="49">
                  <c:v>-8.5315181325182954E-2</c:v>
                </c:pt>
                <c:pt idx="50">
                  <c:v>-8.3781028371529759E-2</c:v>
                </c:pt>
                <c:pt idx="51">
                  <c:v>1.6229243076804442E-2</c:v>
                </c:pt>
                <c:pt idx="52">
                  <c:v>-8.3659833304843181E-2</c:v>
                </c:pt>
                <c:pt idx="53">
                  <c:v>-0.10915840231181949</c:v>
                </c:pt>
                <c:pt idx="54">
                  <c:v>-8.4566947544625667E-2</c:v>
                </c:pt>
                <c:pt idx="55">
                  <c:v>-4.3586767046588294E-2</c:v>
                </c:pt>
                <c:pt idx="56">
                  <c:v>-7.3105929874611286E-2</c:v>
                </c:pt>
                <c:pt idx="57">
                  <c:v>-3.2407772235969287E-2</c:v>
                </c:pt>
                <c:pt idx="58">
                  <c:v>-3.237893732415905E-2</c:v>
                </c:pt>
                <c:pt idx="59">
                  <c:v>-5.6050599426780923E-2</c:v>
                </c:pt>
                <c:pt idx="60">
                  <c:v>-3.9442125871616891E-2</c:v>
                </c:pt>
                <c:pt idx="61">
                  <c:v>7.7490133544642639E-2</c:v>
                </c:pt>
                <c:pt idx="62">
                  <c:v>-7.6053613777612005E-3</c:v>
                </c:pt>
                <c:pt idx="63">
                  <c:v>-1.2405016890849692E-2</c:v>
                </c:pt>
                <c:pt idx="64">
                  <c:v>1.0885566082280401E-2</c:v>
                </c:pt>
                <c:pt idx="65">
                  <c:v>3.3422827325945252E-2</c:v>
                </c:pt>
                <c:pt idx="66">
                  <c:v>1.0676572669425377E-2</c:v>
                </c:pt>
                <c:pt idx="67">
                  <c:v>-5.8623770292373908E-2</c:v>
                </c:pt>
                <c:pt idx="68">
                  <c:v>-1.5508727989089841E-2</c:v>
                </c:pt>
                <c:pt idx="69">
                  <c:v>-3.336780898065457E-2</c:v>
                </c:pt>
                <c:pt idx="70">
                  <c:v>-8.4020852406477331E-2</c:v>
                </c:pt>
                <c:pt idx="71">
                  <c:v>-7.9523916335153669E-2</c:v>
                </c:pt>
                <c:pt idx="72">
                  <c:v>1.262589421893295E-2</c:v>
                </c:pt>
                <c:pt idx="73">
                  <c:v>-0.19026296790050359</c:v>
                </c:pt>
                <c:pt idx="74">
                  <c:v>-7.4539766889092363E-2</c:v>
                </c:pt>
                <c:pt idx="75">
                  <c:v>-0.28505598872947796</c:v>
                </c:pt>
                <c:pt idx="76">
                  <c:v>-0.37113959270381397</c:v>
                </c:pt>
                <c:pt idx="77">
                  <c:v>-0.1933114964144684</c:v>
                </c:pt>
                <c:pt idx="78">
                  <c:v>-0.15832785475074015</c:v>
                </c:pt>
                <c:pt idx="79">
                  <c:v>-0.13550408736156358</c:v>
                </c:pt>
                <c:pt idx="80">
                  <c:v>-0.10152547746684681</c:v>
                </c:pt>
              </c:numCache>
            </c:numRef>
          </c:val>
          <c:extLst>
            <c:ext xmlns:c16="http://schemas.microsoft.com/office/drawing/2014/chart" uri="{C3380CC4-5D6E-409C-BE32-E72D297353CC}">
              <c16:uniqueId val="{00000000-86D5-4487-B11B-449428138866}"/>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'F11'!$C$6</c:f>
              <c:strCache>
                <c:ptCount val="1"/>
                <c:pt idx="0">
                  <c:v>Ventas</c:v>
                </c:pt>
              </c:strCache>
            </c:strRef>
          </c:tx>
          <c:spPr>
            <a:ln>
              <a:solidFill>
                <a:srgbClr val="8BC2E6"/>
              </a:solidFill>
            </a:ln>
          </c:spPr>
          <c:marker>
            <c:symbol val="none"/>
          </c:marker>
          <c:cat>
            <c:numRef>
              <c:f>'F11'!$B$7:$B$87</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'F11'!$C$7:$C$87</c:f>
              <c:numCache>
                <c:formatCode>_-* #,##0_-;\-* #,##0_-;_-* "-"??_-;_-@_-</c:formatCode>
                <c:ptCount val="81"/>
                <c:pt idx="0">
                  <c:v>1856.0163441959564</c:v>
                </c:pt>
                <c:pt idx="1">
                  <c:v>1868.943076388859</c:v>
                </c:pt>
                <c:pt idx="2">
                  <c:v>2084.987886744776</c:v>
                </c:pt>
                <c:pt idx="3">
                  <c:v>2064.9516228007005</c:v>
                </c:pt>
                <c:pt idx="4">
                  <c:v>2042.1035991836634</c:v>
                </c:pt>
                <c:pt idx="5">
                  <c:v>1943.3176711385358</c:v>
                </c:pt>
                <c:pt idx="6">
                  <c:v>2041.0058028864498</c:v>
                </c:pt>
                <c:pt idx="7">
                  <c:v>1927.5899423445528</c:v>
                </c:pt>
                <c:pt idx="8">
                  <c:v>1880.3204882288069</c:v>
                </c:pt>
                <c:pt idx="9">
                  <c:v>2040.6790910641305</c:v>
                </c:pt>
                <c:pt idx="10">
                  <c:v>2007.8773728050955</c:v>
                </c:pt>
                <c:pt idx="11">
                  <c:v>1978.7708354888432</c:v>
                </c:pt>
                <c:pt idx="12">
                  <c:v>1954.8474746860168</c:v>
                </c:pt>
                <c:pt idx="13">
                  <c:v>1981.7566142908979</c:v>
                </c:pt>
                <c:pt idx="14">
                  <c:v>2163.1713678490164</c:v>
                </c:pt>
                <c:pt idx="15">
                  <c:v>2042.7606305385696</c:v>
                </c:pt>
                <c:pt idx="16">
                  <c:v>2211.81488233032</c:v>
                </c:pt>
                <c:pt idx="17">
                  <c:v>2165.6673313423162</c:v>
                </c:pt>
                <c:pt idx="18">
                  <c:v>2153.6547532491468</c:v>
                </c:pt>
                <c:pt idx="19">
                  <c:v>2189.4920335325087</c:v>
                </c:pt>
                <c:pt idx="20">
                  <c:v>2124.6616508478382</c:v>
                </c:pt>
                <c:pt idx="21">
                  <c:v>2155.9493147708645</c:v>
                </c:pt>
                <c:pt idx="22">
                  <c:v>2119.3557377062816</c:v>
                </c:pt>
                <c:pt idx="23">
                  <c:v>2055.8609363523997</c:v>
                </c:pt>
                <c:pt idx="24">
                  <c:v>2055.3620418579712</c:v>
                </c:pt>
                <c:pt idx="25">
                  <c:v>1984.5497985793254</c:v>
                </c:pt>
                <c:pt idx="26">
                  <c:v>2071.5633057896634</c:v>
                </c:pt>
                <c:pt idx="27">
                  <c:v>2151.7497827387829</c:v>
                </c:pt>
                <c:pt idx="28">
                  <c:v>2249.6576593189679</c:v>
                </c:pt>
                <c:pt idx="29">
                  <c:v>2267.0900054677013</c:v>
                </c:pt>
                <c:pt idx="30">
                  <c:v>2221.1705323606234</c:v>
                </c:pt>
                <c:pt idx="31">
                  <c:v>2304.3724578300007</c:v>
                </c:pt>
                <c:pt idx="32">
                  <c:v>2167.1199548410082</c:v>
                </c:pt>
                <c:pt idx="33">
                  <c:v>2354.8846384613689</c:v>
                </c:pt>
                <c:pt idx="34">
                  <c:v>2261.7522456055212</c:v>
                </c:pt>
                <c:pt idx="35">
                  <c:v>2093.9299195184071</c:v>
                </c:pt>
                <c:pt idx="36">
                  <c:v>2288.956819548453</c:v>
                </c:pt>
                <c:pt idx="37">
                  <c:v>2095.7171093006341</c:v>
                </c:pt>
                <c:pt idx="38">
                  <c:v>2329.5386537148738</c:v>
                </c:pt>
                <c:pt idx="39">
                  <c:v>2100.8384538302989</c:v>
                </c:pt>
                <c:pt idx="40">
                  <c:v>2416.8602786896672</c:v>
                </c:pt>
                <c:pt idx="41">
                  <c:v>2377.8227625273703</c:v>
                </c:pt>
                <c:pt idx="42">
                  <c:v>2342.6980223734131</c:v>
                </c:pt>
                <c:pt idx="43">
                  <c:v>2330.3155550355955</c:v>
                </c:pt>
                <c:pt idx="44">
                  <c:v>2227.3521019093691</c:v>
                </c:pt>
                <c:pt idx="45">
                  <c:v>2283.1632044444673</c:v>
                </c:pt>
                <c:pt idx="46">
                  <c:v>2235.7030666259639</c:v>
                </c:pt>
                <c:pt idx="47">
                  <c:v>2001.7737923572117</c:v>
                </c:pt>
                <c:pt idx="48">
                  <c:v>2117.8222258014634</c:v>
                </c:pt>
                <c:pt idx="49">
                  <c:v>1916.9206241143622</c:v>
                </c:pt>
                <c:pt idx="50">
                  <c:v>2134.3675096754127</c:v>
                </c:pt>
                <c:pt idx="51">
                  <c:v>2134.9334717626089</c:v>
                </c:pt>
                <c:pt idx="52">
                  <c:v>2214.6661506533928</c:v>
                </c:pt>
                <c:pt idx="53">
                  <c:v>2118.2634287892056</c:v>
                </c:pt>
                <c:pt idx="54">
                  <c:v>2144.5832016024624</c:v>
                </c:pt>
                <c:pt idx="55">
                  <c:v>2228.7446337932179</c:v>
                </c:pt>
                <c:pt idx="56">
                  <c:v>2064.5194553411147</c:v>
                </c:pt>
                <c:pt idx="57">
                  <c:v>2209.1709713372852</c:v>
                </c:pt>
                <c:pt idx="58">
                  <c:v>2163.3133771562516</c:v>
                </c:pt>
                <c:pt idx="59">
                  <c:v>1889.5731713787695</c:v>
                </c:pt>
                <c:pt idx="60">
                  <c:v>2034.2908149976943</c:v>
                </c:pt>
                <c:pt idx="61">
                  <c:v>2065.4630592714639</c:v>
                </c:pt>
                <c:pt idx="62">
                  <c:v>2118.134873451379</c:v>
                </c:pt>
                <c:pt idx="63">
                  <c:v>2108.4495859845533</c:v>
                </c:pt>
                <c:pt idx="64">
                  <c:v>2238.7740453865199</c:v>
                </c:pt>
                <c:pt idx="65">
                  <c:v>2189.0617816004919</c:v>
                </c:pt>
                <c:pt idx="66">
                  <c:v>2167.48</c:v>
                </c:pt>
                <c:pt idx="67">
                  <c:v>2098.0872203413633</c:v>
                </c:pt>
                <c:pt idx="68">
                  <c:v>2032.5013846800455</c:v>
                </c:pt>
                <c:pt idx="69">
                  <c:v>2135.4557763600956</c:v>
                </c:pt>
                <c:pt idx="70">
                  <c:v>1981.5499431852481</c:v>
                </c:pt>
                <c:pt idx="71">
                  <c:v>1739.3069125888933</c:v>
                </c:pt>
                <c:pt idx="72">
                  <c:v>2059.9755556384021</c:v>
                </c:pt>
                <c:pt idx="73">
                  <c:v>1672.4819275256214</c:v>
                </c:pt>
                <c:pt idx="74">
                  <c:v>1960.2495937446561</c:v>
                </c:pt>
                <c:pt idx="75">
                  <c:v>1507.423404565468</c:v>
                </c:pt>
                <c:pt idx="76">
                  <c:v>1407.8763580258969</c:v>
                </c:pt>
                <c:pt idx="77">
                  <c:v>1765.8909728555786</c:v>
                </c:pt>
                <c:pt idx="78">
                  <c:v>1824.3075413848658</c:v>
                </c:pt>
                <c:pt idx="79">
                  <c:v>1813.7878263440471</c:v>
                </c:pt>
                <c:pt idx="80">
                  <c:v>1826.1507111483766</c:v>
                </c:pt>
              </c:numCache>
            </c:numRef>
          </c:val>
          <c:smooth val="0"/>
          <c:extLst>
            <c:ext xmlns:c16="http://schemas.microsoft.com/office/drawing/2014/chart" uri="{C3380CC4-5D6E-409C-BE32-E72D297353CC}">
              <c16:uniqueId val="{00000001-86D5-4487-B11B-449428138866}"/>
            </c:ext>
          </c:extLst>
        </c:ser>
        <c:dLbls>
          <c:showLegendKey val="0"/>
          <c:showVal val="0"/>
          <c:showCatName val="0"/>
          <c:showSerName val="0"/>
          <c:showPercent val="0"/>
          <c:showBubbleSize val="0"/>
        </c:dLbls>
        <c:marker val="1"/>
        <c:smooth val="0"/>
        <c:axId val="604730927"/>
        <c:axId val="1"/>
      </c:lineChart>
      <c:date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Offset val="100"/>
        <c:baseTimeUnit val="month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Millones de pesos</a:t>
                </a:r>
                <a:endParaRPr lang="es-MX" baseline="0"/>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5400000" vert="horz"/>
              <a:lstStyle/>
              <a:p>
                <a:pPr>
                  <a:defRPr/>
                </a:pPr>
                <a:r>
                  <a:rPr lang="es-MX"/>
                  <a:t>Variación anual</a:t>
                </a:r>
              </a:p>
            </c:rich>
          </c:tx>
          <c:overlay val="0"/>
          <c:spPr>
            <a:noFill/>
            <a:ln w="25400">
              <a:noFill/>
            </a:ln>
          </c:spPr>
        </c:title>
        <c:numFmt formatCode="0.00%"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769C-44D7-B73A-B5BB3E226E45}"/>
              </c:ext>
            </c:extLst>
          </c:dPt>
          <c:dPt>
            <c:idx val="12"/>
            <c:invertIfNegative val="0"/>
            <c:bubble3D val="0"/>
            <c:spPr>
              <a:solidFill>
                <a:srgbClr val="FBBB27"/>
              </a:solidFill>
            </c:spPr>
            <c:extLst>
              <c:ext xmlns:c16="http://schemas.microsoft.com/office/drawing/2014/chart" uri="{C3380CC4-5D6E-409C-BE32-E72D297353CC}">
                <c16:uniqueId val="{00000002-769C-44D7-B73A-B5BB3E226E45}"/>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'F122'!$B$5:$B$17</c:f>
              <c:strCache>
                <c:ptCount val="13"/>
                <c:pt idx="0">
                  <c:v>2008/10</c:v>
                </c:pt>
                <c:pt idx="1">
                  <c:v>2009/10</c:v>
                </c:pt>
                <c:pt idx="2">
                  <c:v>2010/10</c:v>
                </c:pt>
                <c:pt idx="3">
                  <c:v>2011/10</c:v>
                </c:pt>
                <c:pt idx="4">
                  <c:v>2012/10</c:v>
                </c:pt>
                <c:pt idx="5">
                  <c:v>2013/10</c:v>
                </c:pt>
                <c:pt idx="6">
                  <c:v>2014/10</c:v>
                </c:pt>
                <c:pt idx="7">
                  <c:v>2015/10</c:v>
                </c:pt>
                <c:pt idx="8">
                  <c:v>2016/10</c:v>
                </c:pt>
                <c:pt idx="9">
                  <c:v>2017/10</c:v>
                </c:pt>
                <c:pt idx="10">
                  <c:v>2018/10</c:v>
                </c:pt>
                <c:pt idx="11">
                  <c:v>2019/10</c:v>
                </c:pt>
                <c:pt idx="12">
                  <c:v>2020/10</c:v>
                </c:pt>
              </c:strCache>
            </c:strRef>
          </c:cat>
          <c:val>
            <c:numRef>
              <c:f>'F122'!$C$5:$C$17</c:f>
              <c:numCache>
                <c:formatCode>#,##0</c:formatCode>
                <c:ptCount val="13"/>
                <c:pt idx="0">
                  <c:v>123045</c:v>
                </c:pt>
                <c:pt idx="1">
                  <c:v>114900</c:v>
                </c:pt>
                <c:pt idx="2">
                  <c:v>115046</c:v>
                </c:pt>
                <c:pt idx="3">
                  <c:v>119873</c:v>
                </c:pt>
                <c:pt idx="4">
                  <c:v>113006</c:v>
                </c:pt>
                <c:pt idx="5">
                  <c:v>105789</c:v>
                </c:pt>
                <c:pt idx="6">
                  <c:v>90901</c:v>
                </c:pt>
                <c:pt idx="7">
                  <c:v>93037</c:v>
                </c:pt>
                <c:pt idx="8">
                  <c:v>94422</c:v>
                </c:pt>
                <c:pt idx="9">
                  <c:v>98506</c:v>
                </c:pt>
                <c:pt idx="10">
                  <c:v>110243</c:v>
                </c:pt>
                <c:pt idx="11">
                  <c:v>112250</c:v>
                </c:pt>
                <c:pt idx="12">
                  <c:v>110852</c:v>
                </c:pt>
              </c:numCache>
            </c:numRef>
          </c:val>
          <c:extLst>
            <c:ext xmlns:c16="http://schemas.microsoft.com/office/drawing/2014/chart" uri="{C3380CC4-5D6E-409C-BE32-E72D297353CC}">
              <c16:uniqueId val="{00000003-769C-44D7-B73A-B5BB3E226E45}"/>
            </c:ext>
          </c:extLst>
        </c:ser>
        <c:dLbls>
          <c:showLegendKey val="0"/>
          <c:showVal val="0"/>
          <c:showCatName val="0"/>
          <c:showSerName val="0"/>
          <c:showPercent val="0"/>
          <c:showBubbleSize val="0"/>
        </c:dLbls>
        <c:gapWidth val="150"/>
        <c:axId val="143085944"/>
        <c:axId val="143107536"/>
      </c:barChart>
      <c:catAx>
        <c:axId val="143085944"/>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43107536"/>
        <c:crosses val="autoZero"/>
        <c:auto val="1"/>
        <c:lblAlgn val="ctr"/>
        <c:lblOffset val="100"/>
        <c:noMultiLvlLbl val="0"/>
      </c:catAx>
      <c:valAx>
        <c:axId val="143107536"/>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143085944"/>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93FC-49ED-9395-6321A356938F}"/>
              </c:ext>
            </c:extLst>
          </c:dPt>
          <c:dPt>
            <c:idx val="12"/>
            <c:invertIfNegative val="0"/>
            <c:bubble3D val="0"/>
            <c:spPr>
              <a:solidFill>
                <a:srgbClr val="FBBB27"/>
              </a:solidFill>
            </c:spPr>
            <c:extLst>
              <c:ext xmlns:c16="http://schemas.microsoft.com/office/drawing/2014/chart" uri="{C3380CC4-5D6E-409C-BE32-E72D297353CC}">
                <c16:uniqueId val="{00000002-93FC-49ED-9395-6321A356938F}"/>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'F123'!$B$6:$B$18</c:f>
              <c:strCache>
                <c:ptCount val="13"/>
                <c:pt idx="0">
                  <c:v>2008/10</c:v>
                </c:pt>
                <c:pt idx="1">
                  <c:v>2009/10</c:v>
                </c:pt>
                <c:pt idx="2">
                  <c:v>2010/10</c:v>
                </c:pt>
                <c:pt idx="3">
                  <c:v>2011/10</c:v>
                </c:pt>
                <c:pt idx="4">
                  <c:v>2012/10</c:v>
                </c:pt>
                <c:pt idx="5">
                  <c:v>2013/10</c:v>
                </c:pt>
                <c:pt idx="6">
                  <c:v>2014/10</c:v>
                </c:pt>
                <c:pt idx="7">
                  <c:v>2015/10</c:v>
                </c:pt>
                <c:pt idx="8">
                  <c:v>2016/10</c:v>
                </c:pt>
                <c:pt idx="9">
                  <c:v>2017/10</c:v>
                </c:pt>
                <c:pt idx="10">
                  <c:v>2018/10</c:v>
                </c:pt>
                <c:pt idx="11">
                  <c:v>2019/10</c:v>
                </c:pt>
                <c:pt idx="12">
                  <c:v>2020/10</c:v>
                </c:pt>
              </c:strCache>
            </c:strRef>
          </c:cat>
          <c:val>
            <c:numRef>
              <c:f>'F123'!$C$6:$C$18</c:f>
              <c:numCache>
                <c:formatCode>#,##0</c:formatCode>
                <c:ptCount val="13"/>
                <c:pt idx="0">
                  <c:v>14793</c:v>
                </c:pt>
                <c:pt idx="1">
                  <c:v>14843</c:v>
                </c:pt>
                <c:pt idx="2">
                  <c:v>15608</c:v>
                </c:pt>
                <c:pt idx="3">
                  <c:v>15979</c:v>
                </c:pt>
                <c:pt idx="4">
                  <c:v>14910</c:v>
                </c:pt>
                <c:pt idx="5">
                  <c:v>13600</c:v>
                </c:pt>
                <c:pt idx="6">
                  <c:v>11427</c:v>
                </c:pt>
                <c:pt idx="7">
                  <c:v>11459</c:v>
                </c:pt>
                <c:pt idx="8">
                  <c:v>11260</c:v>
                </c:pt>
                <c:pt idx="9">
                  <c:v>12360</c:v>
                </c:pt>
                <c:pt idx="10">
                  <c:v>14494</c:v>
                </c:pt>
                <c:pt idx="11">
                  <c:v>14661</c:v>
                </c:pt>
                <c:pt idx="12">
                  <c:v>15130</c:v>
                </c:pt>
              </c:numCache>
            </c:numRef>
          </c:val>
          <c:extLst>
            <c:ext xmlns:c16="http://schemas.microsoft.com/office/drawing/2014/chart" uri="{C3380CC4-5D6E-409C-BE32-E72D297353CC}">
              <c16:uniqueId val="{00000003-93FC-49ED-9395-6321A356938F}"/>
            </c:ext>
          </c:extLst>
        </c:ser>
        <c:dLbls>
          <c:showLegendKey val="0"/>
          <c:showVal val="0"/>
          <c:showCatName val="0"/>
          <c:showSerName val="0"/>
          <c:showPercent val="0"/>
          <c:showBubbleSize val="0"/>
        </c:dLbls>
        <c:gapWidth val="150"/>
        <c:axId val="143008480"/>
        <c:axId val="143207264"/>
      </c:barChart>
      <c:catAx>
        <c:axId val="14300848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43207264"/>
        <c:crosses val="autoZero"/>
        <c:auto val="1"/>
        <c:lblAlgn val="ctr"/>
        <c:lblOffset val="100"/>
        <c:noMultiLvlLbl val="0"/>
      </c:catAx>
      <c:valAx>
        <c:axId val="143207264"/>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4300848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3B2D-4B0F-A21A-D3C2C9C99A56}"/>
              </c:ext>
            </c:extLst>
          </c:dPt>
          <c:dPt>
            <c:idx val="12"/>
            <c:invertIfNegative val="0"/>
            <c:bubble3D val="0"/>
            <c:spPr>
              <a:solidFill>
                <a:srgbClr val="FBBB27"/>
              </a:solidFill>
            </c:spPr>
            <c:extLst>
              <c:ext xmlns:c16="http://schemas.microsoft.com/office/drawing/2014/chart" uri="{C3380CC4-5D6E-409C-BE32-E72D297353CC}">
                <c16:uniqueId val="{00000002-3B2D-4B0F-A21A-D3C2C9C99A56}"/>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'F124'!$B$5:$B$17</c:f>
              <c:strCache>
                <c:ptCount val="13"/>
                <c:pt idx="0">
                  <c:v>ene-oct 2008</c:v>
                </c:pt>
                <c:pt idx="1">
                  <c:v>ene-oct 2009</c:v>
                </c:pt>
                <c:pt idx="2">
                  <c:v>ene-oct 2010</c:v>
                </c:pt>
                <c:pt idx="3">
                  <c:v>ene-oct 2011</c:v>
                </c:pt>
                <c:pt idx="4">
                  <c:v>ene-oct 2012</c:v>
                </c:pt>
                <c:pt idx="5">
                  <c:v>ene-oct 2013</c:v>
                </c:pt>
                <c:pt idx="6">
                  <c:v>ene-oct 2014</c:v>
                </c:pt>
                <c:pt idx="7">
                  <c:v>ene-oct 2015</c:v>
                </c:pt>
                <c:pt idx="8">
                  <c:v>ene-oct 2016</c:v>
                </c:pt>
                <c:pt idx="9">
                  <c:v>ene-oct 2017</c:v>
                </c:pt>
                <c:pt idx="10">
                  <c:v>ene-oct 2018</c:v>
                </c:pt>
                <c:pt idx="11">
                  <c:v>ene-oct 2019</c:v>
                </c:pt>
                <c:pt idx="12">
                  <c:v>ene-oct 2020</c:v>
                </c:pt>
              </c:strCache>
            </c:strRef>
          </c:cat>
          <c:val>
            <c:numRef>
              <c:f>'F124'!$C$5:$C$17</c:f>
              <c:numCache>
                <c:formatCode>#,##0</c:formatCode>
                <c:ptCount val="13"/>
                <c:pt idx="0">
                  <c:v>1162536</c:v>
                </c:pt>
                <c:pt idx="1">
                  <c:v>1082939</c:v>
                </c:pt>
                <c:pt idx="2">
                  <c:v>1100749</c:v>
                </c:pt>
                <c:pt idx="3">
                  <c:v>1130931</c:v>
                </c:pt>
                <c:pt idx="4">
                  <c:v>1127032</c:v>
                </c:pt>
                <c:pt idx="5">
                  <c:v>1050047</c:v>
                </c:pt>
                <c:pt idx="6">
                  <c:v>907675</c:v>
                </c:pt>
                <c:pt idx="7">
                  <c:v>862173</c:v>
                </c:pt>
                <c:pt idx="8">
                  <c:v>914089</c:v>
                </c:pt>
                <c:pt idx="9">
                  <c:v>926193</c:v>
                </c:pt>
                <c:pt idx="10">
                  <c:v>1011572</c:v>
                </c:pt>
                <c:pt idx="11">
                  <c:v>1073820</c:v>
                </c:pt>
                <c:pt idx="12">
                  <c:v>1037472</c:v>
                </c:pt>
              </c:numCache>
            </c:numRef>
          </c:val>
          <c:extLst>
            <c:ext xmlns:c16="http://schemas.microsoft.com/office/drawing/2014/chart" uri="{C3380CC4-5D6E-409C-BE32-E72D297353CC}">
              <c16:uniqueId val="{00000003-3B2D-4B0F-A21A-D3C2C9C99A56}"/>
            </c:ext>
          </c:extLst>
        </c:ser>
        <c:dLbls>
          <c:showLegendKey val="0"/>
          <c:showVal val="0"/>
          <c:showCatName val="0"/>
          <c:showSerName val="0"/>
          <c:showPercent val="0"/>
          <c:showBubbleSize val="0"/>
        </c:dLbls>
        <c:gapWidth val="150"/>
        <c:axId val="143461176"/>
        <c:axId val="143461560"/>
      </c:barChart>
      <c:catAx>
        <c:axId val="14346117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43461560"/>
        <c:crosses val="autoZero"/>
        <c:auto val="1"/>
        <c:lblAlgn val="ctr"/>
        <c:lblOffset val="100"/>
        <c:noMultiLvlLbl val="0"/>
      </c:catAx>
      <c:valAx>
        <c:axId val="143461560"/>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4346117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8537-4A85-94F9-D10F64148088}"/>
              </c:ext>
            </c:extLst>
          </c:dPt>
          <c:dPt>
            <c:idx val="12"/>
            <c:invertIfNegative val="0"/>
            <c:bubble3D val="0"/>
            <c:spPr>
              <a:solidFill>
                <a:srgbClr val="FBBB27"/>
              </a:solidFill>
            </c:spPr>
            <c:extLst>
              <c:ext xmlns:c16="http://schemas.microsoft.com/office/drawing/2014/chart" uri="{C3380CC4-5D6E-409C-BE32-E72D297353CC}">
                <c16:uniqueId val="{00000002-8537-4A85-94F9-D10F64148088}"/>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'F125'!$B$6:$B$18</c:f>
              <c:strCache>
                <c:ptCount val="13"/>
                <c:pt idx="0">
                  <c:v>ene-oct 2008</c:v>
                </c:pt>
                <c:pt idx="1">
                  <c:v>ene-oct 2009</c:v>
                </c:pt>
                <c:pt idx="2">
                  <c:v>ene-oct 2010</c:v>
                </c:pt>
                <c:pt idx="3">
                  <c:v>ene-oct 2011</c:v>
                </c:pt>
                <c:pt idx="4">
                  <c:v>ene-oct 2012</c:v>
                </c:pt>
                <c:pt idx="5">
                  <c:v>ene-oct 2013</c:v>
                </c:pt>
                <c:pt idx="6">
                  <c:v>ene-oct 2014</c:v>
                </c:pt>
                <c:pt idx="7">
                  <c:v>ene-oct 2015</c:v>
                </c:pt>
                <c:pt idx="8">
                  <c:v>ene-oct 2016</c:v>
                </c:pt>
                <c:pt idx="9">
                  <c:v>ene-oct 2017</c:v>
                </c:pt>
                <c:pt idx="10">
                  <c:v>ene-oct 2018</c:v>
                </c:pt>
                <c:pt idx="11">
                  <c:v>ene-oct 2019</c:v>
                </c:pt>
                <c:pt idx="12">
                  <c:v>ene-oct 2020</c:v>
                </c:pt>
              </c:strCache>
            </c:strRef>
          </c:cat>
          <c:val>
            <c:numRef>
              <c:f>'F125'!$C$6:$C$18</c:f>
              <c:numCache>
                <c:formatCode>#,##0</c:formatCode>
                <c:ptCount val="13"/>
                <c:pt idx="0">
                  <c:v>142072</c:v>
                </c:pt>
                <c:pt idx="1">
                  <c:v>141268</c:v>
                </c:pt>
                <c:pt idx="2">
                  <c:v>149989</c:v>
                </c:pt>
                <c:pt idx="3">
                  <c:v>154101</c:v>
                </c:pt>
                <c:pt idx="4">
                  <c:v>153671</c:v>
                </c:pt>
                <c:pt idx="5">
                  <c:v>136934</c:v>
                </c:pt>
                <c:pt idx="6">
                  <c:v>116429</c:v>
                </c:pt>
                <c:pt idx="7">
                  <c:v>109286</c:v>
                </c:pt>
                <c:pt idx="8">
                  <c:v>112820</c:v>
                </c:pt>
                <c:pt idx="9">
                  <c:v>114764</c:v>
                </c:pt>
                <c:pt idx="10">
                  <c:v>127491</c:v>
                </c:pt>
                <c:pt idx="11">
                  <c:v>139818</c:v>
                </c:pt>
                <c:pt idx="12">
                  <c:v>140716</c:v>
                </c:pt>
              </c:numCache>
            </c:numRef>
          </c:val>
          <c:extLst>
            <c:ext xmlns:c16="http://schemas.microsoft.com/office/drawing/2014/chart" uri="{C3380CC4-5D6E-409C-BE32-E72D297353CC}">
              <c16:uniqueId val="{00000003-8537-4A85-94F9-D10F64148088}"/>
            </c:ext>
          </c:extLst>
        </c:ser>
        <c:dLbls>
          <c:showLegendKey val="0"/>
          <c:showVal val="0"/>
          <c:showCatName val="0"/>
          <c:showSerName val="0"/>
          <c:showPercent val="0"/>
          <c:showBubbleSize val="0"/>
        </c:dLbls>
        <c:gapWidth val="150"/>
        <c:axId val="143787520"/>
        <c:axId val="143787904"/>
      </c:barChart>
      <c:catAx>
        <c:axId val="14378752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43787904"/>
        <c:crosses val="autoZero"/>
        <c:auto val="1"/>
        <c:lblAlgn val="ctr"/>
        <c:lblOffset val="100"/>
        <c:noMultiLvlLbl val="0"/>
      </c:catAx>
      <c:valAx>
        <c:axId val="143787904"/>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4378752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'F126'!$B$8</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80E-474F-B234-C95DE8BCE48E}"/>
              </c:ext>
            </c:extLst>
          </c:dPt>
          <c:dPt>
            <c:idx val="1"/>
            <c:invertIfNegative val="0"/>
            <c:bubble3D val="0"/>
            <c:extLst>
              <c:ext xmlns:c16="http://schemas.microsoft.com/office/drawing/2014/chart" uri="{C3380CC4-5D6E-409C-BE32-E72D297353CC}">
                <c16:uniqueId val="{00000001-980E-474F-B234-C95DE8BCE48E}"/>
              </c:ext>
            </c:extLst>
          </c:dPt>
          <c:dPt>
            <c:idx val="2"/>
            <c:invertIfNegative val="0"/>
            <c:bubble3D val="0"/>
            <c:extLst>
              <c:ext xmlns:c16="http://schemas.microsoft.com/office/drawing/2014/chart" uri="{C3380CC4-5D6E-409C-BE32-E72D297353CC}">
                <c16:uniqueId val="{00000002-980E-474F-B234-C95DE8BCE48E}"/>
              </c:ext>
            </c:extLst>
          </c:dPt>
          <c:dPt>
            <c:idx val="3"/>
            <c:invertIfNegative val="0"/>
            <c:bubble3D val="0"/>
            <c:extLst>
              <c:ext xmlns:c16="http://schemas.microsoft.com/office/drawing/2014/chart" uri="{C3380CC4-5D6E-409C-BE32-E72D297353CC}">
                <c16:uniqueId val="{00000003-980E-474F-B234-C95DE8BCE48E}"/>
              </c:ext>
            </c:extLst>
          </c:dPt>
          <c:dPt>
            <c:idx val="4"/>
            <c:invertIfNegative val="0"/>
            <c:bubble3D val="0"/>
            <c:extLst>
              <c:ext xmlns:c16="http://schemas.microsoft.com/office/drawing/2014/chart" uri="{C3380CC4-5D6E-409C-BE32-E72D297353CC}">
                <c16:uniqueId val="{00000004-980E-474F-B234-C95DE8BCE48E}"/>
              </c:ext>
            </c:extLst>
          </c:dPt>
          <c:dPt>
            <c:idx val="5"/>
            <c:invertIfNegative val="0"/>
            <c:bubble3D val="0"/>
            <c:extLst>
              <c:ext xmlns:c16="http://schemas.microsoft.com/office/drawing/2014/chart" uri="{C3380CC4-5D6E-409C-BE32-E72D297353CC}">
                <c16:uniqueId val="{00000005-980E-474F-B234-C95DE8BCE48E}"/>
              </c:ext>
            </c:extLst>
          </c:dPt>
          <c:dPt>
            <c:idx val="6"/>
            <c:invertIfNegative val="0"/>
            <c:bubble3D val="0"/>
            <c:extLst>
              <c:ext xmlns:c16="http://schemas.microsoft.com/office/drawing/2014/chart" uri="{C3380CC4-5D6E-409C-BE32-E72D297353CC}">
                <c16:uniqueId val="{00000006-980E-474F-B234-C95DE8BCE48E}"/>
              </c:ext>
            </c:extLst>
          </c:dPt>
          <c:dPt>
            <c:idx val="7"/>
            <c:invertIfNegative val="0"/>
            <c:bubble3D val="0"/>
            <c:extLst>
              <c:ext xmlns:c16="http://schemas.microsoft.com/office/drawing/2014/chart" uri="{C3380CC4-5D6E-409C-BE32-E72D297353CC}">
                <c16:uniqueId val="{00000007-980E-474F-B234-C95DE8BCE48E}"/>
              </c:ext>
            </c:extLst>
          </c:dPt>
          <c:dPt>
            <c:idx val="8"/>
            <c:invertIfNegative val="0"/>
            <c:bubble3D val="0"/>
            <c:extLst>
              <c:ext xmlns:c16="http://schemas.microsoft.com/office/drawing/2014/chart" uri="{C3380CC4-5D6E-409C-BE32-E72D297353CC}">
                <c16:uniqueId val="{00000008-980E-474F-B234-C95DE8BCE48E}"/>
              </c:ext>
            </c:extLst>
          </c:dPt>
          <c:dPt>
            <c:idx val="9"/>
            <c:invertIfNegative val="0"/>
            <c:bubble3D val="0"/>
            <c:extLst>
              <c:ext xmlns:c16="http://schemas.microsoft.com/office/drawing/2014/chart" uri="{C3380CC4-5D6E-409C-BE32-E72D297353CC}">
                <c16:uniqueId val="{00000009-980E-474F-B234-C95DE8BCE48E}"/>
              </c:ext>
            </c:extLst>
          </c:dPt>
          <c:dPt>
            <c:idx val="10"/>
            <c:invertIfNegative val="0"/>
            <c:bubble3D val="0"/>
            <c:extLst>
              <c:ext xmlns:c16="http://schemas.microsoft.com/office/drawing/2014/chart" uri="{C3380CC4-5D6E-409C-BE32-E72D297353CC}">
                <c16:uniqueId val="{0000000A-980E-474F-B234-C95DE8BCE48E}"/>
              </c:ext>
            </c:extLst>
          </c:dPt>
          <c:dPt>
            <c:idx val="11"/>
            <c:invertIfNegative val="0"/>
            <c:bubble3D val="0"/>
            <c:extLst>
              <c:ext xmlns:c16="http://schemas.microsoft.com/office/drawing/2014/chart" uri="{C3380CC4-5D6E-409C-BE32-E72D297353CC}">
                <c16:uniqueId val="{0000000B-980E-474F-B234-C95DE8BCE48E}"/>
              </c:ext>
            </c:extLst>
          </c:dPt>
          <c:dPt>
            <c:idx val="12"/>
            <c:invertIfNegative val="0"/>
            <c:bubble3D val="0"/>
            <c:extLst>
              <c:ext xmlns:c16="http://schemas.microsoft.com/office/drawing/2014/chart" uri="{C3380CC4-5D6E-409C-BE32-E72D297353CC}">
                <c16:uniqueId val="{0000000C-980E-474F-B234-C95DE8BCE48E}"/>
              </c:ext>
            </c:extLst>
          </c:dPt>
          <c:dPt>
            <c:idx val="13"/>
            <c:invertIfNegative val="0"/>
            <c:bubble3D val="0"/>
            <c:extLst>
              <c:ext xmlns:c16="http://schemas.microsoft.com/office/drawing/2014/chart" uri="{C3380CC4-5D6E-409C-BE32-E72D297353CC}">
                <c16:uniqueId val="{0000000D-980E-474F-B234-C95DE8BCE48E}"/>
              </c:ext>
            </c:extLst>
          </c:dPt>
          <c:dPt>
            <c:idx val="14"/>
            <c:invertIfNegative val="0"/>
            <c:bubble3D val="0"/>
            <c:extLst>
              <c:ext xmlns:c16="http://schemas.microsoft.com/office/drawing/2014/chart" uri="{C3380CC4-5D6E-409C-BE32-E72D297353CC}">
                <c16:uniqueId val="{0000000E-980E-474F-B234-C95DE8BCE48E}"/>
              </c:ext>
            </c:extLst>
          </c:dPt>
          <c:dPt>
            <c:idx val="15"/>
            <c:invertIfNegative val="0"/>
            <c:bubble3D val="0"/>
            <c:extLst>
              <c:ext xmlns:c16="http://schemas.microsoft.com/office/drawing/2014/chart" uri="{C3380CC4-5D6E-409C-BE32-E72D297353CC}">
                <c16:uniqueId val="{0000000F-980E-474F-B234-C95DE8BCE48E}"/>
              </c:ext>
            </c:extLst>
          </c:dPt>
          <c:dPt>
            <c:idx val="16"/>
            <c:invertIfNegative val="0"/>
            <c:bubble3D val="0"/>
            <c:extLst>
              <c:ext xmlns:c16="http://schemas.microsoft.com/office/drawing/2014/chart" uri="{C3380CC4-5D6E-409C-BE32-E72D297353CC}">
                <c16:uniqueId val="{00000010-980E-474F-B234-C95DE8BCE48E}"/>
              </c:ext>
            </c:extLst>
          </c:dPt>
          <c:dPt>
            <c:idx val="17"/>
            <c:invertIfNegative val="0"/>
            <c:bubble3D val="0"/>
            <c:extLst>
              <c:ext xmlns:c16="http://schemas.microsoft.com/office/drawing/2014/chart" uri="{C3380CC4-5D6E-409C-BE32-E72D297353CC}">
                <c16:uniqueId val="{00000011-980E-474F-B234-C95DE8BCE48E}"/>
              </c:ext>
            </c:extLst>
          </c:dPt>
          <c:dPt>
            <c:idx val="18"/>
            <c:invertIfNegative val="0"/>
            <c:bubble3D val="0"/>
            <c:extLst>
              <c:ext xmlns:c16="http://schemas.microsoft.com/office/drawing/2014/chart" uri="{C3380CC4-5D6E-409C-BE32-E72D297353CC}">
                <c16:uniqueId val="{00000012-980E-474F-B234-C95DE8BCE48E}"/>
              </c:ext>
            </c:extLst>
          </c:dPt>
          <c:dPt>
            <c:idx val="19"/>
            <c:invertIfNegative val="0"/>
            <c:bubble3D val="0"/>
            <c:extLst>
              <c:ext xmlns:c16="http://schemas.microsoft.com/office/drawing/2014/chart" uri="{C3380CC4-5D6E-409C-BE32-E72D297353CC}">
                <c16:uniqueId val="{00000013-980E-474F-B234-C95DE8BCE48E}"/>
              </c:ext>
            </c:extLst>
          </c:dPt>
          <c:dPt>
            <c:idx val="20"/>
            <c:invertIfNegative val="0"/>
            <c:bubble3D val="0"/>
            <c:extLst>
              <c:ext xmlns:c16="http://schemas.microsoft.com/office/drawing/2014/chart" uri="{C3380CC4-5D6E-409C-BE32-E72D297353CC}">
                <c16:uniqueId val="{00000014-980E-474F-B234-C95DE8BCE48E}"/>
              </c:ext>
            </c:extLst>
          </c:dPt>
          <c:dPt>
            <c:idx val="21"/>
            <c:invertIfNegative val="0"/>
            <c:bubble3D val="0"/>
            <c:extLst>
              <c:ext xmlns:c16="http://schemas.microsoft.com/office/drawing/2014/chart" uri="{C3380CC4-5D6E-409C-BE32-E72D297353CC}">
                <c16:uniqueId val="{00000015-980E-474F-B234-C95DE8BCE48E}"/>
              </c:ext>
            </c:extLst>
          </c:dPt>
          <c:dPt>
            <c:idx val="22"/>
            <c:invertIfNegative val="0"/>
            <c:bubble3D val="0"/>
            <c:extLst>
              <c:ext xmlns:c16="http://schemas.microsoft.com/office/drawing/2014/chart" uri="{C3380CC4-5D6E-409C-BE32-E72D297353CC}">
                <c16:uniqueId val="{00000016-980E-474F-B234-C95DE8BCE48E}"/>
              </c:ext>
            </c:extLst>
          </c:dPt>
          <c:dPt>
            <c:idx val="23"/>
            <c:invertIfNegative val="0"/>
            <c:bubble3D val="0"/>
            <c:extLst>
              <c:ext xmlns:c16="http://schemas.microsoft.com/office/drawing/2014/chart" uri="{C3380CC4-5D6E-409C-BE32-E72D297353CC}">
                <c16:uniqueId val="{00000017-980E-474F-B234-C95DE8BCE48E}"/>
              </c:ext>
            </c:extLst>
          </c:dPt>
          <c:dPt>
            <c:idx val="24"/>
            <c:invertIfNegative val="0"/>
            <c:bubble3D val="0"/>
            <c:extLst>
              <c:ext xmlns:c16="http://schemas.microsoft.com/office/drawing/2014/chart" uri="{C3380CC4-5D6E-409C-BE32-E72D297353CC}">
                <c16:uniqueId val="{00000018-980E-474F-B234-C95DE8BCE48E}"/>
              </c:ext>
            </c:extLst>
          </c:dPt>
          <c:dPt>
            <c:idx val="25"/>
            <c:invertIfNegative val="0"/>
            <c:bubble3D val="0"/>
            <c:extLst>
              <c:ext xmlns:c16="http://schemas.microsoft.com/office/drawing/2014/chart" uri="{C3380CC4-5D6E-409C-BE32-E72D297353CC}">
                <c16:uniqueId val="{00000019-980E-474F-B234-C95DE8BCE48E}"/>
              </c:ext>
            </c:extLst>
          </c:dPt>
          <c:dPt>
            <c:idx val="26"/>
            <c:invertIfNegative val="0"/>
            <c:bubble3D val="0"/>
            <c:extLst>
              <c:ext xmlns:c16="http://schemas.microsoft.com/office/drawing/2014/chart" uri="{C3380CC4-5D6E-409C-BE32-E72D297353CC}">
                <c16:uniqueId val="{0000001A-980E-474F-B234-C95DE8BCE48E}"/>
              </c:ext>
            </c:extLst>
          </c:dPt>
          <c:dPt>
            <c:idx val="27"/>
            <c:invertIfNegative val="0"/>
            <c:bubble3D val="0"/>
            <c:extLst>
              <c:ext xmlns:c16="http://schemas.microsoft.com/office/drawing/2014/chart" uri="{C3380CC4-5D6E-409C-BE32-E72D297353CC}">
                <c16:uniqueId val="{0000001B-980E-474F-B234-C95DE8BCE48E}"/>
              </c:ext>
            </c:extLst>
          </c:dPt>
          <c:dPt>
            <c:idx val="28"/>
            <c:invertIfNegative val="0"/>
            <c:bubble3D val="0"/>
            <c:extLst>
              <c:ext xmlns:c16="http://schemas.microsoft.com/office/drawing/2014/chart" uri="{C3380CC4-5D6E-409C-BE32-E72D297353CC}">
                <c16:uniqueId val="{0000001C-980E-474F-B234-C95DE8BCE48E}"/>
              </c:ext>
            </c:extLst>
          </c:dPt>
          <c:dPt>
            <c:idx val="29"/>
            <c:invertIfNegative val="0"/>
            <c:bubble3D val="0"/>
            <c:extLst>
              <c:ext xmlns:c16="http://schemas.microsoft.com/office/drawing/2014/chart" uri="{C3380CC4-5D6E-409C-BE32-E72D297353CC}">
                <c16:uniqueId val="{0000001D-980E-474F-B234-C95DE8BCE48E}"/>
              </c:ext>
            </c:extLst>
          </c:dPt>
          <c:dPt>
            <c:idx val="30"/>
            <c:invertIfNegative val="0"/>
            <c:bubble3D val="0"/>
            <c:spPr>
              <a:solidFill>
                <a:srgbClr val="FBBB27"/>
              </a:solidFill>
            </c:spPr>
            <c:extLst>
              <c:ext xmlns:c16="http://schemas.microsoft.com/office/drawing/2014/chart" uri="{C3380CC4-5D6E-409C-BE32-E72D297353CC}">
                <c16:uniqueId val="{0000001F-980E-474F-B234-C95DE8BCE48E}"/>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80E-474F-B234-C95DE8BCE48E}"/>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'F126'!$A$9:$A$39</c:f>
              <c:strCache>
                <c:ptCount val="31"/>
                <c:pt idx="0">
                  <c:v>Baja California</c:v>
                </c:pt>
                <c:pt idx="1">
                  <c:v>Tlaxcala</c:v>
                </c:pt>
                <c:pt idx="2">
                  <c:v>Quintana Roo</c:v>
                </c:pt>
                <c:pt idx="3">
                  <c:v>Nuevo León</c:v>
                </c:pt>
                <c:pt idx="4">
                  <c:v>Campeche</c:v>
                </c:pt>
                <c:pt idx="5">
                  <c:v>Colima</c:v>
                </c:pt>
                <c:pt idx="6">
                  <c:v>Baja California Sur</c:v>
                </c:pt>
                <c:pt idx="7">
                  <c:v>Yucatán</c:v>
                </c:pt>
                <c:pt idx="8">
                  <c:v>Morelos</c:v>
                </c:pt>
                <c:pt idx="9">
                  <c:v>Sonora</c:v>
                </c:pt>
                <c:pt idx="10">
                  <c:v>Sinaloa</c:v>
                </c:pt>
                <c:pt idx="11">
                  <c:v>Nayarit</c:v>
                </c:pt>
                <c:pt idx="12">
                  <c:v>Oaxaca</c:v>
                </c:pt>
                <c:pt idx="13">
                  <c:v>Tabasco</c:v>
                </c:pt>
                <c:pt idx="14">
                  <c:v>Tamaulipas</c:v>
                </c:pt>
                <c:pt idx="15">
                  <c:v>Aguascalientes</c:v>
                </c:pt>
                <c:pt idx="16">
                  <c:v>Zacatecas</c:v>
                </c:pt>
                <c:pt idx="17">
                  <c:v>Puebla</c:v>
                </c:pt>
                <c:pt idx="18">
                  <c:v>Durango</c:v>
                </c:pt>
                <c:pt idx="19">
                  <c:v>Guerrero</c:v>
                </c:pt>
                <c:pt idx="20">
                  <c:v>Querétaro</c:v>
                </c:pt>
                <c:pt idx="21">
                  <c:v>San Luis Potosí</c:v>
                </c:pt>
                <c:pt idx="22">
                  <c:v>Hidalgo</c:v>
                </c:pt>
                <c:pt idx="23">
                  <c:v>Chiapas</c:v>
                </c:pt>
                <c:pt idx="24">
                  <c:v>Veracruz</c:v>
                </c:pt>
                <c:pt idx="25">
                  <c:v>Chihuahua</c:v>
                </c:pt>
                <c:pt idx="26">
                  <c:v>Coahuila</c:v>
                </c:pt>
                <c:pt idx="27">
                  <c:v>Estado de México</c:v>
                </c:pt>
                <c:pt idx="28">
                  <c:v>Guanajuato</c:v>
                </c:pt>
                <c:pt idx="29">
                  <c:v>Michoacán</c:v>
                </c:pt>
                <c:pt idx="30">
                  <c:v>Jalisco</c:v>
                </c:pt>
              </c:strCache>
            </c:strRef>
          </c:cat>
          <c:val>
            <c:numRef>
              <c:f>'F126'!$B$9:$B$39</c:f>
              <c:numCache>
                <c:formatCode>#,##0</c:formatCode>
                <c:ptCount val="31"/>
                <c:pt idx="0">
                  <c:v>126</c:v>
                </c:pt>
                <c:pt idx="1">
                  <c:v>170</c:v>
                </c:pt>
                <c:pt idx="2">
                  <c:v>195</c:v>
                </c:pt>
                <c:pt idx="3">
                  <c:v>252</c:v>
                </c:pt>
                <c:pt idx="4">
                  <c:v>256</c:v>
                </c:pt>
                <c:pt idx="5">
                  <c:v>273</c:v>
                </c:pt>
                <c:pt idx="6">
                  <c:v>278</c:v>
                </c:pt>
                <c:pt idx="7">
                  <c:v>290</c:v>
                </c:pt>
                <c:pt idx="8">
                  <c:v>405</c:v>
                </c:pt>
                <c:pt idx="9">
                  <c:v>537</c:v>
                </c:pt>
                <c:pt idx="10">
                  <c:v>561</c:v>
                </c:pt>
                <c:pt idx="11">
                  <c:v>578</c:v>
                </c:pt>
                <c:pt idx="12">
                  <c:v>624</c:v>
                </c:pt>
                <c:pt idx="13">
                  <c:v>729</c:v>
                </c:pt>
                <c:pt idx="14">
                  <c:v>764</c:v>
                </c:pt>
                <c:pt idx="15">
                  <c:v>799</c:v>
                </c:pt>
                <c:pt idx="16">
                  <c:v>953</c:v>
                </c:pt>
                <c:pt idx="17">
                  <c:v>981</c:v>
                </c:pt>
                <c:pt idx="18">
                  <c:v>1067</c:v>
                </c:pt>
                <c:pt idx="19">
                  <c:v>1233</c:v>
                </c:pt>
                <c:pt idx="20">
                  <c:v>1276</c:v>
                </c:pt>
                <c:pt idx="21">
                  <c:v>1300</c:v>
                </c:pt>
                <c:pt idx="22">
                  <c:v>1325</c:v>
                </c:pt>
                <c:pt idx="23">
                  <c:v>1525</c:v>
                </c:pt>
                <c:pt idx="24">
                  <c:v>2140</c:v>
                </c:pt>
                <c:pt idx="25">
                  <c:v>2343</c:v>
                </c:pt>
                <c:pt idx="26">
                  <c:v>2765</c:v>
                </c:pt>
                <c:pt idx="27">
                  <c:v>3918</c:v>
                </c:pt>
                <c:pt idx="28">
                  <c:v>4114</c:v>
                </c:pt>
                <c:pt idx="29">
                  <c:v>5411</c:v>
                </c:pt>
                <c:pt idx="30">
                  <c:v>10018</c:v>
                </c:pt>
              </c:numCache>
            </c:numRef>
          </c:val>
          <c:extLst>
            <c:ext xmlns:c16="http://schemas.microsoft.com/office/drawing/2014/chart" uri="{C3380CC4-5D6E-409C-BE32-E72D297353CC}">
              <c16:uniqueId val="{00000020-980E-474F-B234-C95DE8BCE48E}"/>
            </c:ext>
          </c:extLst>
        </c:ser>
        <c:dLbls>
          <c:showLegendKey val="0"/>
          <c:showVal val="0"/>
          <c:showCatName val="0"/>
          <c:showSerName val="0"/>
          <c:showPercent val="0"/>
          <c:showBubbleSize val="0"/>
        </c:dLbls>
        <c:gapWidth val="150"/>
        <c:axId val="142271760"/>
        <c:axId val="142028024"/>
      </c:barChart>
      <c:catAx>
        <c:axId val="14227176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42028024"/>
        <c:crosses val="autoZero"/>
        <c:auto val="1"/>
        <c:lblAlgn val="ctr"/>
        <c:lblOffset val="100"/>
        <c:noMultiLvlLbl val="0"/>
      </c:catAx>
      <c:valAx>
        <c:axId val="142028024"/>
        <c:scaling>
          <c:orientation val="minMax"/>
        </c:scaling>
        <c:delete val="1"/>
        <c:axPos val="b"/>
        <c:numFmt formatCode="#,##0" sourceLinked="1"/>
        <c:majorTickMark val="out"/>
        <c:minorTickMark val="none"/>
        <c:tickLblPos val="nextTo"/>
        <c:crossAx val="14227176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'F127'!$B$9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4273-4ABE-B619-45B007CC58B5}"/>
              </c:ext>
            </c:extLst>
          </c:dPt>
          <c:dPt>
            <c:idx val="1"/>
            <c:invertIfNegative val="0"/>
            <c:bubble3D val="0"/>
            <c:extLst>
              <c:ext xmlns:c16="http://schemas.microsoft.com/office/drawing/2014/chart" uri="{C3380CC4-5D6E-409C-BE32-E72D297353CC}">
                <c16:uniqueId val="{00000001-4273-4ABE-B619-45B007CC58B5}"/>
              </c:ext>
            </c:extLst>
          </c:dPt>
          <c:dPt>
            <c:idx val="2"/>
            <c:invertIfNegative val="0"/>
            <c:bubble3D val="0"/>
            <c:extLst>
              <c:ext xmlns:c16="http://schemas.microsoft.com/office/drawing/2014/chart" uri="{C3380CC4-5D6E-409C-BE32-E72D297353CC}">
                <c16:uniqueId val="{00000002-4273-4ABE-B619-45B007CC58B5}"/>
              </c:ext>
            </c:extLst>
          </c:dPt>
          <c:dPt>
            <c:idx val="3"/>
            <c:invertIfNegative val="0"/>
            <c:bubble3D val="0"/>
            <c:extLst>
              <c:ext xmlns:c16="http://schemas.microsoft.com/office/drawing/2014/chart" uri="{C3380CC4-5D6E-409C-BE32-E72D297353CC}">
                <c16:uniqueId val="{00000003-4273-4ABE-B619-45B007CC58B5}"/>
              </c:ext>
            </c:extLst>
          </c:dPt>
          <c:dPt>
            <c:idx val="4"/>
            <c:invertIfNegative val="0"/>
            <c:bubble3D val="0"/>
            <c:extLst>
              <c:ext xmlns:c16="http://schemas.microsoft.com/office/drawing/2014/chart" uri="{C3380CC4-5D6E-409C-BE32-E72D297353CC}">
                <c16:uniqueId val="{00000004-4273-4ABE-B619-45B007CC58B5}"/>
              </c:ext>
            </c:extLst>
          </c:dPt>
          <c:dPt>
            <c:idx val="5"/>
            <c:invertIfNegative val="0"/>
            <c:bubble3D val="0"/>
            <c:extLst>
              <c:ext xmlns:c16="http://schemas.microsoft.com/office/drawing/2014/chart" uri="{C3380CC4-5D6E-409C-BE32-E72D297353CC}">
                <c16:uniqueId val="{00000005-4273-4ABE-B619-45B007CC58B5}"/>
              </c:ext>
            </c:extLst>
          </c:dPt>
          <c:dPt>
            <c:idx val="6"/>
            <c:invertIfNegative val="0"/>
            <c:bubble3D val="0"/>
            <c:extLst>
              <c:ext xmlns:c16="http://schemas.microsoft.com/office/drawing/2014/chart" uri="{C3380CC4-5D6E-409C-BE32-E72D297353CC}">
                <c16:uniqueId val="{00000006-4273-4ABE-B619-45B007CC58B5}"/>
              </c:ext>
            </c:extLst>
          </c:dPt>
          <c:dPt>
            <c:idx val="7"/>
            <c:invertIfNegative val="0"/>
            <c:bubble3D val="0"/>
            <c:extLst>
              <c:ext xmlns:c16="http://schemas.microsoft.com/office/drawing/2014/chart" uri="{C3380CC4-5D6E-409C-BE32-E72D297353CC}">
                <c16:uniqueId val="{00000007-4273-4ABE-B619-45B007CC58B5}"/>
              </c:ext>
            </c:extLst>
          </c:dPt>
          <c:dPt>
            <c:idx val="8"/>
            <c:invertIfNegative val="0"/>
            <c:bubble3D val="0"/>
            <c:extLst>
              <c:ext xmlns:c16="http://schemas.microsoft.com/office/drawing/2014/chart" uri="{C3380CC4-5D6E-409C-BE32-E72D297353CC}">
                <c16:uniqueId val="{00000008-4273-4ABE-B619-45B007CC58B5}"/>
              </c:ext>
            </c:extLst>
          </c:dPt>
          <c:dPt>
            <c:idx val="9"/>
            <c:invertIfNegative val="0"/>
            <c:bubble3D val="0"/>
            <c:extLst>
              <c:ext xmlns:c16="http://schemas.microsoft.com/office/drawing/2014/chart" uri="{C3380CC4-5D6E-409C-BE32-E72D297353CC}">
                <c16:uniqueId val="{00000009-4273-4ABE-B619-45B007CC58B5}"/>
              </c:ext>
            </c:extLst>
          </c:dPt>
          <c:dPt>
            <c:idx val="10"/>
            <c:invertIfNegative val="0"/>
            <c:bubble3D val="0"/>
            <c:extLst>
              <c:ext xmlns:c16="http://schemas.microsoft.com/office/drawing/2014/chart" uri="{C3380CC4-5D6E-409C-BE32-E72D297353CC}">
                <c16:uniqueId val="{0000000A-4273-4ABE-B619-45B007CC58B5}"/>
              </c:ext>
            </c:extLst>
          </c:dPt>
          <c:dPt>
            <c:idx val="11"/>
            <c:invertIfNegative val="0"/>
            <c:bubble3D val="0"/>
            <c:extLst>
              <c:ext xmlns:c16="http://schemas.microsoft.com/office/drawing/2014/chart" uri="{C3380CC4-5D6E-409C-BE32-E72D297353CC}">
                <c16:uniqueId val="{0000000B-4273-4ABE-B619-45B007CC58B5}"/>
              </c:ext>
            </c:extLst>
          </c:dPt>
          <c:dPt>
            <c:idx val="12"/>
            <c:invertIfNegative val="0"/>
            <c:bubble3D val="0"/>
            <c:extLst>
              <c:ext xmlns:c16="http://schemas.microsoft.com/office/drawing/2014/chart" uri="{C3380CC4-5D6E-409C-BE32-E72D297353CC}">
                <c16:uniqueId val="{0000000C-4273-4ABE-B619-45B007CC58B5}"/>
              </c:ext>
            </c:extLst>
          </c:dPt>
          <c:dPt>
            <c:idx val="13"/>
            <c:invertIfNegative val="0"/>
            <c:bubble3D val="0"/>
            <c:extLst>
              <c:ext xmlns:c16="http://schemas.microsoft.com/office/drawing/2014/chart" uri="{C3380CC4-5D6E-409C-BE32-E72D297353CC}">
                <c16:uniqueId val="{0000000D-4273-4ABE-B619-45B007CC58B5}"/>
              </c:ext>
            </c:extLst>
          </c:dPt>
          <c:dPt>
            <c:idx val="14"/>
            <c:invertIfNegative val="0"/>
            <c:bubble3D val="0"/>
            <c:extLst>
              <c:ext xmlns:c16="http://schemas.microsoft.com/office/drawing/2014/chart" uri="{C3380CC4-5D6E-409C-BE32-E72D297353CC}">
                <c16:uniqueId val="{0000000E-4273-4ABE-B619-45B007CC58B5}"/>
              </c:ext>
            </c:extLst>
          </c:dPt>
          <c:dPt>
            <c:idx val="15"/>
            <c:invertIfNegative val="0"/>
            <c:bubble3D val="0"/>
            <c:extLst>
              <c:ext xmlns:c16="http://schemas.microsoft.com/office/drawing/2014/chart" uri="{C3380CC4-5D6E-409C-BE32-E72D297353CC}">
                <c16:uniqueId val="{0000000F-4273-4ABE-B619-45B007CC58B5}"/>
              </c:ext>
            </c:extLst>
          </c:dPt>
          <c:dPt>
            <c:idx val="16"/>
            <c:invertIfNegative val="0"/>
            <c:bubble3D val="0"/>
            <c:extLst>
              <c:ext xmlns:c16="http://schemas.microsoft.com/office/drawing/2014/chart" uri="{C3380CC4-5D6E-409C-BE32-E72D297353CC}">
                <c16:uniqueId val="{00000010-4273-4ABE-B619-45B007CC58B5}"/>
              </c:ext>
            </c:extLst>
          </c:dPt>
          <c:dPt>
            <c:idx val="17"/>
            <c:invertIfNegative val="0"/>
            <c:bubble3D val="0"/>
            <c:extLst>
              <c:ext xmlns:c16="http://schemas.microsoft.com/office/drawing/2014/chart" uri="{C3380CC4-5D6E-409C-BE32-E72D297353CC}">
                <c16:uniqueId val="{00000011-4273-4ABE-B619-45B007CC58B5}"/>
              </c:ext>
            </c:extLst>
          </c:dPt>
          <c:dPt>
            <c:idx val="18"/>
            <c:invertIfNegative val="0"/>
            <c:bubble3D val="0"/>
            <c:extLst>
              <c:ext xmlns:c16="http://schemas.microsoft.com/office/drawing/2014/chart" uri="{C3380CC4-5D6E-409C-BE32-E72D297353CC}">
                <c16:uniqueId val="{00000012-4273-4ABE-B619-45B007CC58B5}"/>
              </c:ext>
            </c:extLst>
          </c:dPt>
          <c:dPt>
            <c:idx val="19"/>
            <c:invertIfNegative val="0"/>
            <c:bubble3D val="0"/>
            <c:extLst>
              <c:ext xmlns:c16="http://schemas.microsoft.com/office/drawing/2014/chart" uri="{C3380CC4-5D6E-409C-BE32-E72D297353CC}">
                <c16:uniqueId val="{00000013-4273-4ABE-B619-45B007CC58B5}"/>
              </c:ext>
            </c:extLst>
          </c:dPt>
          <c:dPt>
            <c:idx val="20"/>
            <c:invertIfNegative val="0"/>
            <c:bubble3D val="0"/>
            <c:extLst>
              <c:ext xmlns:c16="http://schemas.microsoft.com/office/drawing/2014/chart" uri="{C3380CC4-5D6E-409C-BE32-E72D297353CC}">
                <c16:uniqueId val="{00000014-4273-4ABE-B619-45B007CC58B5}"/>
              </c:ext>
            </c:extLst>
          </c:dPt>
          <c:dPt>
            <c:idx val="21"/>
            <c:invertIfNegative val="0"/>
            <c:bubble3D val="0"/>
            <c:extLst>
              <c:ext xmlns:c16="http://schemas.microsoft.com/office/drawing/2014/chart" uri="{C3380CC4-5D6E-409C-BE32-E72D297353CC}">
                <c16:uniqueId val="{00000015-4273-4ABE-B619-45B007CC58B5}"/>
              </c:ext>
            </c:extLst>
          </c:dPt>
          <c:dPt>
            <c:idx val="22"/>
            <c:invertIfNegative val="0"/>
            <c:bubble3D val="0"/>
            <c:extLst>
              <c:ext xmlns:c16="http://schemas.microsoft.com/office/drawing/2014/chart" uri="{C3380CC4-5D6E-409C-BE32-E72D297353CC}">
                <c16:uniqueId val="{00000016-4273-4ABE-B619-45B007CC58B5}"/>
              </c:ext>
            </c:extLst>
          </c:dPt>
          <c:dPt>
            <c:idx val="23"/>
            <c:invertIfNegative val="0"/>
            <c:bubble3D val="0"/>
            <c:extLst>
              <c:ext xmlns:c16="http://schemas.microsoft.com/office/drawing/2014/chart" uri="{C3380CC4-5D6E-409C-BE32-E72D297353CC}">
                <c16:uniqueId val="{00000017-4273-4ABE-B619-45B007CC58B5}"/>
              </c:ext>
            </c:extLst>
          </c:dPt>
          <c:dPt>
            <c:idx val="24"/>
            <c:invertIfNegative val="0"/>
            <c:bubble3D val="0"/>
            <c:extLst>
              <c:ext xmlns:c16="http://schemas.microsoft.com/office/drawing/2014/chart" uri="{C3380CC4-5D6E-409C-BE32-E72D297353CC}">
                <c16:uniqueId val="{00000018-4273-4ABE-B619-45B007CC58B5}"/>
              </c:ext>
            </c:extLst>
          </c:dPt>
          <c:dPt>
            <c:idx val="25"/>
            <c:invertIfNegative val="0"/>
            <c:bubble3D val="0"/>
            <c:extLst>
              <c:ext xmlns:c16="http://schemas.microsoft.com/office/drawing/2014/chart" uri="{C3380CC4-5D6E-409C-BE32-E72D297353CC}">
                <c16:uniqueId val="{00000019-4273-4ABE-B619-45B007CC58B5}"/>
              </c:ext>
            </c:extLst>
          </c:dPt>
          <c:dPt>
            <c:idx val="26"/>
            <c:invertIfNegative val="0"/>
            <c:bubble3D val="0"/>
            <c:extLst>
              <c:ext xmlns:c16="http://schemas.microsoft.com/office/drawing/2014/chart" uri="{C3380CC4-5D6E-409C-BE32-E72D297353CC}">
                <c16:uniqueId val="{0000001A-4273-4ABE-B619-45B007CC58B5}"/>
              </c:ext>
            </c:extLst>
          </c:dPt>
          <c:dPt>
            <c:idx val="27"/>
            <c:invertIfNegative val="0"/>
            <c:bubble3D val="0"/>
            <c:extLst>
              <c:ext xmlns:c16="http://schemas.microsoft.com/office/drawing/2014/chart" uri="{C3380CC4-5D6E-409C-BE32-E72D297353CC}">
                <c16:uniqueId val="{0000001B-4273-4ABE-B619-45B007CC58B5}"/>
              </c:ext>
            </c:extLst>
          </c:dPt>
          <c:dPt>
            <c:idx val="28"/>
            <c:invertIfNegative val="0"/>
            <c:bubble3D val="0"/>
            <c:extLst>
              <c:ext xmlns:c16="http://schemas.microsoft.com/office/drawing/2014/chart" uri="{C3380CC4-5D6E-409C-BE32-E72D297353CC}">
                <c16:uniqueId val="{0000001C-4273-4ABE-B619-45B007CC58B5}"/>
              </c:ext>
            </c:extLst>
          </c:dPt>
          <c:dPt>
            <c:idx val="29"/>
            <c:invertIfNegative val="0"/>
            <c:bubble3D val="0"/>
            <c:extLst>
              <c:ext xmlns:c16="http://schemas.microsoft.com/office/drawing/2014/chart" uri="{C3380CC4-5D6E-409C-BE32-E72D297353CC}">
                <c16:uniqueId val="{0000001D-4273-4ABE-B619-45B007CC58B5}"/>
              </c:ext>
            </c:extLst>
          </c:dPt>
          <c:dPt>
            <c:idx val="30"/>
            <c:invertIfNegative val="0"/>
            <c:bubble3D val="0"/>
            <c:spPr>
              <a:solidFill>
                <a:srgbClr val="FBBB27"/>
              </a:solidFill>
            </c:spPr>
            <c:extLst>
              <c:ext xmlns:c16="http://schemas.microsoft.com/office/drawing/2014/chart" uri="{C3380CC4-5D6E-409C-BE32-E72D297353CC}">
                <c16:uniqueId val="{0000001F-4273-4ABE-B619-45B007CC58B5}"/>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273-4ABE-B619-45B007CC58B5}"/>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'F127'!$A$10:$A$40</c:f>
              <c:strCache>
                <c:ptCount val="31"/>
                <c:pt idx="0">
                  <c:v>Baja California</c:v>
                </c:pt>
                <c:pt idx="1">
                  <c:v>Durango</c:v>
                </c:pt>
                <c:pt idx="2">
                  <c:v>Nuevo León</c:v>
                </c:pt>
                <c:pt idx="3">
                  <c:v>Tabasco</c:v>
                </c:pt>
                <c:pt idx="4">
                  <c:v>Baja California Sur</c:v>
                </c:pt>
                <c:pt idx="5">
                  <c:v>Chiapas</c:v>
                </c:pt>
                <c:pt idx="6">
                  <c:v>Tamaulipas</c:v>
                </c:pt>
                <c:pt idx="7">
                  <c:v>Oaxaca</c:v>
                </c:pt>
                <c:pt idx="8">
                  <c:v>Chihuahua</c:v>
                </c:pt>
                <c:pt idx="9">
                  <c:v>Sinaloa</c:v>
                </c:pt>
                <c:pt idx="10">
                  <c:v>Tlaxcala</c:v>
                </c:pt>
                <c:pt idx="11">
                  <c:v>Campeche</c:v>
                </c:pt>
                <c:pt idx="12">
                  <c:v>Coahuila</c:v>
                </c:pt>
                <c:pt idx="13">
                  <c:v>Quintana Roo</c:v>
                </c:pt>
                <c:pt idx="14">
                  <c:v>Nayarit</c:v>
                </c:pt>
                <c:pt idx="15">
                  <c:v>Colima</c:v>
                </c:pt>
                <c:pt idx="16">
                  <c:v>Zacatecas</c:v>
                </c:pt>
                <c:pt idx="17">
                  <c:v>Sonora</c:v>
                </c:pt>
                <c:pt idx="18">
                  <c:v>San Luis Potosí</c:v>
                </c:pt>
                <c:pt idx="19">
                  <c:v>Hidalgo</c:v>
                </c:pt>
                <c:pt idx="20">
                  <c:v>Aguascalientes</c:v>
                </c:pt>
                <c:pt idx="21">
                  <c:v>Guerrero</c:v>
                </c:pt>
                <c:pt idx="22">
                  <c:v>Morelos</c:v>
                </c:pt>
                <c:pt idx="23">
                  <c:v>Querétaro</c:v>
                </c:pt>
                <c:pt idx="24">
                  <c:v>Veracruz</c:v>
                </c:pt>
                <c:pt idx="25">
                  <c:v>Michoacán</c:v>
                </c:pt>
                <c:pt idx="26">
                  <c:v>Yucatán</c:v>
                </c:pt>
                <c:pt idx="27">
                  <c:v>Guanajuato</c:v>
                </c:pt>
                <c:pt idx="28">
                  <c:v>Puebla</c:v>
                </c:pt>
                <c:pt idx="29">
                  <c:v>Jalisco</c:v>
                </c:pt>
                <c:pt idx="30">
                  <c:v>Estado de México</c:v>
                </c:pt>
              </c:strCache>
            </c:strRef>
          </c:cat>
          <c:val>
            <c:numRef>
              <c:f>'F127'!$B$10:$B$40</c:f>
              <c:numCache>
                <c:formatCode>#,##0</c:formatCode>
                <c:ptCount val="31"/>
                <c:pt idx="0">
                  <c:v>23</c:v>
                </c:pt>
                <c:pt idx="1">
                  <c:v>31</c:v>
                </c:pt>
                <c:pt idx="2">
                  <c:v>33</c:v>
                </c:pt>
                <c:pt idx="3">
                  <c:v>36</c:v>
                </c:pt>
                <c:pt idx="4">
                  <c:v>37</c:v>
                </c:pt>
                <c:pt idx="5">
                  <c:v>64</c:v>
                </c:pt>
                <c:pt idx="6">
                  <c:v>75</c:v>
                </c:pt>
                <c:pt idx="7">
                  <c:v>161</c:v>
                </c:pt>
                <c:pt idx="8">
                  <c:v>169</c:v>
                </c:pt>
                <c:pt idx="9">
                  <c:v>203</c:v>
                </c:pt>
                <c:pt idx="10">
                  <c:v>260</c:v>
                </c:pt>
                <c:pt idx="11">
                  <c:v>317</c:v>
                </c:pt>
                <c:pt idx="12">
                  <c:v>361</c:v>
                </c:pt>
                <c:pt idx="13">
                  <c:v>388</c:v>
                </c:pt>
                <c:pt idx="14">
                  <c:v>403</c:v>
                </c:pt>
                <c:pt idx="15">
                  <c:v>445</c:v>
                </c:pt>
                <c:pt idx="16">
                  <c:v>467</c:v>
                </c:pt>
                <c:pt idx="17">
                  <c:v>503</c:v>
                </c:pt>
                <c:pt idx="18">
                  <c:v>749</c:v>
                </c:pt>
                <c:pt idx="19">
                  <c:v>992</c:v>
                </c:pt>
                <c:pt idx="20">
                  <c:v>1012</c:v>
                </c:pt>
                <c:pt idx="21">
                  <c:v>1070</c:v>
                </c:pt>
                <c:pt idx="22">
                  <c:v>1316</c:v>
                </c:pt>
                <c:pt idx="23">
                  <c:v>1508</c:v>
                </c:pt>
                <c:pt idx="24">
                  <c:v>1616</c:v>
                </c:pt>
                <c:pt idx="25">
                  <c:v>2064</c:v>
                </c:pt>
                <c:pt idx="26">
                  <c:v>2455</c:v>
                </c:pt>
                <c:pt idx="27">
                  <c:v>2493</c:v>
                </c:pt>
                <c:pt idx="28">
                  <c:v>2539</c:v>
                </c:pt>
                <c:pt idx="29">
                  <c:v>5075</c:v>
                </c:pt>
                <c:pt idx="30">
                  <c:v>5283</c:v>
                </c:pt>
              </c:numCache>
            </c:numRef>
          </c:val>
          <c:extLst>
            <c:ext xmlns:c16="http://schemas.microsoft.com/office/drawing/2014/chart" uri="{C3380CC4-5D6E-409C-BE32-E72D297353CC}">
              <c16:uniqueId val="{00000020-4273-4ABE-B619-45B007CC58B5}"/>
            </c:ext>
          </c:extLst>
        </c:ser>
        <c:dLbls>
          <c:showLegendKey val="0"/>
          <c:showVal val="0"/>
          <c:showCatName val="0"/>
          <c:showSerName val="0"/>
          <c:showPercent val="0"/>
          <c:showBubbleSize val="0"/>
        </c:dLbls>
        <c:gapWidth val="150"/>
        <c:axId val="142026848"/>
        <c:axId val="142026456"/>
      </c:barChart>
      <c:catAx>
        <c:axId val="14202684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42026456"/>
        <c:crosses val="autoZero"/>
        <c:auto val="1"/>
        <c:lblAlgn val="ctr"/>
        <c:lblOffset val="100"/>
        <c:noMultiLvlLbl val="0"/>
      </c:catAx>
      <c:valAx>
        <c:axId val="142026456"/>
        <c:scaling>
          <c:orientation val="minMax"/>
        </c:scaling>
        <c:delete val="1"/>
        <c:axPos val="b"/>
        <c:numFmt formatCode="#,##0" sourceLinked="1"/>
        <c:majorTickMark val="out"/>
        <c:minorTickMark val="none"/>
        <c:tickLblPos val="nextTo"/>
        <c:crossAx val="14202684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'F128'!$B$9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D852-4709-9782-BB7C007CB4D0}"/>
              </c:ext>
            </c:extLst>
          </c:dPt>
          <c:dPt>
            <c:idx val="1"/>
            <c:invertIfNegative val="0"/>
            <c:bubble3D val="0"/>
            <c:extLst>
              <c:ext xmlns:c16="http://schemas.microsoft.com/office/drawing/2014/chart" uri="{C3380CC4-5D6E-409C-BE32-E72D297353CC}">
                <c16:uniqueId val="{00000001-D852-4709-9782-BB7C007CB4D0}"/>
              </c:ext>
            </c:extLst>
          </c:dPt>
          <c:dPt>
            <c:idx val="2"/>
            <c:invertIfNegative val="0"/>
            <c:bubble3D val="0"/>
            <c:extLst>
              <c:ext xmlns:c16="http://schemas.microsoft.com/office/drawing/2014/chart" uri="{C3380CC4-5D6E-409C-BE32-E72D297353CC}">
                <c16:uniqueId val="{00000002-D852-4709-9782-BB7C007CB4D0}"/>
              </c:ext>
            </c:extLst>
          </c:dPt>
          <c:dPt>
            <c:idx val="3"/>
            <c:invertIfNegative val="0"/>
            <c:bubble3D val="0"/>
            <c:extLst>
              <c:ext xmlns:c16="http://schemas.microsoft.com/office/drawing/2014/chart" uri="{C3380CC4-5D6E-409C-BE32-E72D297353CC}">
                <c16:uniqueId val="{00000003-D852-4709-9782-BB7C007CB4D0}"/>
              </c:ext>
            </c:extLst>
          </c:dPt>
          <c:dPt>
            <c:idx val="4"/>
            <c:invertIfNegative val="0"/>
            <c:bubble3D val="0"/>
            <c:extLst>
              <c:ext xmlns:c16="http://schemas.microsoft.com/office/drawing/2014/chart" uri="{C3380CC4-5D6E-409C-BE32-E72D297353CC}">
                <c16:uniqueId val="{00000004-D852-4709-9782-BB7C007CB4D0}"/>
              </c:ext>
            </c:extLst>
          </c:dPt>
          <c:dPt>
            <c:idx val="5"/>
            <c:invertIfNegative val="0"/>
            <c:bubble3D val="0"/>
            <c:extLst>
              <c:ext xmlns:c16="http://schemas.microsoft.com/office/drawing/2014/chart" uri="{C3380CC4-5D6E-409C-BE32-E72D297353CC}">
                <c16:uniqueId val="{00000005-D852-4709-9782-BB7C007CB4D0}"/>
              </c:ext>
            </c:extLst>
          </c:dPt>
          <c:dPt>
            <c:idx val="6"/>
            <c:invertIfNegative val="0"/>
            <c:bubble3D val="0"/>
            <c:extLst>
              <c:ext xmlns:c16="http://schemas.microsoft.com/office/drawing/2014/chart" uri="{C3380CC4-5D6E-409C-BE32-E72D297353CC}">
                <c16:uniqueId val="{00000006-D852-4709-9782-BB7C007CB4D0}"/>
              </c:ext>
            </c:extLst>
          </c:dPt>
          <c:dPt>
            <c:idx val="7"/>
            <c:invertIfNegative val="0"/>
            <c:bubble3D val="0"/>
            <c:extLst>
              <c:ext xmlns:c16="http://schemas.microsoft.com/office/drawing/2014/chart" uri="{C3380CC4-5D6E-409C-BE32-E72D297353CC}">
                <c16:uniqueId val="{00000007-D852-4709-9782-BB7C007CB4D0}"/>
              </c:ext>
            </c:extLst>
          </c:dPt>
          <c:dPt>
            <c:idx val="8"/>
            <c:invertIfNegative val="0"/>
            <c:bubble3D val="0"/>
            <c:extLst>
              <c:ext xmlns:c16="http://schemas.microsoft.com/office/drawing/2014/chart" uri="{C3380CC4-5D6E-409C-BE32-E72D297353CC}">
                <c16:uniqueId val="{00000008-D852-4709-9782-BB7C007CB4D0}"/>
              </c:ext>
            </c:extLst>
          </c:dPt>
          <c:dPt>
            <c:idx val="9"/>
            <c:invertIfNegative val="0"/>
            <c:bubble3D val="0"/>
            <c:extLst>
              <c:ext xmlns:c16="http://schemas.microsoft.com/office/drawing/2014/chart" uri="{C3380CC4-5D6E-409C-BE32-E72D297353CC}">
                <c16:uniqueId val="{00000009-D852-4709-9782-BB7C007CB4D0}"/>
              </c:ext>
            </c:extLst>
          </c:dPt>
          <c:dPt>
            <c:idx val="10"/>
            <c:invertIfNegative val="0"/>
            <c:bubble3D val="0"/>
            <c:extLst>
              <c:ext xmlns:c16="http://schemas.microsoft.com/office/drawing/2014/chart" uri="{C3380CC4-5D6E-409C-BE32-E72D297353CC}">
                <c16:uniqueId val="{0000000A-D852-4709-9782-BB7C007CB4D0}"/>
              </c:ext>
            </c:extLst>
          </c:dPt>
          <c:dPt>
            <c:idx val="11"/>
            <c:invertIfNegative val="0"/>
            <c:bubble3D val="0"/>
            <c:extLst>
              <c:ext xmlns:c16="http://schemas.microsoft.com/office/drawing/2014/chart" uri="{C3380CC4-5D6E-409C-BE32-E72D297353CC}">
                <c16:uniqueId val="{0000000B-D852-4709-9782-BB7C007CB4D0}"/>
              </c:ext>
            </c:extLst>
          </c:dPt>
          <c:dPt>
            <c:idx val="12"/>
            <c:invertIfNegative val="0"/>
            <c:bubble3D val="0"/>
            <c:extLst>
              <c:ext xmlns:c16="http://schemas.microsoft.com/office/drawing/2014/chart" uri="{C3380CC4-5D6E-409C-BE32-E72D297353CC}">
                <c16:uniqueId val="{0000000C-D852-4709-9782-BB7C007CB4D0}"/>
              </c:ext>
            </c:extLst>
          </c:dPt>
          <c:dPt>
            <c:idx val="13"/>
            <c:invertIfNegative val="0"/>
            <c:bubble3D val="0"/>
            <c:extLst>
              <c:ext xmlns:c16="http://schemas.microsoft.com/office/drawing/2014/chart" uri="{C3380CC4-5D6E-409C-BE32-E72D297353CC}">
                <c16:uniqueId val="{0000000D-D852-4709-9782-BB7C007CB4D0}"/>
              </c:ext>
            </c:extLst>
          </c:dPt>
          <c:dPt>
            <c:idx val="14"/>
            <c:invertIfNegative val="0"/>
            <c:bubble3D val="0"/>
            <c:extLst>
              <c:ext xmlns:c16="http://schemas.microsoft.com/office/drawing/2014/chart" uri="{C3380CC4-5D6E-409C-BE32-E72D297353CC}">
                <c16:uniqueId val="{0000000E-D852-4709-9782-BB7C007CB4D0}"/>
              </c:ext>
            </c:extLst>
          </c:dPt>
          <c:dPt>
            <c:idx val="15"/>
            <c:invertIfNegative val="0"/>
            <c:bubble3D val="0"/>
            <c:extLst>
              <c:ext xmlns:c16="http://schemas.microsoft.com/office/drawing/2014/chart" uri="{C3380CC4-5D6E-409C-BE32-E72D297353CC}">
                <c16:uniqueId val="{0000000F-D852-4709-9782-BB7C007CB4D0}"/>
              </c:ext>
            </c:extLst>
          </c:dPt>
          <c:dPt>
            <c:idx val="16"/>
            <c:invertIfNegative val="0"/>
            <c:bubble3D val="0"/>
            <c:extLst>
              <c:ext xmlns:c16="http://schemas.microsoft.com/office/drawing/2014/chart" uri="{C3380CC4-5D6E-409C-BE32-E72D297353CC}">
                <c16:uniqueId val="{00000010-D852-4709-9782-BB7C007CB4D0}"/>
              </c:ext>
            </c:extLst>
          </c:dPt>
          <c:dPt>
            <c:idx val="17"/>
            <c:invertIfNegative val="0"/>
            <c:bubble3D val="0"/>
            <c:extLst>
              <c:ext xmlns:c16="http://schemas.microsoft.com/office/drawing/2014/chart" uri="{C3380CC4-5D6E-409C-BE32-E72D297353CC}">
                <c16:uniqueId val="{00000011-D852-4709-9782-BB7C007CB4D0}"/>
              </c:ext>
            </c:extLst>
          </c:dPt>
          <c:dPt>
            <c:idx val="18"/>
            <c:invertIfNegative val="0"/>
            <c:bubble3D val="0"/>
            <c:extLst>
              <c:ext xmlns:c16="http://schemas.microsoft.com/office/drawing/2014/chart" uri="{C3380CC4-5D6E-409C-BE32-E72D297353CC}">
                <c16:uniqueId val="{00000012-D852-4709-9782-BB7C007CB4D0}"/>
              </c:ext>
            </c:extLst>
          </c:dPt>
          <c:dPt>
            <c:idx val="19"/>
            <c:invertIfNegative val="0"/>
            <c:bubble3D val="0"/>
            <c:extLst>
              <c:ext xmlns:c16="http://schemas.microsoft.com/office/drawing/2014/chart" uri="{C3380CC4-5D6E-409C-BE32-E72D297353CC}">
                <c16:uniqueId val="{00000013-D852-4709-9782-BB7C007CB4D0}"/>
              </c:ext>
            </c:extLst>
          </c:dPt>
          <c:dPt>
            <c:idx val="20"/>
            <c:invertIfNegative val="0"/>
            <c:bubble3D val="0"/>
            <c:extLst>
              <c:ext xmlns:c16="http://schemas.microsoft.com/office/drawing/2014/chart" uri="{C3380CC4-5D6E-409C-BE32-E72D297353CC}">
                <c16:uniqueId val="{00000014-D852-4709-9782-BB7C007CB4D0}"/>
              </c:ext>
            </c:extLst>
          </c:dPt>
          <c:dPt>
            <c:idx val="21"/>
            <c:invertIfNegative val="0"/>
            <c:bubble3D val="0"/>
            <c:extLst>
              <c:ext xmlns:c16="http://schemas.microsoft.com/office/drawing/2014/chart" uri="{C3380CC4-5D6E-409C-BE32-E72D297353CC}">
                <c16:uniqueId val="{00000015-D852-4709-9782-BB7C007CB4D0}"/>
              </c:ext>
            </c:extLst>
          </c:dPt>
          <c:dPt>
            <c:idx val="22"/>
            <c:invertIfNegative val="0"/>
            <c:bubble3D val="0"/>
            <c:extLst>
              <c:ext xmlns:c16="http://schemas.microsoft.com/office/drawing/2014/chart" uri="{C3380CC4-5D6E-409C-BE32-E72D297353CC}">
                <c16:uniqueId val="{00000016-D852-4709-9782-BB7C007CB4D0}"/>
              </c:ext>
            </c:extLst>
          </c:dPt>
          <c:dPt>
            <c:idx val="23"/>
            <c:invertIfNegative val="0"/>
            <c:bubble3D val="0"/>
            <c:extLst>
              <c:ext xmlns:c16="http://schemas.microsoft.com/office/drawing/2014/chart" uri="{C3380CC4-5D6E-409C-BE32-E72D297353CC}">
                <c16:uniqueId val="{00000017-D852-4709-9782-BB7C007CB4D0}"/>
              </c:ext>
            </c:extLst>
          </c:dPt>
          <c:dPt>
            <c:idx val="24"/>
            <c:invertIfNegative val="0"/>
            <c:bubble3D val="0"/>
            <c:extLst>
              <c:ext xmlns:c16="http://schemas.microsoft.com/office/drawing/2014/chart" uri="{C3380CC4-5D6E-409C-BE32-E72D297353CC}">
                <c16:uniqueId val="{00000018-D852-4709-9782-BB7C007CB4D0}"/>
              </c:ext>
            </c:extLst>
          </c:dPt>
          <c:dPt>
            <c:idx val="25"/>
            <c:invertIfNegative val="0"/>
            <c:bubble3D val="0"/>
            <c:extLst>
              <c:ext xmlns:c16="http://schemas.microsoft.com/office/drawing/2014/chart" uri="{C3380CC4-5D6E-409C-BE32-E72D297353CC}">
                <c16:uniqueId val="{00000019-D852-4709-9782-BB7C007CB4D0}"/>
              </c:ext>
            </c:extLst>
          </c:dPt>
          <c:dPt>
            <c:idx val="26"/>
            <c:invertIfNegative val="0"/>
            <c:bubble3D val="0"/>
            <c:extLst>
              <c:ext xmlns:c16="http://schemas.microsoft.com/office/drawing/2014/chart" uri="{C3380CC4-5D6E-409C-BE32-E72D297353CC}">
                <c16:uniqueId val="{0000001A-D852-4709-9782-BB7C007CB4D0}"/>
              </c:ext>
            </c:extLst>
          </c:dPt>
          <c:dPt>
            <c:idx val="27"/>
            <c:invertIfNegative val="0"/>
            <c:bubble3D val="0"/>
            <c:extLst>
              <c:ext xmlns:c16="http://schemas.microsoft.com/office/drawing/2014/chart" uri="{C3380CC4-5D6E-409C-BE32-E72D297353CC}">
                <c16:uniqueId val="{0000001B-D852-4709-9782-BB7C007CB4D0}"/>
              </c:ext>
            </c:extLst>
          </c:dPt>
          <c:dPt>
            <c:idx val="28"/>
            <c:invertIfNegative val="0"/>
            <c:bubble3D val="0"/>
            <c:spPr>
              <a:solidFill>
                <a:srgbClr val="FBBB27"/>
              </a:solidFill>
            </c:spPr>
            <c:extLst>
              <c:ext xmlns:c16="http://schemas.microsoft.com/office/drawing/2014/chart" uri="{C3380CC4-5D6E-409C-BE32-E72D297353CC}">
                <c16:uniqueId val="{0000001D-D852-4709-9782-BB7C007CB4D0}"/>
              </c:ext>
            </c:extLst>
          </c:dPt>
          <c:dPt>
            <c:idx val="29"/>
            <c:invertIfNegative val="0"/>
            <c:bubble3D val="0"/>
            <c:extLst>
              <c:ext xmlns:c16="http://schemas.microsoft.com/office/drawing/2014/chart" uri="{C3380CC4-5D6E-409C-BE32-E72D297353CC}">
                <c16:uniqueId val="{0000001E-D852-4709-9782-BB7C007CB4D0}"/>
              </c:ext>
            </c:extLst>
          </c:dPt>
          <c:dPt>
            <c:idx val="30"/>
            <c:invertIfNegative val="0"/>
            <c:bubble3D val="0"/>
            <c:extLst>
              <c:ext xmlns:c16="http://schemas.microsoft.com/office/drawing/2014/chart" uri="{C3380CC4-5D6E-409C-BE32-E72D297353CC}">
                <c16:uniqueId val="{0000001F-D852-4709-9782-BB7C007CB4D0}"/>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'F128'!$A$10:$A$40</c:f>
              <c:strCache>
                <c:ptCount val="31"/>
                <c:pt idx="0">
                  <c:v>Baja California</c:v>
                </c:pt>
                <c:pt idx="1">
                  <c:v>Baja California Sur</c:v>
                </c:pt>
                <c:pt idx="2">
                  <c:v>Campeche</c:v>
                </c:pt>
                <c:pt idx="3">
                  <c:v>Chiapas</c:v>
                </c:pt>
                <c:pt idx="4">
                  <c:v>Durango</c:v>
                </c:pt>
                <c:pt idx="5">
                  <c:v>Guerrero</c:v>
                </c:pt>
                <c:pt idx="6">
                  <c:v>Morelos</c:v>
                </c:pt>
                <c:pt idx="7">
                  <c:v>Nayarit</c:v>
                </c:pt>
                <c:pt idx="8">
                  <c:v>Nuevo León</c:v>
                </c:pt>
                <c:pt idx="9">
                  <c:v>Sonora</c:v>
                </c:pt>
                <c:pt idx="10">
                  <c:v>Tabasco</c:v>
                </c:pt>
                <c:pt idx="11">
                  <c:v>Tamaulipas</c:v>
                </c:pt>
                <c:pt idx="12">
                  <c:v>Veracruz</c:v>
                </c:pt>
                <c:pt idx="13">
                  <c:v>Coahuila</c:v>
                </c:pt>
                <c:pt idx="14">
                  <c:v>Chihuahua</c:v>
                </c:pt>
                <c:pt idx="15">
                  <c:v>Oaxaca</c:v>
                </c:pt>
                <c:pt idx="16">
                  <c:v>Tlaxcala</c:v>
                </c:pt>
                <c:pt idx="17">
                  <c:v>Colima</c:v>
                </c:pt>
                <c:pt idx="18">
                  <c:v>San Luis Potosí</c:v>
                </c:pt>
                <c:pt idx="19">
                  <c:v>Yucatán</c:v>
                </c:pt>
                <c:pt idx="20">
                  <c:v>Quintana Roo</c:v>
                </c:pt>
                <c:pt idx="21">
                  <c:v>Hidalgo</c:v>
                </c:pt>
                <c:pt idx="22">
                  <c:v>Puebla</c:v>
                </c:pt>
                <c:pt idx="23">
                  <c:v>Sinaloa</c:v>
                </c:pt>
                <c:pt idx="24">
                  <c:v>Michoacán</c:v>
                </c:pt>
                <c:pt idx="25">
                  <c:v>Zacatecas</c:v>
                </c:pt>
                <c:pt idx="26">
                  <c:v>Guanajuato</c:v>
                </c:pt>
                <c:pt idx="27">
                  <c:v>Querétaro</c:v>
                </c:pt>
                <c:pt idx="28">
                  <c:v>Jalisco</c:v>
                </c:pt>
                <c:pt idx="29">
                  <c:v>Estado de México</c:v>
                </c:pt>
                <c:pt idx="30">
                  <c:v>Aguascalientes</c:v>
                </c:pt>
              </c:strCache>
            </c:strRef>
          </c:cat>
          <c:val>
            <c:numRef>
              <c:f>'F128'!$B$10:$B$40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1</c:v>
                </c:pt>
                <c:pt idx="17">
                  <c:v>2</c:v>
                </c:pt>
                <c:pt idx="18">
                  <c:v>3</c:v>
                </c:pt>
                <c:pt idx="19">
                  <c:v>3</c:v>
                </c:pt>
                <c:pt idx="20">
                  <c:v>4</c:v>
                </c:pt>
                <c:pt idx="21">
                  <c:v>5</c:v>
                </c:pt>
                <c:pt idx="22">
                  <c:v>6</c:v>
                </c:pt>
                <c:pt idx="23">
                  <c:v>8</c:v>
                </c:pt>
                <c:pt idx="24">
                  <c:v>10</c:v>
                </c:pt>
                <c:pt idx="25">
                  <c:v>10</c:v>
                </c:pt>
                <c:pt idx="26">
                  <c:v>17</c:v>
                </c:pt>
                <c:pt idx="27">
                  <c:v>17</c:v>
                </c:pt>
                <c:pt idx="28">
                  <c:v>28</c:v>
                </c:pt>
                <c:pt idx="29">
                  <c:v>47</c:v>
                </c:pt>
                <c:pt idx="30">
                  <c:v>65</c:v>
                </c:pt>
              </c:numCache>
            </c:numRef>
          </c:val>
          <c:extLst>
            <c:ext xmlns:c16="http://schemas.microsoft.com/office/drawing/2014/chart" uri="{C3380CC4-5D6E-409C-BE32-E72D297353CC}">
              <c16:uniqueId val="{00000020-D852-4709-9782-BB7C007CB4D0}"/>
            </c:ext>
          </c:extLst>
        </c:ser>
        <c:dLbls>
          <c:showLegendKey val="0"/>
          <c:showVal val="0"/>
          <c:showCatName val="0"/>
          <c:showSerName val="0"/>
          <c:showPercent val="0"/>
          <c:showBubbleSize val="0"/>
        </c:dLbls>
        <c:gapWidth val="150"/>
        <c:axId val="142026064"/>
        <c:axId val="143884256"/>
      </c:barChart>
      <c:catAx>
        <c:axId val="142026064"/>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43884256"/>
        <c:crosses val="autoZero"/>
        <c:auto val="1"/>
        <c:lblAlgn val="ctr"/>
        <c:lblOffset val="100"/>
        <c:noMultiLvlLbl val="0"/>
      </c:catAx>
      <c:valAx>
        <c:axId val="143884256"/>
        <c:scaling>
          <c:orientation val="minMax"/>
        </c:scaling>
        <c:delete val="1"/>
        <c:axPos val="b"/>
        <c:numFmt formatCode="General" sourceLinked="1"/>
        <c:majorTickMark val="out"/>
        <c:minorTickMark val="none"/>
        <c:tickLblPos val="nextTo"/>
        <c:crossAx val="142026064"/>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'F129'!$B$9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7F6E-4C0A-BB71-636D49014941}"/>
              </c:ext>
            </c:extLst>
          </c:dPt>
          <c:dPt>
            <c:idx val="1"/>
            <c:invertIfNegative val="0"/>
            <c:bubble3D val="0"/>
            <c:extLst>
              <c:ext xmlns:c16="http://schemas.microsoft.com/office/drawing/2014/chart" uri="{C3380CC4-5D6E-409C-BE32-E72D297353CC}">
                <c16:uniqueId val="{00000001-7F6E-4C0A-BB71-636D49014941}"/>
              </c:ext>
            </c:extLst>
          </c:dPt>
          <c:dPt>
            <c:idx val="2"/>
            <c:invertIfNegative val="0"/>
            <c:bubble3D val="0"/>
            <c:extLst>
              <c:ext xmlns:c16="http://schemas.microsoft.com/office/drawing/2014/chart" uri="{C3380CC4-5D6E-409C-BE32-E72D297353CC}">
                <c16:uniqueId val="{00000002-7F6E-4C0A-BB71-636D49014941}"/>
              </c:ext>
            </c:extLst>
          </c:dPt>
          <c:dPt>
            <c:idx val="3"/>
            <c:invertIfNegative val="0"/>
            <c:bubble3D val="0"/>
            <c:extLst>
              <c:ext xmlns:c16="http://schemas.microsoft.com/office/drawing/2014/chart" uri="{C3380CC4-5D6E-409C-BE32-E72D297353CC}">
                <c16:uniqueId val="{00000003-7F6E-4C0A-BB71-636D49014941}"/>
              </c:ext>
            </c:extLst>
          </c:dPt>
          <c:dPt>
            <c:idx val="4"/>
            <c:invertIfNegative val="0"/>
            <c:bubble3D val="0"/>
            <c:extLst>
              <c:ext xmlns:c16="http://schemas.microsoft.com/office/drawing/2014/chart" uri="{C3380CC4-5D6E-409C-BE32-E72D297353CC}">
                <c16:uniqueId val="{00000004-7F6E-4C0A-BB71-636D49014941}"/>
              </c:ext>
            </c:extLst>
          </c:dPt>
          <c:dPt>
            <c:idx val="5"/>
            <c:invertIfNegative val="0"/>
            <c:bubble3D val="0"/>
            <c:extLst>
              <c:ext xmlns:c16="http://schemas.microsoft.com/office/drawing/2014/chart" uri="{C3380CC4-5D6E-409C-BE32-E72D297353CC}">
                <c16:uniqueId val="{00000005-7F6E-4C0A-BB71-636D49014941}"/>
              </c:ext>
            </c:extLst>
          </c:dPt>
          <c:dPt>
            <c:idx val="6"/>
            <c:invertIfNegative val="0"/>
            <c:bubble3D val="0"/>
            <c:extLst>
              <c:ext xmlns:c16="http://schemas.microsoft.com/office/drawing/2014/chart" uri="{C3380CC4-5D6E-409C-BE32-E72D297353CC}">
                <c16:uniqueId val="{00000006-7F6E-4C0A-BB71-636D49014941}"/>
              </c:ext>
            </c:extLst>
          </c:dPt>
          <c:dPt>
            <c:idx val="7"/>
            <c:invertIfNegative val="0"/>
            <c:bubble3D val="0"/>
            <c:extLst>
              <c:ext xmlns:c16="http://schemas.microsoft.com/office/drawing/2014/chart" uri="{C3380CC4-5D6E-409C-BE32-E72D297353CC}">
                <c16:uniqueId val="{00000007-7F6E-4C0A-BB71-636D49014941}"/>
              </c:ext>
            </c:extLst>
          </c:dPt>
          <c:dPt>
            <c:idx val="8"/>
            <c:invertIfNegative val="0"/>
            <c:bubble3D val="0"/>
            <c:extLst>
              <c:ext xmlns:c16="http://schemas.microsoft.com/office/drawing/2014/chart" uri="{C3380CC4-5D6E-409C-BE32-E72D297353CC}">
                <c16:uniqueId val="{00000008-7F6E-4C0A-BB71-636D49014941}"/>
              </c:ext>
            </c:extLst>
          </c:dPt>
          <c:dPt>
            <c:idx val="9"/>
            <c:invertIfNegative val="0"/>
            <c:bubble3D val="0"/>
            <c:extLst>
              <c:ext xmlns:c16="http://schemas.microsoft.com/office/drawing/2014/chart" uri="{C3380CC4-5D6E-409C-BE32-E72D297353CC}">
                <c16:uniqueId val="{00000009-7F6E-4C0A-BB71-636D49014941}"/>
              </c:ext>
            </c:extLst>
          </c:dPt>
          <c:dPt>
            <c:idx val="10"/>
            <c:invertIfNegative val="0"/>
            <c:bubble3D val="0"/>
            <c:extLst>
              <c:ext xmlns:c16="http://schemas.microsoft.com/office/drawing/2014/chart" uri="{C3380CC4-5D6E-409C-BE32-E72D297353CC}">
                <c16:uniqueId val="{0000000A-7F6E-4C0A-BB71-636D49014941}"/>
              </c:ext>
            </c:extLst>
          </c:dPt>
          <c:dPt>
            <c:idx val="11"/>
            <c:invertIfNegative val="0"/>
            <c:bubble3D val="0"/>
            <c:extLst>
              <c:ext xmlns:c16="http://schemas.microsoft.com/office/drawing/2014/chart" uri="{C3380CC4-5D6E-409C-BE32-E72D297353CC}">
                <c16:uniqueId val="{0000000B-7F6E-4C0A-BB71-636D49014941}"/>
              </c:ext>
            </c:extLst>
          </c:dPt>
          <c:dPt>
            <c:idx val="12"/>
            <c:invertIfNegative val="0"/>
            <c:bubble3D val="0"/>
            <c:extLst>
              <c:ext xmlns:c16="http://schemas.microsoft.com/office/drawing/2014/chart" uri="{C3380CC4-5D6E-409C-BE32-E72D297353CC}">
                <c16:uniqueId val="{0000000C-7F6E-4C0A-BB71-636D49014941}"/>
              </c:ext>
            </c:extLst>
          </c:dPt>
          <c:dPt>
            <c:idx val="13"/>
            <c:invertIfNegative val="0"/>
            <c:bubble3D val="0"/>
            <c:extLst>
              <c:ext xmlns:c16="http://schemas.microsoft.com/office/drawing/2014/chart" uri="{C3380CC4-5D6E-409C-BE32-E72D297353CC}">
                <c16:uniqueId val="{0000000D-7F6E-4C0A-BB71-636D49014941}"/>
              </c:ext>
            </c:extLst>
          </c:dPt>
          <c:dPt>
            <c:idx val="14"/>
            <c:invertIfNegative val="0"/>
            <c:bubble3D val="0"/>
            <c:extLst>
              <c:ext xmlns:c16="http://schemas.microsoft.com/office/drawing/2014/chart" uri="{C3380CC4-5D6E-409C-BE32-E72D297353CC}">
                <c16:uniqueId val="{0000000E-7F6E-4C0A-BB71-636D49014941}"/>
              </c:ext>
            </c:extLst>
          </c:dPt>
          <c:dPt>
            <c:idx val="15"/>
            <c:invertIfNegative val="0"/>
            <c:bubble3D val="0"/>
            <c:extLst>
              <c:ext xmlns:c16="http://schemas.microsoft.com/office/drawing/2014/chart" uri="{C3380CC4-5D6E-409C-BE32-E72D297353CC}">
                <c16:uniqueId val="{0000000F-7F6E-4C0A-BB71-636D49014941}"/>
              </c:ext>
            </c:extLst>
          </c:dPt>
          <c:dPt>
            <c:idx val="16"/>
            <c:invertIfNegative val="0"/>
            <c:bubble3D val="0"/>
            <c:extLst>
              <c:ext xmlns:c16="http://schemas.microsoft.com/office/drawing/2014/chart" uri="{C3380CC4-5D6E-409C-BE32-E72D297353CC}">
                <c16:uniqueId val="{00000010-7F6E-4C0A-BB71-636D49014941}"/>
              </c:ext>
            </c:extLst>
          </c:dPt>
          <c:dPt>
            <c:idx val="17"/>
            <c:invertIfNegative val="0"/>
            <c:bubble3D val="0"/>
            <c:extLst>
              <c:ext xmlns:c16="http://schemas.microsoft.com/office/drawing/2014/chart" uri="{C3380CC4-5D6E-409C-BE32-E72D297353CC}">
                <c16:uniqueId val="{00000011-7F6E-4C0A-BB71-636D49014941}"/>
              </c:ext>
            </c:extLst>
          </c:dPt>
          <c:dPt>
            <c:idx val="18"/>
            <c:invertIfNegative val="0"/>
            <c:bubble3D val="0"/>
            <c:extLst>
              <c:ext xmlns:c16="http://schemas.microsoft.com/office/drawing/2014/chart" uri="{C3380CC4-5D6E-409C-BE32-E72D297353CC}">
                <c16:uniqueId val="{00000012-7F6E-4C0A-BB71-636D49014941}"/>
              </c:ext>
            </c:extLst>
          </c:dPt>
          <c:dPt>
            <c:idx val="19"/>
            <c:invertIfNegative val="0"/>
            <c:bubble3D val="0"/>
            <c:extLst>
              <c:ext xmlns:c16="http://schemas.microsoft.com/office/drawing/2014/chart" uri="{C3380CC4-5D6E-409C-BE32-E72D297353CC}">
                <c16:uniqueId val="{00000013-7F6E-4C0A-BB71-636D49014941}"/>
              </c:ext>
            </c:extLst>
          </c:dPt>
          <c:dPt>
            <c:idx val="20"/>
            <c:invertIfNegative val="0"/>
            <c:bubble3D val="0"/>
            <c:extLst>
              <c:ext xmlns:c16="http://schemas.microsoft.com/office/drawing/2014/chart" uri="{C3380CC4-5D6E-409C-BE32-E72D297353CC}">
                <c16:uniqueId val="{00000014-7F6E-4C0A-BB71-636D49014941}"/>
              </c:ext>
            </c:extLst>
          </c:dPt>
          <c:dPt>
            <c:idx val="21"/>
            <c:invertIfNegative val="0"/>
            <c:bubble3D val="0"/>
            <c:extLst>
              <c:ext xmlns:c16="http://schemas.microsoft.com/office/drawing/2014/chart" uri="{C3380CC4-5D6E-409C-BE32-E72D297353CC}">
                <c16:uniqueId val="{00000015-7F6E-4C0A-BB71-636D49014941}"/>
              </c:ext>
            </c:extLst>
          </c:dPt>
          <c:dPt>
            <c:idx val="22"/>
            <c:invertIfNegative val="0"/>
            <c:bubble3D val="0"/>
            <c:extLst>
              <c:ext xmlns:c16="http://schemas.microsoft.com/office/drawing/2014/chart" uri="{C3380CC4-5D6E-409C-BE32-E72D297353CC}">
                <c16:uniqueId val="{00000016-7F6E-4C0A-BB71-636D49014941}"/>
              </c:ext>
            </c:extLst>
          </c:dPt>
          <c:dPt>
            <c:idx val="23"/>
            <c:invertIfNegative val="0"/>
            <c:bubble3D val="0"/>
            <c:extLst>
              <c:ext xmlns:c16="http://schemas.microsoft.com/office/drawing/2014/chart" uri="{C3380CC4-5D6E-409C-BE32-E72D297353CC}">
                <c16:uniqueId val="{00000017-7F6E-4C0A-BB71-636D49014941}"/>
              </c:ext>
            </c:extLst>
          </c:dPt>
          <c:dPt>
            <c:idx val="24"/>
            <c:invertIfNegative val="0"/>
            <c:bubble3D val="0"/>
            <c:extLst>
              <c:ext xmlns:c16="http://schemas.microsoft.com/office/drawing/2014/chart" uri="{C3380CC4-5D6E-409C-BE32-E72D297353CC}">
                <c16:uniqueId val="{00000018-7F6E-4C0A-BB71-636D49014941}"/>
              </c:ext>
            </c:extLst>
          </c:dPt>
          <c:dPt>
            <c:idx val="25"/>
            <c:invertIfNegative val="0"/>
            <c:bubble3D val="0"/>
            <c:extLst>
              <c:ext xmlns:c16="http://schemas.microsoft.com/office/drawing/2014/chart" uri="{C3380CC4-5D6E-409C-BE32-E72D297353CC}">
                <c16:uniqueId val="{00000019-7F6E-4C0A-BB71-636D49014941}"/>
              </c:ext>
            </c:extLst>
          </c:dPt>
          <c:dPt>
            <c:idx val="26"/>
            <c:invertIfNegative val="0"/>
            <c:bubble3D val="0"/>
            <c:extLst>
              <c:ext xmlns:c16="http://schemas.microsoft.com/office/drawing/2014/chart" uri="{C3380CC4-5D6E-409C-BE32-E72D297353CC}">
                <c16:uniqueId val="{0000001A-7F6E-4C0A-BB71-636D49014941}"/>
              </c:ext>
            </c:extLst>
          </c:dPt>
          <c:dPt>
            <c:idx val="27"/>
            <c:invertIfNegative val="0"/>
            <c:bubble3D val="0"/>
            <c:extLst>
              <c:ext xmlns:c16="http://schemas.microsoft.com/office/drawing/2014/chart" uri="{C3380CC4-5D6E-409C-BE32-E72D297353CC}">
                <c16:uniqueId val="{0000001B-7F6E-4C0A-BB71-636D49014941}"/>
              </c:ext>
            </c:extLst>
          </c:dPt>
          <c:dPt>
            <c:idx val="28"/>
            <c:invertIfNegative val="0"/>
            <c:bubble3D val="0"/>
            <c:spPr>
              <a:solidFill>
                <a:srgbClr val="FBBB27"/>
              </a:solidFill>
            </c:spPr>
            <c:extLst>
              <c:ext xmlns:c16="http://schemas.microsoft.com/office/drawing/2014/chart" uri="{C3380CC4-5D6E-409C-BE32-E72D297353CC}">
                <c16:uniqueId val="{0000001D-7F6E-4C0A-BB71-636D49014941}"/>
              </c:ext>
            </c:extLst>
          </c:dPt>
          <c:dPt>
            <c:idx val="29"/>
            <c:invertIfNegative val="0"/>
            <c:bubble3D val="0"/>
            <c:extLst>
              <c:ext xmlns:c16="http://schemas.microsoft.com/office/drawing/2014/chart" uri="{C3380CC4-5D6E-409C-BE32-E72D297353CC}">
                <c16:uniqueId val="{0000001E-7F6E-4C0A-BB71-636D49014941}"/>
              </c:ext>
            </c:extLst>
          </c:dPt>
          <c:dPt>
            <c:idx val="30"/>
            <c:invertIfNegative val="0"/>
            <c:bubble3D val="0"/>
            <c:extLst>
              <c:ext xmlns:c16="http://schemas.microsoft.com/office/drawing/2014/chart" uri="{C3380CC4-5D6E-409C-BE32-E72D297353CC}">
                <c16:uniqueId val="{0000001F-7F6E-4C0A-BB71-636D49014941}"/>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'F129'!$A$10:$A$40</c:f>
              <c:strCache>
                <c:ptCount val="31"/>
                <c:pt idx="0">
                  <c:v>Aguascalientes</c:v>
                </c:pt>
                <c:pt idx="1">
                  <c:v>Baja California Sur</c:v>
                </c:pt>
                <c:pt idx="2">
                  <c:v>Campeche</c:v>
                </c:pt>
                <c:pt idx="3">
                  <c:v>Coahuila</c:v>
                </c:pt>
                <c:pt idx="4">
                  <c:v>Chiapas</c:v>
                </c:pt>
                <c:pt idx="5">
                  <c:v>Chihuahua</c:v>
                </c:pt>
                <c:pt idx="6">
                  <c:v>Durango</c:v>
                </c:pt>
                <c:pt idx="7">
                  <c:v>Guerrero</c:v>
                </c:pt>
                <c:pt idx="8">
                  <c:v>Hidalgo</c:v>
                </c:pt>
                <c:pt idx="9">
                  <c:v>Estado de México</c:v>
                </c:pt>
                <c:pt idx="10">
                  <c:v>Morelos</c:v>
                </c:pt>
                <c:pt idx="11">
                  <c:v>Nayarit</c:v>
                </c:pt>
                <c:pt idx="12">
                  <c:v>Nuevo León</c:v>
                </c:pt>
                <c:pt idx="13">
                  <c:v>Puebla</c:v>
                </c:pt>
                <c:pt idx="14">
                  <c:v>Querétaro</c:v>
                </c:pt>
                <c:pt idx="15">
                  <c:v>Quintana Roo</c:v>
                </c:pt>
                <c:pt idx="16">
                  <c:v>Tabasco</c:v>
                </c:pt>
                <c:pt idx="17">
                  <c:v>Tlaxcala</c:v>
                </c:pt>
                <c:pt idx="18">
                  <c:v>Veracruz</c:v>
                </c:pt>
                <c:pt idx="19">
                  <c:v>Yucatán</c:v>
                </c:pt>
                <c:pt idx="20">
                  <c:v>Oaxaca</c:v>
                </c:pt>
                <c:pt idx="21">
                  <c:v>San Luis Potosí</c:v>
                </c:pt>
                <c:pt idx="22">
                  <c:v>Sonora</c:v>
                </c:pt>
                <c:pt idx="23">
                  <c:v>Tamaulipas</c:v>
                </c:pt>
                <c:pt idx="24">
                  <c:v>Baja California</c:v>
                </c:pt>
                <c:pt idx="25">
                  <c:v>Colima</c:v>
                </c:pt>
                <c:pt idx="26">
                  <c:v>Zacatecas</c:v>
                </c:pt>
                <c:pt idx="27">
                  <c:v>Sinaloa</c:v>
                </c:pt>
                <c:pt idx="28">
                  <c:v>Jalisco</c:v>
                </c:pt>
                <c:pt idx="29">
                  <c:v>Michoacán</c:v>
                </c:pt>
                <c:pt idx="30">
                  <c:v>Guanajuato</c:v>
                </c:pt>
              </c:strCache>
            </c:strRef>
          </c:cat>
          <c:val>
            <c:numRef>
              <c:f>'F129'!$B$10:$B$40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2</c:v>
                </c:pt>
                <c:pt idx="25">
                  <c:v>2</c:v>
                </c:pt>
                <c:pt idx="26">
                  <c:v>2</c:v>
                </c:pt>
                <c:pt idx="27">
                  <c:v>6</c:v>
                </c:pt>
                <c:pt idx="28">
                  <c:v>9</c:v>
                </c:pt>
                <c:pt idx="29">
                  <c:v>9</c:v>
                </c:pt>
                <c:pt idx="30">
                  <c:v>10</c:v>
                </c:pt>
              </c:numCache>
            </c:numRef>
          </c:val>
          <c:extLst>
            <c:ext xmlns:c16="http://schemas.microsoft.com/office/drawing/2014/chart" uri="{C3380CC4-5D6E-409C-BE32-E72D297353CC}">
              <c16:uniqueId val="{00000020-7F6E-4C0A-BB71-636D49014941}"/>
            </c:ext>
          </c:extLst>
        </c:ser>
        <c:dLbls>
          <c:showLegendKey val="0"/>
          <c:showVal val="0"/>
          <c:showCatName val="0"/>
          <c:showSerName val="0"/>
          <c:showPercent val="0"/>
          <c:showBubbleSize val="0"/>
        </c:dLbls>
        <c:gapWidth val="150"/>
        <c:axId val="143885040"/>
        <c:axId val="143885432"/>
      </c:barChart>
      <c:catAx>
        <c:axId val="14388504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43885432"/>
        <c:crosses val="autoZero"/>
        <c:auto val="1"/>
        <c:lblAlgn val="ctr"/>
        <c:lblOffset val="100"/>
        <c:noMultiLvlLbl val="0"/>
      </c:catAx>
      <c:valAx>
        <c:axId val="143885432"/>
        <c:scaling>
          <c:orientation val="minMax"/>
        </c:scaling>
        <c:delete val="1"/>
        <c:axPos val="b"/>
        <c:numFmt formatCode="General" sourceLinked="1"/>
        <c:majorTickMark val="out"/>
        <c:minorTickMark val="none"/>
        <c:tickLblPos val="nextTo"/>
        <c:crossAx val="14388504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'F130 bovino'!$J$22</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2FD-434B-AF44-1C4038CBEDF5}"/>
              </c:ext>
            </c:extLst>
          </c:dPt>
          <c:dPt>
            <c:idx val="1"/>
            <c:invertIfNegative val="0"/>
            <c:bubble3D val="0"/>
            <c:extLst>
              <c:ext xmlns:c16="http://schemas.microsoft.com/office/drawing/2014/chart" uri="{C3380CC4-5D6E-409C-BE32-E72D297353CC}">
                <c16:uniqueId val="{00000001-A2FD-434B-AF44-1C4038CBEDF5}"/>
              </c:ext>
            </c:extLst>
          </c:dPt>
          <c:dPt>
            <c:idx val="2"/>
            <c:invertIfNegative val="0"/>
            <c:bubble3D val="0"/>
            <c:extLst>
              <c:ext xmlns:c16="http://schemas.microsoft.com/office/drawing/2014/chart" uri="{C3380CC4-5D6E-409C-BE32-E72D297353CC}">
                <c16:uniqueId val="{00000002-A2FD-434B-AF44-1C4038CBEDF5}"/>
              </c:ext>
            </c:extLst>
          </c:dPt>
          <c:dPt>
            <c:idx val="3"/>
            <c:invertIfNegative val="0"/>
            <c:bubble3D val="0"/>
            <c:extLst>
              <c:ext xmlns:c16="http://schemas.microsoft.com/office/drawing/2014/chart" uri="{C3380CC4-5D6E-409C-BE32-E72D297353CC}">
                <c16:uniqueId val="{00000003-A2FD-434B-AF44-1C4038CBEDF5}"/>
              </c:ext>
            </c:extLst>
          </c:dPt>
          <c:dPt>
            <c:idx val="4"/>
            <c:invertIfNegative val="0"/>
            <c:bubble3D val="0"/>
            <c:extLst>
              <c:ext xmlns:c16="http://schemas.microsoft.com/office/drawing/2014/chart" uri="{C3380CC4-5D6E-409C-BE32-E72D297353CC}">
                <c16:uniqueId val="{00000004-A2FD-434B-AF44-1C4038CBEDF5}"/>
              </c:ext>
            </c:extLst>
          </c:dPt>
          <c:dPt>
            <c:idx val="5"/>
            <c:invertIfNegative val="0"/>
            <c:bubble3D val="0"/>
            <c:extLst>
              <c:ext xmlns:c16="http://schemas.microsoft.com/office/drawing/2014/chart" uri="{C3380CC4-5D6E-409C-BE32-E72D297353CC}">
                <c16:uniqueId val="{00000005-A2FD-434B-AF44-1C4038CBEDF5}"/>
              </c:ext>
            </c:extLst>
          </c:dPt>
          <c:dPt>
            <c:idx val="6"/>
            <c:invertIfNegative val="0"/>
            <c:bubble3D val="0"/>
            <c:extLst>
              <c:ext xmlns:c16="http://schemas.microsoft.com/office/drawing/2014/chart" uri="{C3380CC4-5D6E-409C-BE32-E72D297353CC}">
                <c16:uniqueId val="{00000006-A2FD-434B-AF44-1C4038CBEDF5}"/>
              </c:ext>
            </c:extLst>
          </c:dPt>
          <c:dPt>
            <c:idx val="7"/>
            <c:invertIfNegative val="0"/>
            <c:bubble3D val="0"/>
            <c:extLst>
              <c:ext xmlns:c16="http://schemas.microsoft.com/office/drawing/2014/chart" uri="{C3380CC4-5D6E-409C-BE32-E72D297353CC}">
                <c16:uniqueId val="{00000007-A2FD-434B-AF44-1C4038CBEDF5}"/>
              </c:ext>
            </c:extLst>
          </c:dPt>
          <c:dPt>
            <c:idx val="8"/>
            <c:invertIfNegative val="0"/>
            <c:bubble3D val="0"/>
            <c:extLst>
              <c:ext xmlns:c16="http://schemas.microsoft.com/office/drawing/2014/chart" uri="{C3380CC4-5D6E-409C-BE32-E72D297353CC}">
                <c16:uniqueId val="{00000008-A2FD-434B-AF44-1C4038CBEDF5}"/>
              </c:ext>
            </c:extLst>
          </c:dPt>
          <c:dPt>
            <c:idx val="9"/>
            <c:invertIfNegative val="0"/>
            <c:bubble3D val="0"/>
            <c:extLst>
              <c:ext xmlns:c16="http://schemas.microsoft.com/office/drawing/2014/chart" uri="{C3380CC4-5D6E-409C-BE32-E72D297353CC}">
                <c16:uniqueId val="{00000009-A2FD-434B-AF44-1C4038CBEDF5}"/>
              </c:ext>
            </c:extLst>
          </c:dPt>
          <c:dPt>
            <c:idx val="10"/>
            <c:invertIfNegative val="0"/>
            <c:bubble3D val="0"/>
            <c:extLst>
              <c:ext xmlns:c16="http://schemas.microsoft.com/office/drawing/2014/chart" uri="{C3380CC4-5D6E-409C-BE32-E72D297353CC}">
                <c16:uniqueId val="{0000000A-A2FD-434B-AF44-1C4038CBEDF5}"/>
              </c:ext>
            </c:extLst>
          </c:dPt>
          <c:dPt>
            <c:idx val="11"/>
            <c:invertIfNegative val="0"/>
            <c:bubble3D val="0"/>
            <c:extLst>
              <c:ext xmlns:c16="http://schemas.microsoft.com/office/drawing/2014/chart" uri="{C3380CC4-5D6E-409C-BE32-E72D297353CC}">
                <c16:uniqueId val="{0000000B-A2FD-434B-AF44-1C4038CBEDF5}"/>
              </c:ext>
            </c:extLst>
          </c:dPt>
          <c:dPt>
            <c:idx val="12"/>
            <c:invertIfNegative val="0"/>
            <c:bubble3D val="0"/>
            <c:extLst>
              <c:ext xmlns:c16="http://schemas.microsoft.com/office/drawing/2014/chart" uri="{C3380CC4-5D6E-409C-BE32-E72D297353CC}">
                <c16:uniqueId val="{0000000C-A2FD-434B-AF44-1C4038CBEDF5}"/>
              </c:ext>
            </c:extLst>
          </c:dPt>
          <c:dPt>
            <c:idx val="13"/>
            <c:invertIfNegative val="0"/>
            <c:bubble3D val="0"/>
            <c:extLst>
              <c:ext xmlns:c16="http://schemas.microsoft.com/office/drawing/2014/chart" uri="{C3380CC4-5D6E-409C-BE32-E72D297353CC}">
                <c16:uniqueId val="{0000000D-A2FD-434B-AF44-1C4038CBEDF5}"/>
              </c:ext>
            </c:extLst>
          </c:dPt>
          <c:dPt>
            <c:idx val="14"/>
            <c:invertIfNegative val="0"/>
            <c:bubble3D val="0"/>
            <c:extLst>
              <c:ext xmlns:c16="http://schemas.microsoft.com/office/drawing/2014/chart" uri="{C3380CC4-5D6E-409C-BE32-E72D297353CC}">
                <c16:uniqueId val="{0000000E-A2FD-434B-AF44-1C4038CBEDF5}"/>
              </c:ext>
            </c:extLst>
          </c:dPt>
          <c:dPt>
            <c:idx val="15"/>
            <c:invertIfNegative val="0"/>
            <c:bubble3D val="0"/>
            <c:extLst>
              <c:ext xmlns:c16="http://schemas.microsoft.com/office/drawing/2014/chart" uri="{C3380CC4-5D6E-409C-BE32-E72D297353CC}">
                <c16:uniqueId val="{0000000F-A2FD-434B-AF44-1C4038CBEDF5}"/>
              </c:ext>
            </c:extLst>
          </c:dPt>
          <c:dPt>
            <c:idx val="16"/>
            <c:invertIfNegative val="0"/>
            <c:bubble3D val="0"/>
            <c:extLst>
              <c:ext xmlns:c16="http://schemas.microsoft.com/office/drawing/2014/chart" uri="{C3380CC4-5D6E-409C-BE32-E72D297353CC}">
                <c16:uniqueId val="{00000010-A2FD-434B-AF44-1C4038CBEDF5}"/>
              </c:ext>
            </c:extLst>
          </c:dPt>
          <c:dPt>
            <c:idx val="17"/>
            <c:invertIfNegative val="0"/>
            <c:bubble3D val="0"/>
            <c:extLst>
              <c:ext xmlns:c16="http://schemas.microsoft.com/office/drawing/2014/chart" uri="{C3380CC4-5D6E-409C-BE32-E72D297353CC}">
                <c16:uniqueId val="{00000011-A2FD-434B-AF44-1C4038CBEDF5}"/>
              </c:ext>
            </c:extLst>
          </c:dPt>
          <c:dPt>
            <c:idx val="18"/>
            <c:invertIfNegative val="0"/>
            <c:bubble3D val="0"/>
            <c:extLst>
              <c:ext xmlns:c16="http://schemas.microsoft.com/office/drawing/2014/chart" uri="{C3380CC4-5D6E-409C-BE32-E72D297353CC}">
                <c16:uniqueId val="{00000012-A2FD-434B-AF44-1C4038CBEDF5}"/>
              </c:ext>
            </c:extLst>
          </c:dPt>
          <c:dPt>
            <c:idx val="19"/>
            <c:invertIfNegative val="0"/>
            <c:bubble3D val="0"/>
            <c:extLst>
              <c:ext xmlns:c16="http://schemas.microsoft.com/office/drawing/2014/chart" uri="{C3380CC4-5D6E-409C-BE32-E72D297353CC}">
                <c16:uniqueId val="{00000013-A2FD-434B-AF44-1C4038CBEDF5}"/>
              </c:ext>
            </c:extLst>
          </c:dPt>
          <c:dPt>
            <c:idx val="20"/>
            <c:invertIfNegative val="0"/>
            <c:bubble3D val="0"/>
            <c:extLst>
              <c:ext xmlns:c16="http://schemas.microsoft.com/office/drawing/2014/chart" uri="{C3380CC4-5D6E-409C-BE32-E72D297353CC}">
                <c16:uniqueId val="{00000014-A2FD-434B-AF44-1C4038CBEDF5}"/>
              </c:ext>
            </c:extLst>
          </c:dPt>
          <c:dPt>
            <c:idx val="21"/>
            <c:invertIfNegative val="0"/>
            <c:bubble3D val="0"/>
            <c:spPr>
              <a:solidFill>
                <a:srgbClr val="FBBB27"/>
              </a:solidFill>
            </c:spPr>
            <c:extLst>
              <c:ext xmlns:c16="http://schemas.microsoft.com/office/drawing/2014/chart" uri="{C3380CC4-5D6E-409C-BE32-E72D297353CC}">
                <c16:uniqueId val="{00000016-A2FD-434B-AF44-1C4038CBEDF5}"/>
              </c:ext>
            </c:extLst>
          </c:dPt>
          <c:dLbls>
            <c:dLbl>
              <c:idx val="18"/>
              <c:layout>
                <c:manualLayout>
                  <c:x val="-3.5947712418300651E-2"/>
                  <c:y val="9.356721699416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2FD-434B-AF44-1C4038CBEDF5}"/>
                </c:ext>
              </c:extLst>
            </c:dLbl>
            <c:dLbl>
              <c:idx val="20"/>
              <c:layout>
                <c:manualLayout>
                  <c:x val="-4.9019607843137254E-2"/>
                  <c:y val="4.6783608497082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2FD-434B-AF44-1C4038CBEDF5}"/>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'F130 bovino'!$G$23:$H$56</c15:sqref>
                  </c15:fullRef>
                </c:ext>
              </c:extLst>
              <c:f>'F130 bovino'!$G$35:$H$56</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2018 - 2019</c:v>
                  </c:pt>
                  <c:pt idx="12">
                    <c:v>2019-2020</c:v>
                  </c:pt>
                </c:lvl>
              </c:multiLvlStrCache>
            </c:multiLvlStrRef>
          </c:cat>
          <c:val>
            <c:numRef>
              <c:extLst>
                <c:ext xmlns:c15="http://schemas.microsoft.com/office/drawing/2012/chart" uri="{02D57815-91ED-43cb-92C2-25804820EDAC}">
                  <c15:fullRef>
                    <c15:sqref>'F130 bovino'!$J$23:$J$56</c15:sqref>
                  </c15:fullRef>
                </c:ext>
              </c:extLst>
              <c:f>'F130 bovino'!$J$35:$J$56</c:f>
              <c:numCache>
                <c:formatCode>0.0%</c:formatCode>
                <c:ptCount val="22"/>
                <c:pt idx="0">
                  <c:v>0.17973900174895729</c:v>
                </c:pt>
                <c:pt idx="1">
                  <c:v>0.15957612591553683</c:v>
                </c:pt>
                <c:pt idx="2">
                  <c:v>0.20742984693877542</c:v>
                </c:pt>
                <c:pt idx="3">
                  <c:v>-6.1404583895085185E-2</c:v>
                </c:pt>
                <c:pt idx="4">
                  <c:v>0.13892797748496877</c:v>
                </c:pt>
                <c:pt idx="5">
                  <c:v>9.7396217145664377E-2</c:v>
                </c:pt>
                <c:pt idx="6">
                  <c:v>0.18934118907337982</c:v>
                </c:pt>
                <c:pt idx="7">
                  <c:v>0.13094798967170784</c:v>
                </c:pt>
                <c:pt idx="8">
                  <c:v>4.7714716223003606E-2</c:v>
                </c:pt>
                <c:pt idx="9">
                  <c:v>7.6449109995435638E-3</c:v>
                </c:pt>
                <c:pt idx="10">
                  <c:v>0.16364571281655738</c:v>
                </c:pt>
                <c:pt idx="11">
                  <c:v>-2.952555487680697E-3</c:v>
                </c:pt>
                <c:pt idx="12">
                  <c:v>7.2984376781845217E-2</c:v>
                </c:pt>
                <c:pt idx="13">
                  <c:v>6.03413519688214E-2</c:v>
                </c:pt>
                <c:pt idx="14">
                  <c:v>-2.6805757295655597E-2</c:v>
                </c:pt>
                <c:pt idx="15">
                  <c:v>4.439801514755759E-3</c:v>
                </c:pt>
                <c:pt idx="16">
                  <c:v>-2.4598449960687385E-2</c:v>
                </c:pt>
                <c:pt idx="17">
                  <c:v>6.3794068270845994E-3</c:v>
                </c:pt>
                <c:pt idx="18">
                  <c:v>0.12249493357351948</c:v>
                </c:pt>
                <c:pt idx="19">
                  <c:v>1.2611437268971626E-2</c:v>
                </c:pt>
                <c:pt idx="20">
                  <c:v>0.13350910834132312</c:v>
                </c:pt>
                <c:pt idx="21">
                  <c:v>0.13441286377533679</c:v>
                </c:pt>
              </c:numCache>
            </c:numRef>
          </c:val>
          <c:extLst>
            <c:ext xmlns:c16="http://schemas.microsoft.com/office/drawing/2014/chart" uri="{C3380CC4-5D6E-409C-BE32-E72D297353CC}">
              <c16:uniqueId val="{00000017-A2FD-434B-AF44-1C4038CBEDF5}"/>
            </c:ext>
          </c:extLst>
        </c:ser>
        <c:dLbls>
          <c:showLegendKey val="0"/>
          <c:showVal val="0"/>
          <c:showCatName val="0"/>
          <c:showSerName val="0"/>
          <c:showPercent val="0"/>
          <c:showBubbleSize val="0"/>
        </c:dLbls>
        <c:gapWidth val="150"/>
        <c:axId val="143885824"/>
        <c:axId val="143886216"/>
      </c:barChart>
      <c:catAx>
        <c:axId val="1438858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43886216"/>
        <c:crosses val="autoZero"/>
        <c:auto val="1"/>
        <c:lblAlgn val="ctr"/>
        <c:lblOffset val="100"/>
        <c:noMultiLvlLbl val="0"/>
      </c:catAx>
      <c:valAx>
        <c:axId val="143886216"/>
        <c:scaling>
          <c:orientation val="minMax"/>
        </c:scaling>
        <c:delete val="1"/>
        <c:axPos val="l"/>
        <c:numFmt formatCode="0.0%" sourceLinked="1"/>
        <c:majorTickMark val="none"/>
        <c:minorTickMark val="none"/>
        <c:tickLblPos val="nextTo"/>
        <c:crossAx val="1438858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37952138335649227"/>
          <c:y val="7.5711744945747362E-3"/>
        </c:manualLayout>
      </c:layout>
      <c:overlay val="0"/>
    </c:title>
    <c:autoTitleDeleted val="0"/>
    <c:plotArea>
      <c:layout>
        <c:manualLayout>
          <c:layoutTarget val="inner"/>
          <c:xMode val="edge"/>
          <c:yMode val="edge"/>
          <c:x val="3.6429872495446269E-2"/>
          <c:y val="8.4353464548486995E-2"/>
          <c:w val="0.95777729969546155"/>
          <c:h val="0.78536907425832758"/>
        </c:manualLayout>
      </c:layout>
      <c:barChart>
        <c:barDir val="col"/>
        <c:grouping val="clustered"/>
        <c:varyColors val="0"/>
        <c:ser>
          <c:idx val="1"/>
          <c:order val="0"/>
          <c:tx>
            <c:strRef>
              <c:f>'F130 caprino'!$J$23</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8AA4-4FCA-9D03-D78BA33D9570}"/>
              </c:ext>
            </c:extLst>
          </c:dPt>
          <c:dPt>
            <c:idx val="2"/>
            <c:invertIfNegative val="0"/>
            <c:bubble3D val="0"/>
            <c:extLst>
              <c:ext xmlns:c16="http://schemas.microsoft.com/office/drawing/2014/chart" uri="{C3380CC4-5D6E-409C-BE32-E72D297353CC}">
                <c16:uniqueId val="{00000001-8AA4-4FCA-9D03-D78BA33D9570}"/>
              </c:ext>
            </c:extLst>
          </c:dPt>
          <c:dPt>
            <c:idx val="3"/>
            <c:invertIfNegative val="0"/>
            <c:bubble3D val="0"/>
            <c:extLst>
              <c:ext xmlns:c16="http://schemas.microsoft.com/office/drawing/2014/chart" uri="{C3380CC4-5D6E-409C-BE32-E72D297353CC}">
                <c16:uniqueId val="{00000002-8AA4-4FCA-9D03-D78BA33D9570}"/>
              </c:ext>
            </c:extLst>
          </c:dPt>
          <c:dPt>
            <c:idx val="4"/>
            <c:invertIfNegative val="0"/>
            <c:bubble3D val="0"/>
            <c:extLst>
              <c:ext xmlns:c16="http://schemas.microsoft.com/office/drawing/2014/chart" uri="{C3380CC4-5D6E-409C-BE32-E72D297353CC}">
                <c16:uniqueId val="{00000003-8AA4-4FCA-9D03-D78BA33D9570}"/>
              </c:ext>
            </c:extLst>
          </c:dPt>
          <c:dPt>
            <c:idx val="5"/>
            <c:invertIfNegative val="0"/>
            <c:bubble3D val="0"/>
            <c:extLst>
              <c:ext xmlns:c16="http://schemas.microsoft.com/office/drawing/2014/chart" uri="{C3380CC4-5D6E-409C-BE32-E72D297353CC}">
                <c16:uniqueId val="{00000004-8AA4-4FCA-9D03-D78BA33D9570}"/>
              </c:ext>
            </c:extLst>
          </c:dPt>
          <c:dPt>
            <c:idx val="6"/>
            <c:invertIfNegative val="0"/>
            <c:bubble3D val="0"/>
            <c:extLst>
              <c:ext xmlns:c16="http://schemas.microsoft.com/office/drawing/2014/chart" uri="{C3380CC4-5D6E-409C-BE32-E72D297353CC}">
                <c16:uniqueId val="{00000005-8AA4-4FCA-9D03-D78BA33D9570}"/>
              </c:ext>
            </c:extLst>
          </c:dPt>
          <c:dPt>
            <c:idx val="10"/>
            <c:invertIfNegative val="0"/>
            <c:bubble3D val="0"/>
            <c:extLst>
              <c:ext xmlns:c16="http://schemas.microsoft.com/office/drawing/2014/chart" uri="{C3380CC4-5D6E-409C-BE32-E72D297353CC}">
                <c16:uniqueId val="{00000006-8AA4-4FCA-9D03-D78BA33D9570}"/>
              </c:ext>
            </c:extLst>
          </c:dPt>
          <c:dPt>
            <c:idx val="11"/>
            <c:invertIfNegative val="0"/>
            <c:bubble3D val="0"/>
            <c:extLst>
              <c:ext xmlns:c16="http://schemas.microsoft.com/office/drawing/2014/chart" uri="{C3380CC4-5D6E-409C-BE32-E72D297353CC}">
                <c16:uniqueId val="{00000007-8AA4-4FCA-9D03-D78BA33D9570}"/>
              </c:ext>
            </c:extLst>
          </c:dPt>
          <c:dPt>
            <c:idx val="12"/>
            <c:invertIfNegative val="0"/>
            <c:bubble3D val="0"/>
            <c:extLst>
              <c:ext xmlns:c16="http://schemas.microsoft.com/office/drawing/2014/chart" uri="{C3380CC4-5D6E-409C-BE32-E72D297353CC}">
                <c16:uniqueId val="{00000008-8AA4-4FCA-9D03-D78BA33D9570}"/>
              </c:ext>
            </c:extLst>
          </c:dPt>
          <c:dPt>
            <c:idx val="13"/>
            <c:invertIfNegative val="0"/>
            <c:bubble3D val="0"/>
            <c:extLst>
              <c:ext xmlns:c16="http://schemas.microsoft.com/office/drawing/2014/chart" uri="{C3380CC4-5D6E-409C-BE32-E72D297353CC}">
                <c16:uniqueId val="{00000009-8AA4-4FCA-9D03-D78BA33D9570}"/>
              </c:ext>
            </c:extLst>
          </c:dPt>
          <c:dPt>
            <c:idx val="14"/>
            <c:invertIfNegative val="0"/>
            <c:bubble3D val="0"/>
            <c:extLst>
              <c:ext xmlns:c16="http://schemas.microsoft.com/office/drawing/2014/chart" uri="{C3380CC4-5D6E-409C-BE32-E72D297353CC}">
                <c16:uniqueId val="{0000000A-8AA4-4FCA-9D03-D78BA33D9570}"/>
              </c:ext>
            </c:extLst>
          </c:dPt>
          <c:dPt>
            <c:idx val="15"/>
            <c:invertIfNegative val="0"/>
            <c:bubble3D val="0"/>
            <c:extLst>
              <c:ext xmlns:c16="http://schemas.microsoft.com/office/drawing/2014/chart" uri="{C3380CC4-5D6E-409C-BE32-E72D297353CC}">
                <c16:uniqueId val="{0000000B-8AA4-4FCA-9D03-D78BA33D9570}"/>
              </c:ext>
            </c:extLst>
          </c:dPt>
          <c:dPt>
            <c:idx val="16"/>
            <c:invertIfNegative val="0"/>
            <c:bubble3D val="0"/>
            <c:extLst>
              <c:ext xmlns:c16="http://schemas.microsoft.com/office/drawing/2014/chart" uri="{C3380CC4-5D6E-409C-BE32-E72D297353CC}">
                <c16:uniqueId val="{0000000C-8AA4-4FCA-9D03-D78BA33D9570}"/>
              </c:ext>
            </c:extLst>
          </c:dPt>
          <c:dPt>
            <c:idx val="17"/>
            <c:invertIfNegative val="0"/>
            <c:bubble3D val="0"/>
            <c:extLst>
              <c:ext xmlns:c16="http://schemas.microsoft.com/office/drawing/2014/chart" uri="{C3380CC4-5D6E-409C-BE32-E72D297353CC}">
                <c16:uniqueId val="{0000000D-8AA4-4FCA-9D03-D78BA33D9570}"/>
              </c:ext>
            </c:extLst>
          </c:dPt>
          <c:dPt>
            <c:idx val="18"/>
            <c:invertIfNegative val="0"/>
            <c:bubble3D val="0"/>
            <c:extLst>
              <c:ext xmlns:c16="http://schemas.microsoft.com/office/drawing/2014/chart" uri="{C3380CC4-5D6E-409C-BE32-E72D297353CC}">
                <c16:uniqueId val="{0000000E-8AA4-4FCA-9D03-D78BA33D9570}"/>
              </c:ext>
            </c:extLst>
          </c:dPt>
          <c:dPt>
            <c:idx val="19"/>
            <c:invertIfNegative val="0"/>
            <c:bubble3D val="0"/>
            <c:extLst>
              <c:ext xmlns:c16="http://schemas.microsoft.com/office/drawing/2014/chart" uri="{C3380CC4-5D6E-409C-BE32-E72D297353CC}">
                <c16:uniqueId val="{0000000F-8AA4-4FCA-9D03-D78BA33D9570}"/>
              </c:ext>
            </c:extLst>
          </c:dPt>
          <c:dPt>
            <c:idx val="20"/>
            <c:invertIfNegative val="0"/>
            <c:bubble3D val="0"/>
            <c:extLst>
              <c:ext xmlns:c16="http://schemas.microsoft.com/office/drawing/2014/chart" uri="{C3380CC4-5D6E-409C-BE32-E72D297353CC}">
                <c16:uniqueId val="{00000010-8AA4-4FCA-9D03-D78BA33D9570}"/>
              </c:ext>
            </c:extLst>
          </c:dPt>
          <c:dPt>
            <c:idx val="21"/>
            <c:invertIfNegative val="0"/>
            <c:bubble3D val="0"/>
            <c:spPr>
              <a:solidFill>
                <a:srgbClr val="FBBB27"/>
              </a:solidFill>
            </c:spPr>
            <c:extLst>
              <c:ext xmlns:c16="http://schemas.microsoft.com/office/drawing/2014/chart" uri="{C3380CC4-5D6E-409C-BE32-E72D297353CC}">
                <c16:uniqueId val="{00000012-8AA4-4FCA-9D03-D78BA33D9570}"/>
              </c:ext>
            </c:extLst>
          </c:dPt>
          <c:dLbls>
            <c:dLbl>
              <c:idx val="0"/>
              <c:layout>
                <c:manualLayout>
                  <c:x val="0"/>
                  <c:y val="-7.2194008607856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A4-4FCA-9D03-D78BA33D9570}"/>
                </c:ext>
              </c:extLst>
            </c:dLbl>
            <c:dLbl>
              <c:idx val="1"/>
              <c:layout>
                <c:manualLayout>
                  <c:x val="-3.1746031746031746E-3"/>
                  <c:y val="3.6392578492989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A4-4FCA-9D03-D78BA33D9570}"/>
                </c:ext>
              </c:extLst>
            </c:dLbl>
            <c:dLbl>
              <c:idx val="7"/>
              <c:layout>
                <c:manualLayout>
                  <c:x val="-9.5238095238095247E-3"/>
                  <c:y val="4.5490723116236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A4-4FCA-9D03-D78BA33D9570}"/>
                </c:ext>
              </c:extLst>
            </c:dLbl>
            <c:dLbl>
              <c:idx val="8"/>
              <c:layout>
                <c:manualLayout>
                  <c:x val="-3.1746031746031746E-3"/>
                  <c:y val="4.5490723116236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A4-4FCA-9D03-D78BA33D9570}"/>
                </c:ext>
              </c:extLst>
            </c:dLbl>
            <c:dLbl>
              <c:idx val="9"/>
              <c:layout>
                <c:manualLayout>
                  <c:x val="0"/>
                  <c:y val="5.458886773948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AA4-4FCA-9D03-D78BA33D9570}"/>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'F130 caprino'!$G$24:$H$57</c15:sqref>
                  </c15:fullRef>
                </c:ext>
              </c:extLst>
              <c:f>'F130 caprino'!$G$36:$H$57</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2018-2019</c:v>
                  </c:pt>
                  <c:pt idx="12">
                    <c:v>2019-2020</c:v>
                  </c:pt>
                </c:lvl>
              </c:multiLvlStrCache>
            </c:multiLvlStrRef>
          </c:cat>
          <c:val>
            <c:numRef>
              <c:extLst>
                <c:ext xmlns:c15="http://schemas.microsoft.com/office/drawing/2012/chart" uri="{02D57815-91ED-43cb-92C2-25804820EDAC}">
                  <c15:fullRef>
                    <c15:sqref>'F130 caprino'!$J$24:$J$57</c15:sqref>
                  </c15:fullRef>
                </c:ext>
              </c:extLst>
              <c:f>'F130 caprino'!$J$36:$J$57</c:f>
              <c:numCache>
                <c:formatCode>0.0%</c:formatCode>
                <c:ptCount val="22"/>
                <c:pt idx="0">
                  <c:v>-0.1428571428571429</c:v>
                </c:pt>
                <c:pt idx="1">
                  <c:v>-9.0909090909090939E-2</c:v>
                </c:pt>
                <c:pt idx="2">
                  <c:v>-0.38461538461538458</c:v>
                </c:pt>
                <c:pt idx="3">
                  <c:v>-0.4285714285714286</c:v>
                </c:pt>
                <c:pt idx="4">
                  <c:v>-0.26666666666666672</c:v>
                </c:pt>
                <c:pt idx="5">
                  <c:v>-0.30769230769230771</c:v>
                </c:pt>
                <c:pt idx="6">
                  <c:v>-0.11111111111111116</c:v>
                </c:pt>
                <c:pt idx="7">
                  <c:v>0</c:v>
                </c:pt>
                <c:pt idx="8">
                  <c:v>0</c:v>
                </c:pt>
                <c:pt idx="9">
                  <c:v>0</c:v>
                </c:pt>
                <c:pt idx="10">
                  <c:v>-0.30000000000000004</c:v>
                </c:pt>
                <c:pt idx="11">
                  <c:v>-0.5</c:v>
                </c:pt>
                <c:pt idx="12">
                  <c:v>-0.33333333333333337</c:v>
                </c:pt>
                <c:pt idx="13">
                  <c:v>-0.30000000000000004</c:v>
                </c:pt>
                <c:pt idx="14">
                  <c:v>-0.25</c:v>
                </c:pt>
                <c:pt idx="15">
                  <c:v>-0.375</c:v>
                </c:pt>
                <c:pt idx="16">
                  <c:v>-0.45454545454545459</c:v>
                </c:pt>
                <c:pt idx="17">
                  <c:v>-0.22222222222222221</c:v>
                </c:pt>
                <c:pt idx="18">
                  <c:v>-0.125</c:v>
                </c:pt>
                <c:pt idx="19">
                  <c:v>0</c:v>
                </c:pt>
                <c:pt idx="20">
                  <c:v>0</c:v>
                </c:pt>
                <c:pt idx="21">
                  <c:v>0</c:v>
                </c:pt>
              </c:numCache>
            </c:numRef>
          </c:val>
          <c:extLst>
            <c:ext xmlns:c16="http://schemas.microsoft.com/office/drawing/2014/chart" uri="{C3380CC4-5D6E-409C-BE32-E72D297353CC}">
              <c16:uniqueId val="{00000017-8AA4-4FCA-9D03-D78BA33D9570}"/>
            </c:ext>
          </c:extLst>
        </c:ser>
        <c:dLbls>
          <c:showLegendKey val="0"/>
          <c:showVal val="0"/>
          <c:showCatName val="0"/>
          <c:showSerName val="0"/>
          <c:showPercent val="0"/>
          <c:showBubbleSize val="0"/>
        </c:dLbls>
        <c:gapWidth val="150"/>
        <c:axId val="143887000"/>
        <c:axId val="143887392"/>
      </c:barChart>
      <c:catAx>
        <c:axId val="1438870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43887392"/>
        <c:crosses val="autoZero"/>
        <c:auto val="1"/>
        <c:lblAlgn val="ctr"/>
        <c:lblOffset val="100"/>
        <c:noMultiLvlLbl val="0"/>
      </c:catAx>
      <c:valAx>
        <c:axId val="143887392"/>
        <c:scaling>
          <c:orientation val="minMax"/>
        </c:scaling>
        <c:delete val="1"/>
        <c:axPos val="l"/>
        <c:numFmt formatCode="0.0%" sourceLinked="1"/>
        <c:majorTickMark val="none"/>
        <c:minorTickMark val="none"/>
        <c:tickLblPos val="nextTo"/>
        <c:crossAx val="1438870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'F12'!$D$6</c:f>
              <c:strCache>
                <c:ptCount val="1"/>
                <c:pt idx="0">
                  <c:v>Variación</c:v>
                </c:pt>
              </c:strCache>
            </c:strRef>
          </c:tx>
          <c:spPr>
            <a:solidFill>
              <a:srgbClr val="7C878E"/>
            </a:solidFill>
            <a:ln>
              <a:noFill/>
            </a:ln>
          </c:spPr>
          <c:invertIfNegative val="0"/>
          <c:cat>
            <c:numRef>
              <c:f>'F12'!$B$7:$B$87</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'F12'!$D$7:$D$87</c:f>
              <c:numCache>
                <c:formatCode>0.00%</c:formatCode>
                <c:ptCount val="81"/>
                <c:pt idx="0">
                  <c:v>2.5333947489636188E-2</c:v>
                </c:pt>
                <c:pt idx="1">
                  <c:v>2.1701884637350028E-2</c:v>
                </c:pt>
                <c:pt idx="2">
                  <c:v>2.4880493002361469E-2</c:v>
                </c:pt>
                <c:pt idx="3">
                  <c:v>-8.099411960501542E-3</c:v>
                </c:pt>
                <c:pt idx="4">
                  <c:v>7.0683271625715935E-3</c:v>
                </c:pt>
                <c:pt idx="5">
                  <c:v>3.1874539998867621E-2</c:v>
                </c:pt>
                <c:pt idx="6">
                  <c:v>5.1033850736010182E-2</c:v>
                </c:pt>
                <c:pt idx="7">
                  <c:v>6.0805024264915658E-2</c:v>
                </c:pt>
                <c:pt idx="8">
                  <c:v>6.8908331903700007E-2</c:v>
                </c:pt>
                <c:pt idx="9">
                  <c:v>5.664140406860789E-2</c:v>
                </c:pt>
                <c:pt idx="10">
                  <c:v>5.8937639071147241E-2</c:v>
                </c:pt>
                <c:pt idx="11">
                  <c:v>5.2574308458851318E-2</c:v>
                </c:pt>
                <c:pt idx="12">
                  <c:v>-1.0388589398023288E-2</c:v>
                </c:pt>
                <c:pt idx="13">
                  <c:v>-3.1861375069872641E-3</c:v>
                </c:pt>
                <c:pt idx="14">
                  <c:v>1.9780837313852023E-2</c:v>
                </c:pt>
                <c:pt idx="15">
                  <c:v>2.4832214765100818E-2</c:v>
                </c:pt>
                <c:pt idx="16">
                  <c:v>1.9886363636363598E-2</c:v>
                </c:pt>
                <c:pt idx="17">
                  <c:v>1.7667069022275824E-2</c:v>
                </c:pt>
                <c:pt idx="18">
                  <c:v>6.4414168937329624E-2</c:v>
                </c:pt>
                <c:pt idx="19">
                  <c:v>5.1130247578041063E-2</c:v>
                </c:pt>
                <c:pt idx="20">
                  <c:v>3.49882302589343E-2</c:v>
                </c:pt>
                <c:pt idx="21">
                  <c:v>5.2256916356576671E-2</c:v>
                </c:pt>
                <c:pt idx="22">
                  <c:v>5.4687500000000035E-2</c:v>
                </c:pt>
                <c:pt idx="23">
                  <c:v>6.4149300832471751E-2</c:v>
                </c:pt>
                <c:pt idx="24">
                  <c:v>0.1204675707881744</c:v>
                </c:pt>
                <c:pt idx="25">
                  <c:v>0.11725452812202104</c:v>
                </c:pt>
                <c:pt idx="26">
                  <c:v>0.11594202898550741</c:v>
                </c:pt>
                <c:pt idx="27">
                  <c:v>0.1016699410609037</c:v>
                </c:pt>
                <c:pt idx="28">
                  <c:v>0.1029548309574525</c:v>
                </c:pt>
                <c:pt idx="29">
                  <c:v>9.9633383653224217E-2</c:v>
                </c:pt>
                <c:pt idx="30">
                  <c:v>3.6657792340774167E-2</c:v>
                </c:pt>
                <c:pt idx="31">
                  <c:v>5.4685099846390056E-2</c:v>
                </c:pt>
                <c:pt idx="32">
                  <c:v>7.3193424997415504E-2</c:v>
                </c:pt>
                <c:pt idx="33">
                  <c:v>8.4922099220992212E-2</c:v>
                </c:pt>
                <c:pt idx="34">
                  <c:v>9.1902937420178771E-2</c:v>
                </c:pt>
                <c:pt idx="35">
                  <c:v>7.8279987728806566E-2</c:v>
                </c:pt>
                <c:pt idx="36">
                  <c:v>8.6802390357540879E-2</c:v>
                </c:pt>
                <c:pt idx="37">
                  <c:v>7.9552298735193774E-2</c:v>
                </c:pt>
                <c:pt idx="38">
                  <c:v>4.7355686138956077E-2</c:v>
                </c:pt>
                <c:pt idx="39">
                  <c:v>4.5474810521622784E-2</c:v>
                </c:pt>
                <c:pt idx="40">
                  <c:v>8.4678617411112253E-2</c:v>
                </c:pt>
                <c:pt idx="41">
                  <c:v>6.5797215140223506E-2</c:v>
                </c:pt>
                <c:pt idx="42">
                  <c:v>8.3316870802054396E-2</c:v>
                </c:pt>
                <c:pt idx="43">
                  <c:v>8.3066317118166921E-2</c:v>
                </c:pt>
                <c:pt idx="44">
                  <c:v>6.7912532511318763E-2</c:v>
                </c:pt>
                <c:pt idx="45">
                  <c:v>5.4183003448438682E-2</c:v>
                </c:pt>
                <c:pt idx="46">
                  <c:v>5.3803686722185939E-2</c:v>
                </c:pt>
                <c:pt idx="47">
                  <c:v>5.9604533168950709E-2</c:v>
                </c:pt>
                <c:pt idx="48">
                  <c:v>3.476234855545194E-2</c:v>
                </c:pt>
                <c:pt idx="49">
                  <c:v>2.1711841554697974E-2</c:v>
                </c:pt>
                <c:pt idx="50">
                  <c:v>4.1867043847241776E-2</c:v>
                </c:pt>
                <c:pt idx="51">
                  <c:v>4.4870883676853789E-2</c:v>
                </c:pt>
                <c:pt idx="52">
                  <c:v>1.5248356464572664E-2</c:v>
                </c:pt>
                <c:pt idx="53">
                  <c:v>3.2707700800441719E-2</c:v>
                </c:pt>
                <c:pt idx="54">
                  <c:v>3.1684522452701175E-2</c:v>
                </c:pt>
                <c:pt idx="55">
                  <c:v>2.5012326863597643E-2</c:v>
                </c:pt>
                <c:pt idx="56">
                  <c:v>2.6700342774670698E-2</c:v>
                </c:pt>
                <c:pt idx="57">
                  <c:v>3.8492561390930352E-2</c:v>
                </c:pt>
                <c:pt idx="58">
                  <c:v>3.8403480731663935E-2</c:v>
                </c:pt>
                <c:pt idx="59">
                  <c:v>4.1528685223306223E-2</c:v>
                </c:pt>
                <c:pt idx="60">
                  <c:v>6.2775826353237946E-2</c:v>
                </c:pt>
                <c:pt idx="61">
                  <c:v>7.949581361485257E-2</c:v>
                </c:pt>
                <c:pt idx="62">
                  <c:v>2.701601954928054E-2</c:v>
                </c:pt>
                <c:pt idx="63">
                  <c:v>6.0946852893161672E-2</c:v>
                </c:pt>
                <c:pt idx="64">
                  <c:v>5.7514164942890543E-2</c:v>
                </c:pt>
                <c:pt idx="65">
                  <c:v>3.1449062319034229E-2</c:v>
                </c:pt>
                <c:pt idx="66">
                  <c:v>3.3230225364560426E-2</c:v>
                </c:pt>
                <c:pt idx="67">
                  <c:v>2.1384527922333526E-2</c:v>
                </c:pt>
                <c:pt idx="68">
                  <c:v>1.7351959233878035E-2</c:v>
                </c:pt>
                <c:pt idx="69">
                  <c:v>3.1067961165048186E-3</c:v>
                </c:pt>
                <c:pt idx="70">
                  <c:v>-1.0132968489460787E-2</c:v>
                </c:pt>
                <c:pt idx="71">
                  <c:v>-1.8002921715218719E-2</c:v>
                </c:pt>
                <c:pt idx="72">
                  <c:v>-2.1822033898305108E-2</c:v>
                </c:pt>
                <c:pt idx="73">
                  <c:v>-1.7872950301395251E-2</c:v>
                </c:pt>
                <c:pt idx="74">
                  <c:v>3.2430050671954203E-2</c:v>
                </c:pt>
                <c:pt idx="75">
                  <c:v>-2.2610702684219521E-2</c:v>
                </c:pt>
                <c:pt idx="76">
                  <c:v>-7.4499298379895343E-2</c:v>
                </c:pt>
                <c:pt idx="77">
                  <c:v>-4.3835024832649561E-2</c:v>
                </c:pt>
                <c:pt idx="78">
                  <c:v>-6.5306646138054952E-2</c:v>
                </c:pt>
                <c:pt idx="79">
                  <c:v>-4.5769823599931606E-2</c:v>
                </c:pt>
                <c:pt idx="80">
                  <c:v>-1.9474070555723502E-2</c:v>
                </c:pt>
              </c:numCache>
            </c:numRef>
          </c:val>
          <c:extLst>
            <c:ext xmlns:c16="http://schemas.microsoft.com/office/drawing/2014/chart" uri="{C3380CC4-5D6E-409C-BE32-E72D297353CC}">
              <c16:uniqueId val="{00000000-D691-4074-AA73-5DD6AB4B30CC}"/>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'F12'!$C$6</c:f>
              <c:strCache>
                <c:ptCount val="1"/>
                <c:pt idx="0">
                  <c:v> Personal ocupado total </c:v>
                </c:pt>
              </c:strCache>
            </c:strRef>
          </c:tx>
          <c:spPr>
            <a:ln w="19050">
              <a:solidFill>
                <a:srgbClr val="004A98"/>
              </a:solidFill>
            </a:ln>
          </c:spPr>
          <c:marker>
            <c:symbol val="none"/>
          </c:marker>
          <c:cat>
            <c:numRef>
              <c:f>'F12'!$B$7:$B$87</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'F12'!$C$7:$C$87</c:f>
              <c:numCache>
                <c:formatCode>_-* #,##0_-;\-* #,##0_-;_-* "-"??_-;_-@_-</c:formatCode>
                <c:ptCount val="81"/>
                <c:pt idx="0">
                  <c:v>17.808</c:v>
                </c:pt>
                <c:pt idx="1">
                  <c:v>17.89</c:v>
                </c:pt>
                <c:pt idx="2">
                  <c:v>17.795000000000002</c:v>
                </c:pt>
                <c:pt idx="3">
                  <c:v>17.88</c:v>
                </c:pt>
                <c:pt idx="4">
                  <c:v>17.952000000000002</c:v>
                </c:pt>
                <c:pt idx="5">
                  <c:v>18.225999999999999</c:v>
                </c:pt>
                <c:pt idx="6">
                  <c:v>18.350000000000001</c:v>
                </c:pt>
                <c:pt idx="7">
                  <c:v>18.579999999999998</c:v>
                </c:pt>
                <c:pt idx="8">
                  <c:v>18.692</c:v>
                </c:pt>
                <c:pt idx="9">
                  <c:v>18.542999999999999</c:v>
                </c:pt>
                <c:pt idx="10">
                  <c:v>18.559999999999999</c:v>
                </c:pt>
                <c:pt idx="11">
                  <c:v>18.379000000000001</c:v>
                </c:pt>
                <c:pt idx="12">
                  <c:v>17.623000000000001</c:v>
                </c:pt>
                <c:pt idx="13">
                  <c:v>17.832999999999998</c:v>
                </c:pt>
                <c:pt idx="14">
                  <c:v>18.146999999999998</c:v>
                </c:pt>
                <c:pt idx="15">
                  <c:v>18.324000000000002</c:v>
                </c:pt>
                <c:pt idx="16">
                  <c:v>18.309000000000001</c:v>
                </c:pt>
                <c:pt idx="17">
                  <c:v>18.547999999999998</c:v>
                </c:pt>
                <c:pt idx="18">
                  <c:v>19.532</c:v>
                </c:pt>
                <c:pt idx="19">
                  <c:v>19.53</c:v>
                </c:pt>
                <c:pt idx="20">
                  <c:v>19.346</c:v>
                </c:pt>
                <c:pt idx="21">
                  <c:v>19.512</c:v>
                </c:pt>
                <c:pt idx="22">
                  <c:v>19.574999999999999</c:v>
                </c:pt>
                <c:pt idx="23">
                  <c:v>19.558</c:v>
                </c:pt>
                <c:pt idx="24">
                  <c:v>19.745999999999999</c:v>
                </c:pt>
                <c:pt idx="25">
                  <c:v>19.923999999999999</c:v>
                </c:pt>
                <c:pt idx="26">
                  <c:v>20.251000000000001</c:v>
                </c:pt>
                <c:pt idx="27">
                  <c:v>20.187000000000001</c:v>
                </c:pt>
                <c:pt idx="28">
                  <c:v>20.193999999999999</c:v>
                </c:pt>
                <c:pt idx="29">
                  <c:v>20.396000000000001</c:v>
                </c:pt>
                <c:pt idx="30">
                  <c:v>20.248000000000001</c:v>
                </c:pt>
                <c:pt idx="31">
                  <c:v>20.597999999999999</c:v>
                </c:pt>
                <c:pt idx="32">
                  <c:v>20.762</c:v>
                </c:pt>
                <c:pt idx="33">
                  <c:v>21.169</c:v>
                </c:pt>
                <c:pt idx="34">
                  <c:v>21.373999999999999</c:v>
                </c:pt>
                <c:pt idx="35">
                  <c:v>21.088999999999999</c:v>
                </c:pt>
                <c:pt idx="36">
                  <c:v>21.46</c:v>
                </c:pt>
                <c:pt idx="37">
                  <c:v>21.509</c:v>
                </c:pt>
                <c:pt idx="38">
                  <c:v>21.21</c:v>
                </c:pt>
                <c:pt idx="39">
                  <c:v>21.105</c:v>
                </c:pt>
                <c:pt idx="40">
                  <c:v>21.904</c:v>
                </c:pt>
                <c:pt idx="41">
                  <c:v>21.738</c:v>
                </c:pt>
                <c:pt idx="42">
                  <c:v>21.934999999999999</c:v>
                </c:pt>
                <c:pt idx="43">
                  <c:v>22.309000000000001</c:v>
                </c:pt>
                <c:pt idx="44">
                  <c:v>22.172000000000001</c:v>
                </c:pt>
                <c:pt idx="45">
                  <c:v>22.315999999999999</c:v>
                </c:pt>
                <c:pt idx="46">
                  <c:v>22.524000000000001</c:v>
                </c:pt>
                <c:pt idx="47">
                  <c:v>22.346</c:v>
                </c:pt>
                <c:pt idx="48">
                  <c:v>22.206</c:v>
                </c:pt>
                <c:pt idx="49">
                  <c:v>21.975999999999999</c:v>
                </c:pt>
                <c:pt idx="50">
                  <c:v>22.097999999999999</c:v>
                </c:pt>
                <c:pt idx="51">
                  <c:v>22.052</c:v>
                </c:pt>
                <c:pt idx="52">
                  <c:v>22.238</c:v>
                </c:pt>
                <c:pt idx="53">
                  <c:v>22.449000000000002</c:v>
                </c:pt>
                <c:pt idx="54">
                  <c:v>22.63</c:v>
                </c:pt>
                <c:pt idx="55">
                  <c:v>22.867000000000001</c:v>
                </c:pt>
                <c:pt idx="56">
                  <c:v>22.763999999999999</c:v>
                </c:pt>
                <c:pt idx="57">
                  <c:v>23.175000000000001</c:v>
                </c:pt>
                <c:pt idx="58">
                  <c:v>23.388999999999999</c:v>
                </c:pt>
                <c:pt idx="59">
                  <c:v>23.274000000000001</c:v>
                </c:pt>
                <c:pt idx="60">
                  <c:v>23.6</c:v>
                </c:pt>
                <c:pt idx="61">
                  <c:v>23.722999999999999</c:v>
                </c:pt>
                <c:pt idx="62">
                  <c:v>22.695</c:v>
                </c:pt>
                <c:pt idx="63">
                  <c:v>23.396000000000001</c:v>
                </c:pt>
                <c:pt idx="64">
                  <c:v>23.516999999999999</c:v>
                </c:pt>
                <c:pt idx="65">
                  <c:v>23.155000000000001</c:v>
                </c:pt>
                <c:pt idx="66">
                  <c:v>23.382000000000001</c:v>
                </c:pt>
                <c:pt idx="67">
                  <c:v>23.356000000000002</c:v>
                </c:pt>
                <c:pt idx="68">
                  <c:v>23.158999999999999</c:v>
                </c:pt>
                <c:pt idx="69">
                  <c:v>23.247</c:v>
                </c:pt>
                <c:pt idx="70">
                  <c:v>23.152000000000001</c:v>
                </c:pt>
                <c:pt idx="71">
                  <c:v>22.855</c:v>
                </c:pt>
                <c:pt idx="72">
                  <c:v>23.085000000000001</c:v>
                </c:pt>
                <c:pt idx="73">
                  <c:v>23.298999999999999</c:v>
                </c:pt>
                <c:pt idx="74">
                  <c:v>23.431000000000001</c:v>
                </c:pt>
                <c:pt idx="75">
                  <c:v>22.867000000000001</c:v>
                </c:pt>
                <c:pt idx="76">
                  <c:v>21.765000000000001</c:v>
                </c:pt>
                <c:pt idx="77">
                  <c:v>22.14</c:v>
                </c:pt>
                <c:pt idx="78">
                  <c:v>21.855</c:v>
                </c:pt>
                <c:pt idx="79">
                  <c:v>22.286999999999999</c:v>
                </c:pt>
                <c:pt idx="80">
                  <c:v>22.707999999999998</c:v>
                </c:pt>
              </c:numCache>
            </c:numRef>
          </c:val>
          <c:smooth val="0"/>
          <c:extLst>
            <c:ext xmlns:c16="http://schemas.microsoft.com/office/drawing/2014/chart" uri="{C3380CC4-5D6E-409C-BE32-E72D297353CC}">
              <c16:uniqueId val="{00000001-D691-4074-AA73-5DD6AB4B30CC}"/>
            </c:ext>
          </c:extLst>
        </c:ser>
        <c:dLbls>
          <c:showLegendKey val="0"/>
          <c:showVal val="0"/>
          <c:showCatName val="0"/>
          <c:showSerName val="0"/>
          <c:showPercent val="0"/>
          <c:showBubbleSize val="0"/>
        </c:dLbls>
        <c:marker val="1"/>
        <c:smooth val="0"/>
        <c:axId val="604730927"/>
        <c:axId val="1"/>
      </c:lineChart>
      <c:date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Offset val="100"/>
        <c:baseTimeUnit val="month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Miles</a:t>
                </a:r>
                <a:r>
                  <a:rPr lang="es-MX" baseline="0"/>
                  <a:t> de personas</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5400000" vert="horz"/>
              <a:lstStyle/>
              <a:p>
                <a:pPr>
                  <a:defRPr/>
                </a:pPr>
                <a:r>
                  <a:rPr lang="es-MX"/>
                  <a:t>Variación anual</a:t>
                </a:r>
              </a:p>
            </c:rich>
          </c:tx>
          <c:overlay val="0"/>
          <c:spPr>
            <a:noFill/>
            <a:ln w="25400">
              <a:noFill/>
            </a:ln>
          </c:spPr>
        </c:title>
        <c:numFmt formatCode="0.00%"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7.6178786475220014E-2"/>
          <c:y val="3.1421194083803394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'F130 ovino'!$J$19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40C-4916-92B3-9CF1DCA1422C}"/>
              </c:ext>
            </c:extLst>
          </c:dPt>
          <c:dPt>
            <c:idx val="1"/>
            <c:invertIfNegative val="0"/>
            <c:bubble3D val="0"/>
            <c:extLst>
              <c:ext xmlns:c16="http://schemas.microsoft.com/office/drawing/2014/chart" uri="{C3380CC4-5D6E-409C-BE32-E72D297353CC}">
                <c16:uniqueId val="{00000001-940C-4916-92B3-9CF1DCA1422C}"/>
              </c:ext>
            </c:extLst>
          </c:dPt>
          <c:dPt>
            <c:idx val="2"/>
            <c:invertIfNegative val="0"/>
            <c:bubble3D val="0"/>
            <c:extLst>
              <c:ext xmlns:c16="http://schemas.microsoft.com/office/drawing/2014/chart" uri="{C3380CC4-5D6E-409C-BE32-E72D297353CC}">
                <c16:uniqueId val="{00000002-940C-4916-92B3-9CF1DCA1422C}"/>
              </c:ext>
            </c:extLst>
          </c:dPt>
          <c:dPt>
            <c:idx val="4"/>
            <c:invertIfNegative val="0"/>
            <c:bubble3D val="0"/>
            <c:extLst>
              <c:ext xmlns:c16="http://schemas.microsoft.com/office/drawing/2014/chart" uri="{C3380CC4-5D6E-409C-BE32-E72D297353CC}">
                <c16:uniqueId val="{00000003-940C-4916-92B3-9CF1DCA1422C}"/>
              </c:ext>
            </c:extLst>
          </c:dPt>
          <c:dPt>
            <c:idx val="5"/>
            <c:invertIfNegative val="0"/>
            <c:bubble3D val="0"/>
            <c:extLst>
              <c:ext xmlns:c16="http://schemas.microsoft.com/office/drawing/2014/chart" uri="{C3380CC4-5D6E-409C-BE32-E72D297353CC}">
                <c16:uniqueId val="{00000004-940C-4916-92B3-9CF1DCA1422C}"/>
              </c:ext>
            </c:extLst>
          </c:dPt>
          <c:dPt>
            <c:idx val="6"/>
            <c:invertIfNegative val="0"/>
            <c:bubble3D val="0"/>
            <c:extLst>
              <c:ext xmlns:c16="http://schemas.microsoft.com/office/drawing/2014/chart" uri="{C3380CC4-5D6E-409C-BE32-E72D297353CC}">
                <c16:uniqueId val="{00000005-940C-4916-92B3-9CF1DCA1422C}"/>
              </c:ext>
            </c:extLst>
          </c:dPt>
          <c:dPt>
            <c:idx val="7"/>
            <c:invertIfNegative val="0"/>
            <c:bubble3D val="0"/>
            <c:extLst>
              <c:ext xmlns:c16="http://schemas.microsoft.com/office/drawing/2014/chart" uri="{C3380CC4-5D6E-409C-BE32-E72D297353CC}">
                <c16:uniqueId val="{00000006-940C-4916-92B3-9CF1DCA1422C}"/>
              </c:ext>
            </c:extLst>
          </c:dPt>
          <c:dPt>
            <c:idx val="8"/>
            <c:invertIfNegative val="0"/>
            <c:bubble3D val="0"/>
            <c:extLst>
              <c:ext xmlns:c16="http://schemas.microsoft.com/office/drawing/2014/chart" uri="{C3380CC4-5D6E-409C-BE32-E72D297353CC}">
                <c16:uniqueId val="{00000007-940C-4916-92B3-9CF1DCA1422C}"/>
              </c:ext>
            </c:extLst>
          </c:dPt>
          <c:dPt>
            <c:idx val="9"/>
            <c:invertIfNegative val="0"/>
            <c:bubble3D val="0"/>
            <c:extLst>
              <c:ext xmlns:c16="http://schemas.microsoft.com/office/drawing/2014/chart" uri="{C3380CC4-5D6E-409C-BE32-E72D297353CC}">
                <c16:uniqueId val="{00000008-940C-4916-92B3-9CF1DCA1422C}"/>
              </c:ext>
            </c:extLst>
          </c:dPt>
          <c:dPt>
            <c:idx val="11"/>
            <c:invertIfNegative val="0"/>
            <c:bubble3D val="0"/>
            <c:extLst>
              <c:ext xmlns:c16="http://schemas.microsoft.com/office/drawing/2014/chart" uri="{C3380CC4-5D6E-409C-BE32-E72D297353CC}">
                <c16:uniqueId val="{00000009-940C-4916-92B3-9CF1DCA1422C}"/>
              </c:ext>
            </c:extLst>
          </c:dPt>
          <c:dPt>
            <c:idx val="12"/>
            <c:invertIfNegative val="0"/>
            <c:bubble3D val="0"/>
            <c:extLst>
              <c:ext xmlns:c16="http://schemas.microsoft.com/office/drawing/2014/chart" uri="{C3380CC4-5D6E-409C-BE32-E72D297353CC}">
                <c16:uniqueId val="{0000000A-940C-4916-92B3-9CF1DCA1422C}"/>
              </c:ext>
            </c:extLst>
          </c:dPt>
          <c:dPt>
            <c:idx val="13"/>
            <c:invertIfNegative val="0"/>
            <c:bubble3D val="0"/>
            <c:extLst>
              <c:ext xmlns:c16="http://schemas.microsoft.com/office/drawing/2014/chart" uri="{C3380CC4-5D6E-409C-BE32-E72D297353CC}">
                <c16:uniqueId val="{0000000B-940C-4916-92B3-9CF1DCA1422C}"/>
              </c:ext>
            </c:extLst>
          </c:dPt>
          <c:dPt>
            <c:idx val="14"/>
            <c:invertIfNegative val="0"/>
            <c:bubble3D val="0"/>
            <c:extLst>
              <c:ext xmlns:c16="http://schemas.microsoft.com/office/drawing/2014/chart" uri="{C3380CC4-5D6E-409C-BE32-E72D297353CC}">
                <c16:uniqueId val="{0000000C-940C-4916-92B3-9CF1DCA1422C}"/>
              </c:ext>
            </c:extLst>
          </c:dPt>
          <c:dPt>
            <c:idx val="15"/>
            <c:invertIfNegative val="0"/>
            <c:bubble3D val="0"/>
            <c:extLst>
              <c:ext xmlns:c16="http://schemas.microsoft.com/office/drawing/2014/chart" uri="{C3380CC4-5D6E-409C-BE32-E72D297353CC}">
                <c16:uniqueId val="{0000000D-940C-4916-92B3-9CF1DCA1422C}"/>
              </c:ext>
            </c:extLst>
          </c:dPt>
          <c:dPt>
            <c:idx val="16"/>
            <c:invertIfNegative val="0"/>
            <c:bubble3D val="0"/>
            <c:extLst>
              <c:ext xmlns:c16="http://schemas.microsoft.com/office/drawing/2014/chart" uri="{C3380CC4-5D6E-409C-BE32-E72D297353CC}">
                <c16:uniqueId val="{0000000E-940C-4916-92B3-9CF1DCA1422C}"/>
              </c:ext>
            </c:extLst>
          </c:dPt>
          <c:dPt>
            <c:idx val="17"/>
            <c:invertIfNegative val="0"/>
            <c:bubble3D val="0"/>
            <c:extLst>
              <c:ext xmlns:c16="http://schemas.microsoft.com/office/drawing/2014/chart" uri="{C3380CC4-5D6E-409C-BE32-E72D297353CC}">
                <c16:uniqueId val="{0000000F-940C-4916-92B3-9CF1DCA1422C}"/>
              </c:ext>
            </c:extLst>
          </c:dPt>
          <c:dPt>
            <c:idx val="18"/>
            <c:invertIfNegative val="0"/>
            <c:bubble3D val="0"/>
            <c:extLst>
              <c:ext xmlns:c16="http://schemas.microsoft.com/office/drawing/2014/chart" uri="{C3380CC4-5D6E-409C-BE32-E72D297353CC}">
                <c16:uniqueId val="{00000010-940C-4916-92B3-9CF1DCA1422C}"/>
              </c:ext>
            </c:extLst>
          </c:dPt>
          <c:dPt>
            <c:idx val="19"/>
            <c:invertIfNegative val="0"/>
            <c:bubble3D val="0"/>
            <c:extLst>
              <c:ext xmlns:c16="http://schemas.microsoft.com/office/drawing/2014/chart" uri="{C3380CC4-5D6E-409C-BE32-E72D297353CC}">
                <c16:uniqueId val="{00000011-940C-4916-92B3-9CF1DCA1422C}"/>
              </c:ext>
            </c:extLst>
          </c:dPt>
          <c:dPt>
            <c:idx val="20"/>
            <c:invertIfNegative val="0"/>
            <c:bubble3D val="0"/>
            <c:extLst>
              <c:ext xmlns:c16="http://schemas.microsoft.com/office/drawing/2014/chart" uri="{C3380CC4-5D6E-409C-BE32-E72D297353CC}">
                <c16:uniqueId val="{00000012-940C-4916-92B3-9CF1DCA1422C}"/>
              </c:ext>
            </c:extLst>
          </c:dPt>
          <c:dPt>
            <c:idx val="21"/>
            <c:invertIfNegative val="0"/>
            <c:bubble3D val="0"/>
            <c:spPr>
              <a:solidFill>
                <a:srgbClr val="FBBB27"/>
              </a:solidFill>
            </c:spPr>
            <c:extLst>
              <c:ext xmlns:c16="http://schemas.microsoft.com/office/drawing/2014/chart" uri="{C3380CC4-5D6E-409C-BE32-E72D297353CC}">
                <c16:uniqueId val="{00000014-940C-4916-92B3-9CF1DCA1422C}"/>
              </c:ext>
            </c:extLst>
          </c:dPt>
          <c:dLbls>
            <c:dLbl>
              <c:idx val="21"/>
              <c:layout>
                <c:manualLayout>
                  <c:x val="-1.1982432384018818E-16"/>
                  <c:y val="8.300223329821993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40C-4916-92B3-9CF1DCA1422C}"/>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'F130 ovino'!$G$20:$H$53</c15:sqref>
                  </c15:fullRef>
                </c:ext>
              </c:extLst>
              <c:f>'F130 ovino'!$G$32:$H$53</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2018 - 2019</c:v>
                  </c:pt>
                  <c:pt idx="12">
                    <c:v>2019 - 2020</c:v>
                  </c:pt>
                </c:lvl>
              </c:multiLvlStrCache>
            </c:multiLvlStrRef>
          </c:cat>
          <c:val>
            <c:numRef>
              <c:extLst>
                <c:ext xmlns:c15="http://schemas.microsoft.com/office/drawing/2012/chart" uri="{02D57815-91ED-43cb-92C2-25804820EDAC}">
                  <c15:fullRef>
                    <c15:sqref>'F130 ovino'!$J$20:$J$53</c15:sqref>
                  </c15:fullRef>
                </c:ext>
              </c:extLst>
              <c:f>'F130 ovino'!$J$32:$J$53</c:f>
              <c:numCache>
                <c:formatCode>0.0%</c:formatCode>
                <c:ptCount val="22"/>
                <c:pt idx="0">
                  <c:v>0.32000000000000006</c:v>
                </c:pt>
                <c:pt idx="1">
                  <c:v>0.22727272727272729</c:v>
                </c:pt>
                <c:pt idx="2">
                  <c:v>-4.7619047619047672E-2</c:v>
                </c:pt>
                <c:pt idx="3">
                  <c:v>0</c:v>
                </c:pt>
                <c:pt idx="4">
                  <c:v>-9.9999999999999978E-2</c:v>
                </c:pt>
                <c:pt idx="5">
                  <c:v>4.3478260869565188E-2</c:v>
                </c:pt>
                <c:pt idx="6">
                  <c:v>0.5</c:v>
                </c:pt>
                <c:pt idx="7">
                  <c:v>-0.33333333333333337</c:v>
                </c:pt>
                <c:pt idx="8">
                  <c:v>0.21739130434782616</c:v>
                </c:pt>
                <c:pt idx="9">
                  <c:v>0.19230769230769229</c:v>
                </c:pt>
                <c:pt idx="10">
                  <c:v>3.7037037037036979E-2</c:v>
                </c:pt>
                <c:pt idx="11">
                  <c:v>-9.9999999999999978E-2</c:v>
                </c:pt>
                <c:pt idx="12">
                  <c:v>-6.0606060606060552E-2</c:v>
                </c:pt>
                <c:pt idx="13">
                  <c:v>-0.18518518518518523</c:v>
                </c:pt>
                <c:pt idx="14">
                  <c:v>-0.25</c:v>
                </c:pt>
                <c:pt idx="15">
                  <c:v>-0.59090909090909083</c:v>
                </c:pt>
                <c:pt idx="16">
                  <c:v>-0.44444444444444442</c:v>
                </c:pt>
                <c:pt idx="17">
                  <c:v>-0.20833333333333337</c:v>
                </c:pt>
                <c:pt idx="18">
                  <c:v>-0.1333333333333333</c:v>
                </c:pt>
                <c:pt idx="19">
                  <c:v>-0.19999999999999996</c:v>
                </c:pt>
                <c:pt idx="20">
                  <c:v>-0.2142857142857143</c:v>
                </c:pt>
                <c:pt idx="21">
                  <c:v>-9.6774193548387122E-2</c:v>
                </c:pt>
              </c:numCache>
            </c:numRef>
          </c:val>
          <c:extLst>
            <c:ext xmlns:c16="http://schemas.microsoft.com/office/drawing/2014/chart" uri="{C3380CC4-5D6E-409C-BE32-E72D297353CC}">
              <c16:uniqueId val="{00000015-940C-4916-92B3-9CF1DCA1422C}"/>
            </c:ext>
          </c:extLst>
        </c:ser>
        <c:dLbls>
          <c:showLegendKey val="0"/>
          <c:showVal val="0"/>
          <c:showCatName val="0"/>
          <c:showSerName val="0"/>
          <c:showPercent val="0"/>
          <c:showBubbleSize val="0"/>
        </c:dLbls>
        <c:gapWidth val="150"/>
        <c:axId val="144290072"/>
        <c:axId val="144290464"/>
      </c:barChart>
      <c:catAx>
        <c:axId val="14429007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44290464"/>
        <c:crosses val="autoZero"/>
        <c:auto val="1"/>
        <c:lblAlgn val="ctr"/>
        <c:lblOffset val="100"/>
        <c:noMultiLvlLbl val="0"/>
      </c:catAx>
      <c:valAx>
        <c:axId val="144290464"/>
        <c:scaling>
          <c:orientation val="minMax"/>
        </c:scaling>
        <c:delete val="1"/>
        <c:axPos val="l"/>
        <c:numFmt formatCode="0.0%" sourceLinked="1"/>
        <c:majorTickMark val="none"/>
        <c:minorTickMark val="none"/>
        <c:tickLblPos val="nextTo"/>
        <c:crossAx val="14429007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'F130 porcino'!$J$19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40FB-4AAC-AF22-0F69FADC548B}"/>
              </c:ext>
            </c:extLst>
          </c:dPt>
          <c:dPt>
            <c:idx val="1"/>
            <c:invertIfNegative val="0"/>
            <c:bubble3D val="0"/>
            <c:extLst>
              <c:ext xmlns:c16="http://schemas.microsoft.com/office/drawing/2014/chart" uri="{C3380CC4-5D6E-409C-BE32-E72D297353CC}">
                <c16:uniqueId val="{00000001-40FB-4AAC-AF22-0F69FADC548B}"/>
              </c:ext>
            </c:extLst>
          </c:dPt>
          <c:dPt>
            <c:idx val="2"/>
            <c:invertIfNegative val="0"/>
            <c:bubble3D val="0"/>
            <c:extLst>
              <c:ext xmlns:c16="http://schemas.microsoft.com/office/drawing/2014/chart" uri="{C3380CC4-5D6E-409C-BE32-E72D297353CC}">
                <c16:uniqueId val="{00000002-40FB-4AAC-AF22-0F69FADC548B}"/>
              </c:ext>
            </c:extLst>
          </c:dPt>
          <c:dPt>
            <c:idx val="3"/>
            <c:invertIfNegative val="0"/>
            <c:bubble3D val="0"/>
            <c:extLst>
              <c:ext xmlns:c16="http://schemas.microsoft.com/office/drawing/2014/chart" uri="{C3380CC4-5D6E-409C-BE32-E72D297353CC}">
                <c16:uniqueId val="{00000003-40FB-4AAC-AF22-0F69FADC548B}"/>
              </c:ext>
            </c:extLst>
          </c:dPt>
          <c:dPt>
            <c:idx val="4"/>
            <c:invertIfNegative val="0"/>
            <c:bubble3D val="0"/>
            <c:extLst>
              <c:ext xmlns:c16="http://schemas.microsoft.com/office/drawing/2014/chart" uri="{C3380CC4-5D6E-409C-BE32-E72D297353CC}">
                <c16:uniqueId val="{00000004-40FB-4AAC-AF22-0F69FADC548B}"/>
              </c:ext>
            </c:extLst>
          </c:dPt>
          <c:dPt>
            <c:idx val="5"/>
            <c:invertIfNegative val="0"/>
            <c:bubble3D val="0"/>
            <c:extLst>
              <c:ext xmlns:c16="http://schemas.microsoft.com/office/drawing/2014/chart" uri="{C3380CC4-5D6E-409C-BE32-E72D297353CC}">
                <c16:uniqueId val="{00000005-40FB-4AAC-AF22-0F69FADC548B}"/>
              </c:ext>
            </c:extLst>
          </c:dPt>
          <c:dPt>
            <c:idx val="6"/>
            <c:invertIfNegative val="0"/>
            <c:bubble3D val="0"/>
            <c:extLst>
              <c:ext xmlns:c16="http://schemas.microsoft.com/office/drawing/2014/chart" uri="{C3380CC4-5D6E-409C-BE32-E72D297353CC}">
                <c16:uniqueId val="{00000006-40FB-4AAC-AF22-0F69FADC548B}"/>
              </c:ext>
            </c:extLst>
          </c:dPt>
          <c:dPt>
            <c:idx val="7"/>
            <c:invertIfNegative val="0"/>
            <c:bubble3D val="0"/>
            <c:extLst>
              <c:ext xmlns:c16="http://schemas.microsoft.com/office/drawing/2014/chart" uri="{C3380CC4-5D6E-409C-BE32-E72D297353CC}">
                <c16:uniqueId val="{00000007-40FB-4AAC-AF22-0F69FADC548B}"/>
              </c:ext>
            </c:extLst>
          </c:dPt>
          <c:dPt>
            <c:idx val="8"/>
            <c:invertIfNegative val="0"/>
            <c:bubble3D val="0"/>
            <c:extLst>
              <c:ext xmlns:c16="http://schemas.microsoft.com/office/drawing/2014/chart" uri="{C3380CC4-5D6E-409C-BE32-E72D297353CC}">
                <c16:uniqueId val="{00000008-40FB-4AAC-AF22-0F69FADC548B}"/>
              </c:ext>
            </c:extLst>
          </c:dPt>
          <c:dPt>
            <c:idx val="9"/>
            <c:invertIfNegative val="0"/>
            <c:bubble3D val="0"/>
            <c:extLst>
              <c:ext xmlns:c16="http://schemas.microsoft.com/office/drawing/2014/chart" uri="{C3380CC4-5D6E-409C-BE32-E72D297353CC}">
                <c16:uniqueId val="{00000009-40FB-4AAC-AF22-0F69FADC548B}"/>
              </c:ext>
            </c:extLst>
          </c:dPt>
          <c:dPt>
            <c:idx val="10"/>
            <c:invertIfNegative val="0"/>
            <c:bubble3D val="0"/>
            <c:extLst>
              <c:ext xmlns:c16="http://schemas.microsoft.com/office/drawing/2014/chart" uri="{C3380CC4-5D6E-409C-BE32-E72D297353CC}">
                <c16:uniqueId val="{0000000A-40FB-4AAC-AF22-0F69FADC548B}"/>
              </c:ext>
            </c:extLst>
          </c:dPt>
          <c:dPt>
            <c:idx val="11"/>
            <c:invertIfNegative val="0"/>
            <c:bubble3D val="0"/>
            <c:extLst>
              <c:ext xmlns:c16="http://schemas.microsoft.com/office/drawing/2014/chart" uri="{C3380CC4-5D6E-409C-BE32-E72D297353CC}">
                <c16:uniqueId val="{0000000B-40FB-4AAC-AF22-0F69FADC548B}"/>
              </c:ext>
            </c:extLst>
          </c:dPt>
          <c:dPt>
            <c:idx val="12"/>
            <c:invertIfNegative val="0"/>
            <c:bubble3D val="0"/>
            <c:extLst>
              <c:ext xmlns:c16="http://schemas.microsoft.com/office/drawing/2014/chart" uri="{C3380CC4-5D6E-409C-BE32-E72D297353CC}">
                <c16:uniqueId val="{0000000C-40FB-4AAC-AF22-0F69FADC548B}"/>
              </c:ext>
            </c:extLst>
          </c:dPt>
          <c:dPt>
            <c:idx val="13"/>
            <c:invertIfNegative val="0"/>
            <c:bubble3D val="0"/>
            <c:extLst>
              <c:ext xmlns:c16="http://schemas.microsoft.com/office/drawing/2014/chart" uri="{C3380CC4-5D6E-409C-BE32-E72D297353CC}">
                <c16:uniqueId val="{0000000D-40FB-4AAC-AF22-0F69FADC548B}"/>
              </c:ext>
            </c:extLst>
          </c:dPt>
          <c:dPt>
            <c:idx val="14"/>
            <c:invertIfNegative val="0"/>
            <c:bubble3D val="0"/>
            <c:extLst>
              <c:ext xmlns:c16="http://schemas.microsoft.com/office/drawing/2014/chart" uri="{C3380CC4-5D6E-409C-BE32-E72D297353CC}">
                <c16:uniqueId val="{0000000E-40FB-4AAC-AF22-0F69FADC548B}"/>
              </c:ext>
            </c:extLst>
          </c:dPt>
          <c:dPt>
            <c:idx val="15"/>
            <c:invertIfNegative val="0"/>
            <c:bubble3D val="0"/>
            <c:extLst>
              <c:ext xmlns:c16="http://schemas.microsoft.com/office/drawing/2014/chart" uri="{C3380CC4-5D6E-409C-BE32-E72D297353CC}">
                <c16:uniqueId val="{0000000F-40FB-4AAC-AF22-0F69FADC548B}"/>
              </c:ext>
            </c:extLst>
          </c:dPt>
          <c:dPt>
            <c:idx val="16"/>
            <c:invertIfNegative val="0"/>
            <c:bubble3D val="0"/>
            <c:extLst>
              <c:ext xmlns:c16="http://schemas.microsoft.com/office/drawing/2014/chart" uri="{C3380CC4-5D6E-409C-BE32-E72D297353CC}">
                <c16:uniqueId val="{00000010-40FB-4AAC-AF22-0F69FADC548B}"/>
              </c:ext>
            </c:extLst>
          </c:dPt>
          <c:dPt>
            <c:idx val="17"/>
            <c:invertIfNegative val="0"/>
            <c:bubble3D val="0"/>
            <c:extLst>
              <c:ext xmlns:c16="http://schemas.microsoft.com/office/drawing/2014/chart" uri="{C3380CC4-5D6E-409C-BE32-E72D297353CC}">
                <c16:uniqueId val="{00000011-40FB-4AAC-AF22-0F69FADC548B}"/>
              </c:ext>
            </c:extLst>
          </c:dPt>
          <c:dPt>
            <c:idx val="18"/>
            <c:invertIfNegative val="0"/>
            <c:bubble3D val="0"/>
            <c:extLst>
              <c:ext xmlns:c16="http://schemas.microsoft.com/office/drawing/2014/chart" uri="{C3380CC4-5D6E-409C-BE32-E72D297353CC}">
                <c16:uniqueId val="{00000012-40FB-4AAC-AF22-0F69FADC548B}"/>
              </c:ext>
            </c:extLst>
          </c:dPt>
          <c:dPt>
            <c:idx val="19"/>
            <c:invertIfNegative val="0"/>
            <c:bubble3D val="0"/>
            <c:extLst>
              <c:ext xmlns:c16="http://schemas.microsoft.com/office/drawing/2014/chart" uri="{C3380CC4-5D6E-409C-BE32-E72D297353CC}">
                <c16:uniqueId val="{00000013-40FB-4AAC-AF22-0F69FADC548B}"/>
              </c:ext>
            </c:extLst>
          </c:dPt>
          <c:dPt>
            <c:idx val="20"/>
            <c:invertIfNegative val="0"/>
            <c:bubble3D val="0"/>
            <c:extLst>
              <c:ext xmlns:c16="http://schemas.microsoft.com/office/drawing/2014/chart" uri="{C3380CC4-5D6E-409C-BE32-E72D297353CC}">
                <c16:uniqueId val="{00000014-40FB-4AAC-AF22-0F69FADC548B}"/>
              </c:ext>
            </c:extLst>
          </c:dPt>
          <c:dPt>
            <c:idx val="21"/>
            <c:invertIfNegative val="0"/>
            <c:bubble3D val="0"/>
            <c:spPr>
              <a:solidFill>
                <a:srgbClr val="FBBB27"/>
              </a:solidFill>
            </c:spPr>
            <c:extLst>
              <c:ext xmlns:c16="http://schemas.microsoft.com/office/drawing/2014/chart" uri="{C3380CC4-5D6E-409C-BE32-E72D297353CC}">
                <c16:uniqueId val="{00000016-40FB-4AAC-AF22-0F69FADC548B}"/>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'F130 porcino'!$G$20:$H$53</c15:sqref>
                  </c15:fullRef>
                </c:ext>
              </c:extLst>
              <c:f>'F130 porcino'!$G$32:$H$53</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2018 - 2019</c:v>
                  </c:pt>
                  <c:pt idx="12">
                    <c:v>2019 - 2020</c:v>
                  </c:pt>
                </c:lvl>
              </c:multiLvlStrCache>
            </c:multiLvlStrRef>
          </c:cat>
          <c:val>
            <c:numRef>
              <c:extLst>
                <c:ext xmlns:c15="http://schemas.microsoft.com/office/drawing/2012/chart" uri="{02D57815-91ED-43cb-92C2-25804820EDAC}">
                  <c15:fullRef>
                    <c15:sqref>'F130 porcino'!$J$20:$J$53</c15:sqref>
                  </c15:fullRef>
                </c:ext>
              </c:extLst>
              <c:f>'F130 porcino'!$J$32:$J$53</c:f>
              <c:numCache>
                <c:formatCode>0.0%</c:formatCode>
                <c:ptCount val="22"/>
                <c:pt idx="0">
                  <c:v>0.14766169154228859</c:v>
                </c:pt>
                <c:pt idx="1">
                  <c:v>0.34785819793205319</c:v>
                </c:pt>
                <c:pt idx="2">
                  <c:v>0.10930442637759707</c:v>
                </c:pt>
                <c:pt idx="3">
                  <c:v>7.6335877862594437E-3</c:v>
                </c:pt>
                <c:pt idx="4">
                  <c:v>0.12312138728323707</c:v>
                </c:pt>
                <c:pt idx="5">
                  <c:v>3.2069970845481022E-2</c:v>
                </c:pt>
                <c:pt idx="6">
                  <c:v>4.7086844998167843E-2</c:v>
                </c:pt>
                <c:pt idx="7">
                  <c:v>4.8251121076233083E-2</c:v>
                </c:pt>
                <c:pt idx="8">
                  <c:v>5.2487804878048827E-2</c:v>
                </c:pt>
                <c:pt idx="9">
                  <c:v>1.668129938542573E-2</c:v>
                </c:pt>
                <c:pt idx="10">
                  <c:v>2.1649484536082397E-2</c:v>
                </c:pt>
                <c:pt idx="11">
                  <c:v>-3.0584142629366595E-2</c:v>
                </c:pt>
                <c:pt idx="12">
                  <c:v>-2.4102653025836696E-2</c:v>
                </c:pt>
                <c:pt idx="13">
                  <c:v>-0.10118721461187219</c:v>
                </c:pt>
                <c:pt idx="14">
                  <c:v>3.2573289902280145E-2</c:v>
                </c:pt>
                <c:pt idx="15">
                  <c:v>-3.7264537264537267E-2</c:v>
                </c:pt>
                <c:pt idx="16">
                  <c:v>-8.2346886258363394E-2</c:v>
                </c:pt>
                <c:pt idx="17">
                  <c:v>-1.1487758945386117E-2</c:v>
                </c:pt>
                <c:pt idx="18">
                  <c:v>-5.9142607174103246E-2</c:v>
                </c:pt>
                <c:pt idx="19">
                  <c:v>-0.12149212867898695</c:v>
                </c:pt>
                <c:pt idx="20">
                  <c:v>-4.9128661475713709E-2</c:v>
                </c:pt>
                <c:pt idx="21">
                  <c:v>-0.12348877374784106</c:v>
                </c:pt>
              </c:numCache>
            </c:numRef>
          </c:val>
          <c:extLst>
            <c:ext xmlns:c16="http://schemas.microsoft.com/office/drawing/2014/chart" uri="{C3380CC4-5D6E-409C-BE32-E72D297353CC}">
              <c16:uniqueId val="{00000017-40FB-4AAC-AF22-0F69FADC548B}"/>
            </c:ext>
          </c:extLst>
        </c:ser>
        <c:dLbls>
          <c:showLegendKey val="0"/>
          <c:showVal val="0"/>
          <c:showCatName val="0"/>
          <c:showSerName val="0"/>
          <c:showPercent val="0"/>
          <c:showBubbleSize val="0"/>
        </c:dLbls>
        <c:gapWidth val="150"/>
        <c:axId val="144291248"/>
        <c:axId val="144291640"/>
      </c:barChart>
      <c:catAx>
        <c:axId val="14429124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44291640"/>
        <c:crosses val="autoZero"/>
        <c:auto val="1"/>
        <c:lblAlgn val="ctr"/>
        <c:lblOffset val="100"/>
        <c:noMultiLvlLbl val="0"/>
      </c:catAx>
      <c:valAx>
        <c:axId val="144291640"/>
        <c:scaling>
          <c:orientation val="minMax"/>
        </c:scaling>
        <c:delete val="1"/>
        <c:axPos val="l"/>
        <c:numFmt formatCode="0.0%" sourceLinked="1"/>
        <c:majorTickMark val="none"/>
        <c:minorTickMark val="none"/>
        <c:tickLblPos val="nextTo"/>
        <c:crossAx val="1442912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'F13'!$D$6</c:f>
              <c:strCache>
                <c:ptCount val="1"/>
                <c:pt idx="0">
                  <c:v>Variación</c:v>
                </c:pt>
              </c:strCache>
            </c:strRef>
          </c:tx>
          <c:spPr>
            <a:solidFill>
              <a:srgbClr val="7C878E"/>
            </a:solidFill>
            <a:ln w="28575" cap="rnd">
              <a:noFill/>
              <a:round/>
            </a:ln>
            <a:effectLst/>
          </c:spPr>
          <c:invertIfNegative val="0"/>
          <c:cat>
            <c:numRef>
              <c:f>'F13'!$B$7:$B$87</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'F13'!$D$7:$D$87</c:f>
              <c:numCache>
                <c:formatCode>0.00%</c:formatCode>
                <c:ptCount val="81"/>
                <c:pt idx="0">
                  <c:v>3.9398084815321477E-2</c:v>
                </c:pt>
                <c:pt idx="1">
                  <c:v>3.9917208752217624E-2</c:v>
                </c:pt>
                <c:pt idx="2">
                  <c:v>9.332545776727702E-2</c:v>
                </c:pt>
                <c:pt idx="3">
                  <c:v>-2.4601243579345768E-2</c:v>
                </c:pt>
                <c:pt idx="4">
                  <c:v>-2.1097046413502109E-2</c:v>
                </c:pt>
                <c:pt idx="5">
                  <c:v>1.757276221856123E-2</c:v>
                </c:pt>
                <c:pt idx="6">
                  <c:v>2.825455505677317E-2</c:v>
                </c:pt>
                <c:pt idx="7">
                  <c:v>1.3248542660307366E-2</c:v>
                </c:pt>
                <c:pt idx="8">
                  <c:v>6.2552594670406733E-2</c:v>
                </c:pt>
                <c:pt idx="9">
                  <c:v>4.7239915074309982E-2</c:v>
                </c:pt>
                <c:pt idx="10">
                  <c:v>4.3357420789327403E-2</c:v>
                </c:pt>
                <c:pt idx="11">
                  <c:v>7.6453488372093023E-2</c:v>
                </c:pt>
                <c:pt idx="12">
                  <c:v>-3.7904711766254276E-2</c:v>
                </c:pt>
                <c:pt idx="13">
                  <c:v>-8.5299971566676139E-3</c:v>
                </c:pt>
                <c:pt idx="14">
                  <c:v>2.4311183144246355E-3</c:v>
                </c:pt>
                <c:pt idx="15">
                  <c:v>2.6330376940133036E-2</c:v>
                </c:pt>
                <c:pt idx="16">
                  <c:v>2.451508620689655E-2</c:v>
                </c:pt>
                <c:pt idx="17">
                  <c:v>5.6395035078251485E-2</c:v>
                </c:pt>
                <c:pt idx="18">
                  <c:v>8.8084232152028763E-2</c:v>
                </c:pt>
                <c:pt idx="19">
                  <c:v>7.5052301255230131E-2</c:v>
                </c:pt>
                <c:pt idx="20">
                  <c:v>6.810982048574446E-2</c:v>
                </c:pt>
                <c:pt idx="21">
                  <c:v>5.9047136340598071E-2</c:v>
                </c:pt>
                <c:pt idx="22">
                  <c:v>5.8071390516782097E-2</c:v>
                </c:pt>
                <c:pt idx="23">
                  <c:v>9.3437753173102892E-2</c:v>
                </c:pt>
                <c:pt idx="24">
                  <c:v>0.10642954856361149</c:v>
                </c:pt>
                <c:pt idx="25">
                  <c:v>0.14969888156008029</c:v>
                </c:pt>
                <c:pt idx="26">
                  <c:v>0.12233899218539478</c:v>
                </c:pt>
                <c:pt idx="27">
                  <c:v>0.14501755333513366</c:v>
                </c:pt>
                <c:pt idx="28">
                  <c:v>0.12726794635813832</c:v>
                </c:pt>
                <c:pt idx="29">
                  <c:v>0.11621966794380588</c:v>
                </c:pt>
                <c:pt idx="30">
                  <c:v>1.6521123436393675E-3</c:v>
                </c:pt>
                <c:pt idx="31">
                  <c:v>7.540744344441741E-2</c:v>
                </c:pt>
                <c:pt idx="32">
                  <c:v>6.6979733069698469E-2</c:v>
                </c:pt>
                <c:pt idx="33">
                  <c:v>5.2883464943766452E-2</c:v>
                </c:pt>
                <c:pt idx="34">
                  <c:v>0.10347432024169184</c:v>
                </c:pt>
                <c:pt idx="35">
                  <c:v>7.3104470239565331E-2</c:v>
                </c:pt>
                <c:pt idx="36">
                  <c:v>9.9159248269040559E-2</c:v>
                </c:pt>
                <c:pt idx="37">
                  <c:v>4.6645048640558739E-2</c:v>
                </c:pt>
                <c:pt idx="38">
                  <c:v>8.7875150060024013E-2</c:v>
                </c:pt>
                <c:pt idx="39">
                  <c:v>-3.6320754716981131E-2</c:v>
                </c:pt>
                <c:pt idx="40">
                  <c:v>7.091205971541871E-2</c:v>
                </c:pt>
                <c:pt idx="41">
                  <c:v>3.9588100686498859E-2</c:v>
                </c:pt>
                <c:pt idx="42">
                  <c:v>7.4222431668237512E-2</c:v>
                </c:pt>
                <c:pt idx="43">
                  <c:v>7.1477041393349927E-2</c:v>
                </c:pt>
                <c:pt idx="44">
                  <c:v>2.9650220060227009E-2</c:v>
                </c:pt>
                <c:pt idx="45">
                  <c:v>4.2500000000000003E-2</c:v>
                </c:pt>
                <c:pt idx="46">
                  <c:v>4.6543463381245723E-2</c:v>
                </c:pt>
                <c:pt idx="47">
                  <c:v>1.4499424626006905E-2</c:v>
                </c:pt>
                <c:pt idx="48">
                  <c:v>3.2620922384701913E-2</c:v>
                </c:pt>
                <c:pt idx="49">
                  <c:v>-1.1439466158245948E-2</c:v>
                </c:pt>
                <c:pt idx="50">
                  <c:v>-1.8980357536967557E-2</c:v>
                </c:pt>
                <c:pt idx="51">
                  <c:v>7.4889867841409691E-2</c:v>
                </c:pt>
                <c:pt idx="52">
                  <c:v>1.5465040296231757E-2</c:v>
                </c:pt>
                <c:pt idx="53">
                  <c:v>2.6854501430772618E-2</c:v>
                </c:pt>
                <c:pt idx="54">
                  <c:v>4.5624040359728009E-2</c:v>
                </c:pt>
                <c:pt idx="55">
                  <c:v>2.6176905214270636E-2</c:v>
                </c:pt>
                <c:pt idx="56">
                  <c:v>3.8695163104611921E-2</c:v>
                </c:pt>
                <c:pt idx="57">
                  <c:v>7.281447569217353E-2</c:v>
                </c:pt>
                <c:pt idx="58">
                  <c:v>2.9867015478526271E-2</c:v>
                </c:pt>
                <c:pt idx="59">
                  <c:v>2.2686025408348459E-3</c:v>
                </c:pt>
                <c:pt idx="60">
                  <c:v>5.3376906318082791E-2</c:v>
                </c:pt>
                <c:pt idx="61">
                  <c:v>8.6788813886210223E-2</c:v>
                </c:pt>
                <c:pt idx="62">
                  <c:v>3.2620922384701913E-2</c:v>
                </c:pt>
                <c:pt idx="63">
                  <c:v>5.1912568306010931E-2</c:v>
                </c:pt>
                <c:pt idx="64">
                  <c:v>4.9764049764049766E-2</c:v>
                </c:pt>
                <c:pt idx="65">
                  <c:v>4.715969989281886E-3</c:v>
                </c:pt>
                <c:pt idx="66">
                  <c:v>3.1676106565974409E-2</c:v>
                </c:pt>
                <c:pt idx="67">
                  <c:v>2.7360625385723102E-2</c:v>
                </c:pt>
                <c:pt idx="68">
                  <c:v>1.5594541910331383E-2</c:v>
                </c:pt>
                <c:pt idx="69">
                  <c:v>7.9252184515342418E-3</c:v>
                </c:pt>
                <c:pt idx="70">
                  <c:v>-3.1752751905165114E-3</c:v>
                </c:pt>
                <c:pt idx="71">
                  <c:v>1.8107741059302852E-3</c:v>
                </c:pt>
                <c:pt idx="72">
                  <c:v>1.2409513960703205E-2</c:v>
                </c:pt>
                <c:pt idx="73">
                  <c:v>2.2182786157941437E-2</c:v>
                </c:pt>
                <c:pt idx="74">
                  <c:v>5.6209150326797387E-2</c:v>
                </c:pt>
                <c:pt idx="75">
                  <c:v>-0.19350649350649352</c:v>
                </c:pt>
                <c:pt idx="76">
                  <c:v>-0.18818961994278707</c:v>
                </c:pt>
                <c:pt idx="77">
                  <c:v>-1.5148282483464903E-2</c:v>
                </c:pt>
                <c:pt idx="78">
                  <c:v>-2.1553477023180154E-2</c:v>
                </c:pt>
                <c:pt idx="79">
                  <c:v>-3.5442531037244693E-2</c:v>
                </c:pt>
                <c:pt idx="80">
                  <c:v>-2.1326508850501172E-3</c:v>
                </c:pt>
              </c:numCache>
            </c:numRef>
          </c:val>
          <c:extLst>
            <c:ext xmlns:c16="http://schemas.microsoft.com/office/drawing/2014/chart" uri="{C3380CC4-5D6E-409C-BE32-E72D297353CC}">
              <c16:uniqueId val="{00000000-3C74-464D-868D-49D717C4CE4C}"/>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'F13'!$C$6</c:f>
              <c:strCache>
                <c:ptCount val="1"/>
                <c:pt idx="0">
                  <c:v>Horas trabajadas</c:v>
                </c:pt>
              </c:strCache>
            </c:strRef>
          </c:tx>
          <c:spPr>
            <a:ln w="19050" cap="rnd">
              <a:solidFill>
                <a:srgbClr val="FBBB27"/>
              </a:solidFill>
              <a:round/>
            </a:ln>
            <a:effectLst/>
          </c:spPr>
          <c:marker>
            <c:symbol val="none"/>
          </c:marker>
          <c:cat>
            <c:numRef>
              <c:f>'F13'!$B$7:$B$87</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'F13'!$C$7:$C$87</c:f>
              <c:numCache>
                <c:formatCode>_-* #,##0_-;\-* #,##0_-;_-* "-"??_-;_-@_-</c:formatCode>
                <c:ptCount val="81"/>
                <c:pt idx="0">
                  <c:v>3799</c:v>
                </c:pt>
                <c:pt idx="1">
                  <c:v>3517</c:v>
                </c:pt>
                <c:pt idx="2">
                  <c:v>3702</c:v>
                </c:pt>
                <c:pt idx="3">
                  <c:v>3608</c:v>
                </c:pt>
                <c:pt idx="4">
                  <c:v>3712</c:v>
                </c:pt>
                <c:pt idx="5">
                  <c:v>3706</c:v>
                </c:pt>
                <c:pt idx="6">
                  <c:v>3894</c:v>
                </c:pt>
                <c:pt idx="7">
                  <c:v>3824</c:v>
                </c:pt>
                <c:pt idx="8">
                  <c:v>3788</c:v>
                </c:pt>
                <c:pt idx="9">
                  <c:v>3946</c:v>
                </c:pt>
                <c:pt idx="10">
                  <c:v>3754</c:v>
                </c:pt>
                <c:pt idx="11">
                  <c:v>3703</c:v>
                </c:pt>
                <c:pt idx="12">
                  <c:v>3655</c:v>
                </c:pt>
                <c:pt idx="13">
                  <c:v>3487</c:v>
                </c:pt>
                <c:pt idx="14">
                  <c:v>3711</c:v>
                </c:pt>
                <c:pt idx="15">
                  <c:v>3703</c:v>
                </c:pt>
                <c:pt idx="16">
                  <c:v>3803</c:v>
                </c:pt>
                <c:pt idx="17">
                  <c:v>3915</c:v>
                </c:pt>
                <c:pt idx="18">
                  <c:v>4237</c:v>
                </c:pt>
                <c:pt idx="19">
                  <c:v>4111</c:v>
                </c:pt>
                <c:pt idx="20">
                  <c:v>4046</c:v>
                </c:pt>
                <c:pt idx="21">
                  <c:v>4179</c:v>
                </c:pt>
                <c:pt idx="22">
                  <c:v>3972</c:v>
                </c:pt>
                <c:pt idx="23">
                  <c:v>4049</c:v>
                </c:pt>
                <c:pt idx="24">
                  <c:v>4044</c:v>
                </c:pt>
                <c:pt idx="25">
                  <c:v>4009</c:v>
                </c:pt>
                <c:pt idx="26">
                  <c:v>4165</c:v>
                </c:pt>
                <c:pt idx="27">
                  <c:v>4240</c:v>
                </c:pt>
                <c:pt idx="28">
                  <c:v>4287</c:v>
                </c:pt>
                <c:pt idx="29">
                  <c:v>4370</c:v>
                </c:pt>
                <c:pt idx="30">
                  <c:v>4244</c:v>
                </c:pt>
                <c:pt idx="31">
                  <c:v>4421</c:v>
                </c:pt>
                <c:pt idx="32">
                  <c:v>4317</c:v>
                </c:pt>
                <c:pt idx="33">
                  <c:v>4400</c:v>
                </c:pt>
                <c:pt idx="34">
                  <c:v>4383</c:v>
                </c:pt>
                <c:pt idx="35">
                  <c:v>4345</c:v>
                </c:pt>
                <c:pt idx="36">
                  <c:v>4445</c:v>
                </c:pt>
                <c:pt idx="37">
                  <c:v>4196</c:v>
                </c:pt>
                <c:pt idx="38">
                  <c:v>4531</c:v>
                </c:pt>
                <c:pt idx="39">
                  <c:v>4086</c:v>
                </c:pt>
                <c:pt idx="40">
                  <c:v>4591</c:v>
                </c:pt>
                <c:pt idx="41">
                  <c:v>4543</c:v>
                </c:pt>
                <c:pt idx="42">
                  <c:v>4559</c:v>
                </c:pt>
                <c:pt idx="43">
                  <c:v>4737</c:v>
                </c:pt>
                <c:pt idx="44">
                  <c:v>4445</c:v>
                </c:pt>
                <c:pt idx="45">
                  <c:v>4587</c:v>
                </c:pt>
                <c:pt idx="46">
                  <c:v>4587</c:v>
                </c:pt>
                <c:pt idx="47">
                  <c:v>4408</c:v>
                </c:pt>
                <c:pt idx="48">
                  <c:v>4590</c:v>
                </c:pt>
                <c:pt idx="49">
                  <c:v>4148</c:v>
                </c:pt>
                <c:pt idx="50">
                  <c:v>4445</c:v>
                </c:pt>
                <c:pt idx="51">
                  <c:v>4392</c:v>
                </c:pt>
                <c:pt idx="52">
                  <c:v>4662</c:v>
                </c:pt>
                <c:pt idx="53">
                  <c:v>4665</c:v>
                </c:pt>
                <c:pt idx="54">
                  <c:v>4767</c:v>
                </c:pt>
                <c:pt idx="55">
                  <c:v>4861</c:v>
                </c:pt>
                <c:pt idx="56">
                  <c:v>4617</c:v>
                </c:pt>
                <c:pt idx="57">
                  <c:v>4921</c:v>
                </c:pt>
                <c:pt idx="58">
                  <c:v>4724</c:v>
                </c:pt>
                <c:pt idx="59">
                  <c:v>4418</c:v>
                </c:pt>
                <c:pt idx="60">
                  <c:v>4835</c:v>
                </c:pt>
                <c:pt idx="61">
                  <c:v>4508</c:v>
                </c:pt>
                <c:pt idx="62">
                  <c:v>4590</c:v>
                </c:pt>
                <c:pt idx="63">
                  <c:v>4620</c:v>
                </c:pt>
                <c:pt idx="64">
                  <c:v>4894</c:v>
                </c:pt>
                <c:pt idx="65">
                  <c:v>4687</c:v>
                </c:pt>
                <c:pt idx="66">
                  <c:v>4918</c:v>
                </c:pt>
                <c:pt idx="67">
                  <c:v>4994</c:v>
                </c:pt>
                <c:pt idx="68">
                  <c:v>4689</c:v>
                </c:pt>
                <c:pt idx="69">
                  <c:v>4960</c:v>
                </c:pt>
                <c:pt idx="70">
                  <c:v>4709</c:v>
                </c:pt>
                <c:pt idx="71">
                  <c:v>4426</c:v>
                </c:pt>
                <c:pt idx="72">
                  <c:v>4895</c:v>
                </c:pt>
                <c:pt idx="73">
                  <c:v>4608</c:v>
                </c:pt>
                <c:pt idx="74">
                  <c:v>4848</c:v>
                </c:pt>
                <c:pt idx="75">
                  <c:v>3726</c:v>
                </c:pt>
                <c:pt idx="76">
                  <c:v>3973</c:v>
                </c:pt>
                <c:pt idx="77">
                  <c:v>4616</c:v>
                </c:pt>
                <c:pt idx="78">
                  <c:v>4812</c:v>
                </c:pt>
                <c:pt idx="79">
                  <c:v>4817</c:v>
                </c:pt>
                <c:pt idx="80">
                  <c:v>4679</c:v>
                </c:pt>
              </c:numCache>
            </c:numRef>
          </c:val>
          <c:smooth val="0"/>
          <c:extLst>
            <c:ext xmlns:c16="http://schemas.microsoft.com/office/drawing/2014/chart" uri="{C3380CC4-5D6E-409C-BE32-E72D297353CC}">
              <c16:uniqueId val="{00000001-3C74-464D-868D-49D717C4CE4C}"/>
            </c:ext>
          </c:extLst>
        </c:ser>
        <c:dLbls>
          <c:showLegendKey val="0"/>
          <c:showVal val="0"/>
          <c:showCatName val="0"/>
          <c:showSerName val="0"/>
          <c:showPercent val="0"/>
          <c:showBubbleSize val="0"/>
        </c:dLbls>
        <c:marker val="1"/>
        <c:smooth val="0"/>
        <c:axId val="604730927"/>
        <c:axId val="1"/>
      </c:lineChart>
      <c:date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Offset val="100"/>
        <c:baseTimeUnit val="month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Miles</a:t>
                </a:r>
                <a:r>
                  <a:rPr lang="es-MX" baseline="0"/>
                  <a:t> de horas</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5400000" vert="horz"/>
              <a:lstStyle/>
              <a:p>
                <a:pPr>
                  <a:defRPr/>
                </a:pPr>
                <a:r>
                  <a:rPr lang="es-MX"/>
                  <a:t>Variación anual</a:t>
                </a:r>
              </a:p>
            </c:rich>
          </c:tx>
          <c:overlay val="0"/>
          <c:spPr>
            <a:noFill/>
            <a:ln w="25400">
              <a:noFill/>
            </a:ln>
          </c:spPr>
        </c:title>
        <c:numFmt formatCode="0.00%"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spPr>
            <a:ln w="28575" cap="rnd">
              <a:solidFill>
                <a:srgbClr val="FBBB27"/>
              </a:solidFill>
              <a:round/>
            </a:ln>
            <a:effectLst/>
          </c:spPr>
          <c:marker>
            <c:symbol val="none"/>
          </c:marker>
          <c:cat>
            <c:multiLvlStrRef>
              <c:f>'F14'!$C$6:$D$59</c:f>
              <c:multiLvlStrCache>
                <c:ptCount val="5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lvl>
              </c:multiLvlStrCache>
            </c:multiLvlStrRef>
          </c:cat>
          <c:val>
            <c:numRef>
              <c:f>'F14'!$E$6:$E$59</c:f>
              <c:numCache>
                <c:formatCode>_-* #,##0_-;\-* #,##0_-;_-* "-"??_-;_-@_-</c:formatCode>
                <c:ptCount val="54"/>
                <c:pt idx="0">
                  <c:v>58074</c:v>
                </c:pt>
                <c:pt idx="1">
                  <c:v>71737</c:v>
                </c:pt>
                <c:pt idx="2">
                  <c:v>67109</c:v>
                </c:pt>
                <c:pt idx="3">
                  <c:v>82043</c:v>
                </c:pt>
                <c:pt idx="4">
                  <c:v>49075</c:v>
                </c:pt>
                <c:pt idx="5">
                  <c:v>52507</c:v>
                </c:pt>
                <c:pt idx="6">
                  <c:v>57385</c:v>
                </c:pt>
                <c:pt idx="7">
                  <c:v>45442</c:v>
                </c:pt>
                <c:pt idx="8">
                  <c:v>39804</c:v>
                </c:pt>
                <c:pt idx="9">
                  <c:v>46549</c:v>
                </c:pt>
                <c:pt idx="10">
                  <c:v>52903</c:v>
                </c:pt>
                <c:pt idx="11">
                  <c:v>54605</c:v>
                </c:pt>
                <c:pt idx="12">
                  <c:v>79835</c:v>
                </c:pt>
                <c:pt idx="13">
                  <c:v>82110</c:v>
                </c:pt>
                <c:pt idx="14">
                  <c:v>79566</c:v>
                </c:pt>
                <c:pt idx="15">
                  <c:v>72166</c:v>
                </c:pt>
                <c:pt idx="16">
                  <c:v>72037</c:v>
                </c:pt>
                <c:pt idx="17">
                  <c:v>82085</c:v>
                </c:pt>
                <c:pt idx="18">
                  <c:v>80980</c:v>
                </c:pt>
                <c:pt idx="19">
                  <c:v>77659</c:v>
                </c:pt>
                <c:pt idx="20">
                  <c:v>79619</c:v>
                </c:pt>
                <c:pt idx="21">
                  <c:v>91567</c:v>
                </c:pt>
                <c:pt idx="22">
                  <c:v>91953</c:v>
                </c:pt>
                <c:pt idx="23">
                  <c:v>91437</c:v>
                </c:pt>
                <c:pt idx="24">
                  <c:v>74058</c:v>
                </c:pt>
                <c:pt idx="25">
                  <c:v>88666</c:v>
                </c:pt>
                <c:pt idx="26">
                  <c:v>91219</c:v>
                </c:pt>
                <c:pt idx="27">
                  <c:v>85721</c:v>
                </c:pt>
                <c:pt idx="28">
                  <c:v>360893</c:v>
                </c:pt>
                <c:pt idx="29">
                  <c:v>373700</c:v>
                </c:pt>
                <c:pt idx="30">
                  <c:v>452893</c:v>
                </c:pt>
                <c:pt idx="31">
                  <c:v>498708</c:v>
                </c:pt>
                <c:pt idx="32">
                  <c:v>459548</c:v>
                </c:pt>
                <c:pt idx="33">
                  <c:v>513701</c:v>
                </c:pt>
                <c:pt idx="34">
                  <c:v>491892</c:v>
                </c:pt>
                <c:pt idx="35">
                  <c:v>482353</c:v>
                </c:pt>
                <c:pt idx="36">
                  <c:v>351487</c:v>
                </c:pt>
                <c:pt idx="37">
                  <c:v>426135</c:v>
                </c:pt>
                <c:pt idx="38">
                  <c:v>503086</c:v>
                </c:pt>
                <c:pt idx="39">
                  <c:v>479156</c:v>
                </c:pt>
                <c:pt idx="40">
                  <c:v>500607</c:v>
                </c:pt>
                <c:pt idx="41">
                  <c:v>533925</c:v>
                </c:pt>
                <c:pt idx="42">
                  <c:v>451401</c:v>
                </c:pt>
                <c:pt idx="43">
                  <c:v>507493</c:v>
                </c:pt>
                <c:pt idx="44">
                  <c:v>448819</c:v>
                </c:pt>
                <c:pt idx="45">
                  <c:v>552929</c:v>
                </c:pt>
                <c:pt idx="46">
                  <c:v>513024</c:v>
                </c:pt>
                <c:pt idx="47">
                  <c:v>498614</c:v>
                </c:pt>
                <c:pt idx="48">
                  <c:v>515944</c:v>
                </c:pt>
                <c:pt idx="49">
                  <c:v>616307</c:v>
                </c:pt>
                <c:pt idx="50">
                  <c:v>633257</c:v>
                </c:pt>
                <c:pt idx="51">
                  <c:v>516908</c:v>
                </c:pt>
                <c:pt idx="52">
                  <c:v>498059</c:v>
                </c:pt>
                <c:pt idx="53">
                  <c:v>491734</c:v>
                </c:pt>
              </c:numCache>
            </c:numRef>
          </c:val>
          <c:smooth val="0"/>
          <c:extLst>
            <c:ext xmlns:c16="http://schemas.microsoft.com/office/drawing/2014/chart" uri="{C3380CC4-5D6E-409C-BE32-E72D297353CC}">
              <c16:uniqueId val="{00000000-CE99-4A7F-B763-EA6EA4674331}"/>
            </c:ext>
          </c:extLst>
        </c:ser>
        <c:dLbls>
          <c:showLegendKey val="0"/>
          <c:showVal val="0"/>
          <c:showCatName val="0"/>
          <c:showSerName val="0"/>
          <c:showPercent val="0"/>
          <c:showBubbleSize val="0"/>
        </c:dLbls>
        <c:smooth val="0"/>
        <c:axId val="604730927"/>
        <c:axId val="1"/>
      </c:lineChart>
      <c:cat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spPr>
            <a:ln w="28575" cap="rnd">
              <a:solidFill>
                <a:srgbClr val="FBBB27"/>
              </a:solidFill>
              <a:round/>
            </a:ln>
            <a:effectLst/>
          </c:spPr>
          <c:marker>
            <c:symbol val="none"/>
          </c:marker>
          <c:cat>
            <c:multiLvlStrRef>
              <c:f>'F15'!$B$5:$C$59</c:f>
              <c:multiLvlStrCache>
                <c:ptCount val="5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lvl>
              </c:multiLvlStrCache>
            </c:multiLvlStrRef>
          </c:cat>
          <c:val>
            <c:numRef>
              <c:f>'F15'!$D$5:$D$59</c:f>
              <c:numCache>
                <c:formatCode>_-* #,##0_-;\-* #,##0_-;_-* "-"??_-;_-@_-</c:formatCode>
                <c:ptCount val="55"/>
                <c:pt idx="0">
                  <c:v>9.9051449999999992</c:v>
                </c:pt>
                <c:pt idx="1">
                  <c:v>10.993547</c:v>
                </c:pt>
                <c:pt idx="2">
                  <c:v>7.2939809999999996</c:v>
                </c:pt>
                <c:pt idx="3">
                  <c:v>29.258872</c:v>
                </c:pt>
                <c:pt idx="4">
                  <c:v>13.913712</c:v>
                </c:pt>
                <c:pt idx="5">
                  <c:v>41.470576999999999</c:v>
                </c:pt>
                <c:pt idx="6">
                  <c:v>27.689485999999999</c:v>
                </c:pt>
                <c:pt idx="7">
                  <c:v>90.961106000000001</c:v>
                </c:pt>
                <c:pt idx="8">
                  <c:v>11.297378</c:v>
                </c:pt>
                <c:pt idx="9">
                  <c:v>67.065901139999994</c:v>
                </c:pt>
                <c:pt idx="10">
                  <c:v>72.423323999999994</c:v>
                </c:pt>
                <c:pt idx="11">
                  <c:v>-19.115928</c:v>
                </c:pt>
                <c:pt idx="12">
                  <c:v>109.03420199999999</c:v>
                </c:pt>
                <c:pt idx="13">
                  <c:v>-18.32159</c:v>
                </c:pt>
                <c:pt idx="14">
                  <c:v>-20.35279899</c:v>
                </c:pt>
                <c:pt idx="15">
                  <c:v>-0.70722399999999996</c:v>
                </c:pt>
                <c:pt idx="16">
                  <c:v>14.306131000000001</c:v>
                </c:pt>
                <c:pt idx="17">
                  <c:v>-2.9951059999999998</c:v>
                </c:pt>
                <c:pt idx="18">
                  <c:v>50.8994</c:v>
                </c:pt>
                <c:pt idx="19">
                  <c:v>17.523471000000001</c:v>
                </c:pt>
                <c:pt idx="20">
                  <c:v>115.773342</c:v>
                </c:pt>
                <c:pt idx="21">
                  <c:v>25.887343000000001</c:v>
                </c:pt>
                <c:pt idx="22">
                  <c:v>-38.022193000000001</c:v>
                </c:pt>
                <c:pt idx="23">
                  <c:v>-36.179178</c:v>
                </c:pt>
                <c:pt idx="24">
                  <c:v>-222.49303499999999</c:v>
                </c:pt>
                <c:pt idx="25">
                  <c:v>159.65548999999999</c:v>
                </c:pt>
                <c:pt idx="26">
                  <c:v>-32.202761000000002</c:v>
                </c:pt>
                <c:pt idx="27">
                  <c:v>22.942178999999999</c:v>
                </c:pt>
                <c:pt idx="28">
                  <c:v>6.0385369999999998</c:v>
                </c:pt>
                <c:pt idx="29">
                  <c:v>-53.260894999999998</c:v>
                </c:pt>
                <c:pt idx="30">
                  <c:v>173.88125199999999</c:v>
                </c:pt>
                <c:pt idx="31">
                  <c:v>126.494998</c:v>
                </c:pt>
                <c:pt idx="32">
                  <c:v>5.3817940000000002</c:v>
                </c:pt>
                <c:pt idx="33">
                  <c:v>-0.731568</c:v>
                </c:pt>
                <c:pt idx="34">
                  <c:v>100.491777</c:v>
                </c:pt>
                <c:pt idx="35">
                  <c:v>233.44648799999999</c:v>
                </c:pt>
                <c:pt idx="36">
                  <c:v>223.20143200000001</c:v>
                </c:pt>
                <c:pt idx="37">
                  <c:v>0</c:v>
                </c:pt>
                <c:pt idx="38">
                  <c:v>65.174270699999994</c:v>
                </c:pt>
                <c:pt idx="39">
                  <c:v>0</c:v>
                </c:pt>
                <c:pt idx="40">
                  <c:v>-13.76717335</c:v>
                </c:pt>
                <c:pt idx="41">
                  <c:v>3.1218970000000001</c:v>
                </c:pt>
                <c:pt idx="42">
                  <c:v>4.2828615399999999</c:v>
                </c:pt>
                <c:pt idx="43">
                  <c:v>1.8573249199999999</c:v>
                </c:pt>
                <c:pt idx="44">
                  <c:v>-2.6509466700000002</c:v>
                </c:pt>
                <c:pt idx="45">
                  <c:v>-37.583677029999997</c:v>
                </c:pt>
                <c:pt idx="46">
                  <c:v>18.023716</c:v>
                </c:pt>
                <c:pt idx="47">
                  <c:v>-41.016828799999999</c:v>
                </c:pt>
                <c:pt idx="48">
                  <c:v>-39.888763679999997</c:v>
                </c:pt>
                <c:pt idx="49">
                  <c:v>189.61742240000001</c:v>
                </c:pt>
                <c:pt idx="50">
                  <c:v>-4.3177836699999999</c:v>
                </c:pt>
                <c:pt idx="51">
                  <c:v>-52.151070779999998</c:v>
                </c:pt>
                <c:pt idx="52">
                  <c:v>190.96117269999999</c:v>
                </c:pt>
                <c:pt idx="53">
                  <c:v>143.51093159999999</c:v>
                </c:pt>
                <c:pt idx="54">
                  <c:v>-54.167818449999999</c:v>
                </c:pt>
              </c:numCache>
            </c:numRef>
          </c:val>
          <c:smooth val="0"/>
          <c:extLst>
            <c:ext xmlns:c16="http://schemas.microsoft.com/office/drawing/2014/chart" uri="{C3380CC4-5D6E-409C-BE32-E72D297353CC}">
              <c16:uniqueId val="{00000000-2061-4976-A1C6-22E87FE7DFC4}"/>
            </c:ext>
          </c:extLst>
        </c:ser>
        <c:dLbls>
          <c:showLegendKey val="0"/>
          <c:showVal val="0"/>
          <c:showCatName val="0"/>
          <c:showSerName val="0"/>
          <c:showPercent val="0"/>
          <c:showBubbleSize val="0"/>
        </c:dLbls>
        <c:smooth val="0"/>
        <c:axId val="604730927"/>
        <c:axId val="1"/>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800040"/>
            </a:solidFill>
            <a:ln>
              <a:noFill/>
            </a:ln>
            <a:effectLst/>
          </c:spPr>
          <c:invertIfNegative val="0"/>
          <c:dLbls>
            <c:dLbl>
              <c:idx val="0"/>
              <c:layout>
                <c:manualLayout>
                  <c:x val="0"/>
                  <c:y val="-1.0526315789473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A4-4BCC-A319-E2475359F6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'F16'!$B$6:$N$6</c:f>
              <c:strCache>
                <c:ptCount val="13"/>
                <c:pt idx="0">
                  <c:v>Hasta 1 SM por convenio</c:v>
                </c:pt>
                <c:pt idx="1">
                  <c:v>Hasta 1 vez el SM</c:v>
                </c:pt>
                <c:pt idx="2">
                  <c:v> mayor a 1 y hasta 2 veces el SM</c:v>
                </c:pt>
                <c:pt idx="3">
                  <c:v> mayor a 2 y hasta 3 veces el SM</c:v>
                </c:pt>
                <c:pt idx="4">
                  <c:v> mayor a 3 y hasta 4 veces el SM</c:v>
                </c:pt>
                <c:pt idx="5">
                  <c:v> mayor a 4 y hasta 5 veces el SM</c:v>
                </c:pt>
                <c:pt idx="6">
                  <c:v> mayor a 5 y hasta 6 veces el SM</c:v>
                </c:pt>
                <c:pt idx="7">
                  <c:v> mayor a 6 y hasta 7 veces el SM</c:v>
                </c:pt>
                <c:pt idx="8">
                  <c:v> mayor a 7 y hasta 8 veces el SM</c:v>
                </c:pt>
                <c:pt idx="9">
                  <c:v> mayor a 8 y hasta 9 veces el SM</c:v>
                </c:pt>
                <c:pt idx="10">
                  <c:v> mayor a 9 y hasta 10 veces el SM</c:v>
                </c:pt>
                <c:pt idx="11">
                  <c:v> mayor a 10 y hasta 11 veces el SM</c:v>
                </c:pt>
                <c:pt idx="12">
                  <c:v>mayor a 11 hasta 18 veces el SM</c:v>
                </c:pt>
              </c:strCache>
            </c:strRef>
          </c:cat>
          <c:val>
            <c:numRef>
              <c:f>'F16'!$B$39:$N$39</c:f>
              <c:numCache>
                <c:formatCode>#,##0</c:formatCode>
                <c:ptCount val="13"/>
                <c:pt idx="0">
                  <c:v>130872</c:v>
                </c:pt>
                <c:pt idx="1">
                  <c:v>20135</c:v>
                </c:pt>
                <c:pt idx="2">
                  <c:v>9662362</c:v>
                </c:pt>
                <c:pt idx="3">
                  <c:v>3705001</c:v>
                </c:pt>
                <c:pt idx="4">
                  <c:v>1924018</c:v>
                </c:pt>
                <c:pt idx="5">
                  <c:v>1272348</c:v>
                </c:pt>
                <c:pt idx="6">
                  <c:v>823414</c:v>
                </c:pt>
                <c:pt idx="7">
                  <c:v>561470</c:v>
                </c:pt>
                <c:pt idx="8">
                  <c:v>371747</c:v>
                </c:pt>
                <c:pt idx="9">
                  <c:v>272766</c:v>
                </c:pt>
                <c:pt idx="10">
                  <c:v>206221</c:v>
                </c:pt>
                <c:pt idx="11">
                  <c:v>160928</c:v>
                </c:pt>
                <c:pt idx="12">
                  <c:v>144594</c:v>
                </c:pt>
              </c:numCache>
            </c:numRef>
          </c:val>
          <c:extLst>
            <c:ext xmlns:c16="http://schemas.microsoft.com/office/drawing/2014/chart" uri="{C3380CC4-5D6E-409C-BE32-E72D297353CC}">
              <c16:uniqueId val="{00000002-BFA4-4BCC-A319-E2475359F64A}"/>
            </c:ext>
          </c:extLst>
        </c:ser>
        <c:dLbls>
          <c:showLegendKey val="0"/>
          <c:showVal val="0"/>
          <c:showCatName val="0"/>
          <c:showSerName val="0"/>
          <c:showPercent val="0"/>
          <c:showBubbleSize val="0"/>
        </c:dLbls>
        <c:gapWidth val="219"/>
        <c:overlap val="-27"/>
        <c:axId val="928955471"/>
        <c:axId val="884710559"/>
      </c:barChart>
      <c:catAx>
        <c:axId val="92895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84710559"/>
        <c:crosses val="autoZero"/>
        <c:auto val="1"/>
        <c:lblAlgn val="ctr"/>
        <c:lblOffset val="100"/>
        <c:noMultiLvlLbl val="0"/>
      </c:catAx>
      <c:valAx>
        <c:axId val="8847105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8955471"/>
        <c:crosses val="autoZero"/>
        <c:crossBetween val="between"/>
      </c:valAx>
    </c:plotArea>
    <c:plotVisOnly val="1"/>
    <c:dispBlanksAs val="gap"/>
    <c:showDLblsOverMax val="0"/>
  </c:chart>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BBB27"/>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'F17'!$B$6:$N$6</c:f>
              <c:strCache>
                <c:ptCount val="13"/>
                <c:pt idx="0">
                  <c:v>Hasta 1 SM por convenio</c:v>
                </c:pt>
                <c:pt idx="1">
                  <c:v>Hasta 1 vez el SM</c:v>
                </c:pt>
                <c:pt idx="2">
                  <c:v> mayor a 1 y hasta 2 veces el SM</c:v>
                </c:pt>
                <c:pt idx="3">
                  <c:v> mayor a 2 y hasta 3 veces el SM</c:v>
                </c:pt>
                <c:pt idx="4">
                  <c:v> mayor a 3 y hasta 4 veces el SM</c:v>
                </c:pt>
                <c:pt idx="5">
                  <c:v> mayor a 4 y hasta 5 veces el SM</c:v>
                </c:pt>
                <c:pt idx="6">
                  <c:v> mayor a 5 y hasta 6 veces el SM</c:v>
                </c:pt>
                <c:pt idx="7">
                  <c:v> mayor a 6 y hasta 7 veces el SM</c:v>
                </c:pt>
                <c:pt idx="8">
                  <c:v> mayor a 7 y hasta 8 veces el SM</c:v>
                </c:pt>
                <c:pt idx="9">
                  <c:v> mayor a 8 y hasta 9 veces el SM</c:v>
                </c:pt>
                <c:pt idx="10">
                  <c:v> mayor a 9 y hasta 10 veces el SM</c:v>
                </c:pt>
                <c:pt idx="11">
                  <c:v> mayor a 10 y hasta 11 veces el SM</c:v>
                </c:pt>
                <c:pt idx="12">
                  <c:v>mayor a 11 hasta 18 veces el SM</c:v>
                </c:pt>
              </c:strCache>
            </c:strRef>
          </c:cat>
          <c:val>
            <c:numRef>
              <c:f>'F17'!$B$21:$N$21</c:f>
              <c:numCache>
                <c:formatCode>#,##0</c:formatCode>
                <c:ptCount val="13"/>
                <c:pt idx="0">
                  <c:v>17158</c:v>
                </c:pt>
                <c:pt idx="1">
                  <c:v>3696</c:v>
                </c:pt>
                <c:pt idx="2">
                  <c:v>887725</c:v>
                </c:pt>
                <c:pt idx="3">
                  <c:v>316857</c:v>
                </c:pt>
                <c:pt idx="4">
                  <c:v>168879</c:v>
                </c:pt>
                <c:pt idx="5">
                  <c:v>105352</c:v>
                </c:pt>
                <c:pt idx="6">
                  <c:v>84297</c:v>
                </c:pt>
                <c:pt idx="7">
                  <c:v>54330</c:v>
                </c:pt>
                <c:pt idx="8">
                  <c:v>34742</c:v>
                </c:pt>
                <c:pt idx="9">
                  <c:v>24900</c:v>
                </c:pt>
                <c:pt idx="10">
                  <c:v>17776</c:v>
                </c:pt>
                <c:pt idx="11">
                  <c:v>13868</c:v>
                </c:pt>
                <c:pt idx="12">
                  <c:v>12567</c:v>
                </c:pt>
              </c:numCache>
            </c:numRef>
          </c:val>
          <c:extLst>
            <c:ext xmlns:c16="http://schemas.microsoft.com/office/drawing/2014/chart" uri="{C3380CC4-5D6E-409C-BE32-E72D297353CC}">
              <c16:uniqueId val="{00000000-DED3-4BDF-9B88-F8D7BC358EE7}"/>
            </c:ext>
          </c:extLst>
        </c:ser>
        <c:dLbls>
          <c:showLegendKey val="0"/>
          <c:showVal val="0"/>
          <c:showCatName val="0"/>
          <c:showSerName val="0"/>
          <c:showPercent val="0"/>
          <c:showBubbleSize val="0"/>
        </c:dLbls>
        <c:gapWidth val="150"/>
        <c:axId val="1022469535"/>
        <c:axId val="1009849247"/>
      </c:barChart>
      <c:catAx>
        <c:axId val="1022469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09849247"/>
        <c:crosses val="autoZero"/>
        <c:auto val="1"/>
        <c:lblAlgn val="ctr"/>
        <c:lblOffset val="100"/>
        <c:noMultiLvlLbl val="0"/>
      </c:catAx>
      <c:valAx>
        <c:axId val="10098492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22469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latin typeface="Arial" panose="020B0604020202020204" pitchFamily="34" charset="0"/>
                <a:cs typeface="Arial" panose="020B0604020202020204" pitchFamily="34" charset="0"/>
              </a:defRPr>
            </a:pPr>
            <a:r>
              <a:rPr lang="en-US" sz="1200" b="1">
                <a:latin typeface="Arial" panose="020B0604020202020204" pitchFamily="34" charset="0"/>
                <a:cs typeface="Arial" panose="020B0604020202020204" pitchFamily="34" charset="0"/>
              </a:rPr>
              <a:t>Porcentaje de trabajadores asegurados registrados por grupo de edad, </a:t>
            </a:r>
            <a:r>
              <a:rPr lang="en-US" sz="1200" b="1" baseline="0">
                <a:latin typeface="Arial" panose="020B0604020202020204" pitchFamily="34" charset="0"/>
                <a:cs typeface="Arial" panose="020B0604020202020204" pitchFamily="34" charset="0"/>
              </a:rPr>
              <a:t>noviembre 2020</a:t>
            </a:r>
            <a:endParaRPr lang="en-US" sz="1200" b="1">
              <a:latin typeface="Arial" panose="020B0604020202020204" pitchFamily="34" charset="0"/>
              <a:cs typeface="Arial" panose="020B0604020202020204" pitchFamily="34" charset="0"/>
            </a:endParaRPr>
          </a:p>
        </c:rich>
      </c:tx>
      <c:layout>
        <c:manualLayout>
          <c:xMode val="edge"/>
          <c:yMode val="edge"/>
          <c:x val="0.13574632181072946"/>
          <c:y val="2.6935690014827343E-3"/>
        </c:manualLayout>
      </c:layout>
      <c:overlay val="0"/>
    </c:title>
    <c:autoTitleDeleted val="0"/>
    <c:plotArea>
      <c:layout>
        <c:manualLayout>
          <c:layoutTarget val="inner"/>
          <c:xMode val="edge"/>
          <c:yMode val="edge"/>
          <c:x val="0.13390270876334634"/>
          <c:y val="0.22767666162941755"/>
          <c:w val="0.70112641745024595"/>
          <c:h val="0.72945475754924571"/>
        </c:manualLayout>
      </c:layout>
      <c:pieChart>
        <c:varyColors val="1"/>
        <c:ser>
          <c:idx val="0"/>
          <c:order val="0"/>
          <c:tx>
            <c:strRef>
              <c:f>'T11'!$B$23</c:f>
              <c:strCache>
                <c:ptCount val="1"/>
                <c:pt idx="0">
                  <c:v>% part</c:v>
                </c:pt>
              </c:strCache>
            </c:strRef>
          </c:tx>
          <c:explosion val="2"/>
          <c:dLbls>
            <c:dLbl>
              <c:idx val="0"/>
              <c:layout>
                <c:manualLayout>
                  <c:x val="0.14495971386683623"/>
                  <c:y val="-1.956487459709756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DD2-4026-8972-D27321888DFF}"/>
                </c:ext>
              </c:extLst>
            </c:dLbl>
            <c:dLbl>
              <c:idx val="1"/>
              <c:layout>
                <c:manualLayout>
                  <c:x val="0.18139020971893077"/>
                  <c:y val="0.1145213817969723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DD2-4026-8972-D27321888DFF}"/>
                </c:ext>
              </c:extLst>
            </c:dLbl>
            <c:dLbl>
              <c:idx val="2"/>
              <c:layout>
                <c:manualLayout>
                  <c:x val="-6.8325671101815541E-4"/>
                  <c:y val="0.1179537569812670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DD2-4026-8972-D27321888DFF}"/>
                </c:ext>
              </c:extLst>
            </c:dLbl>
            <c:dLbl>
              <c:idx val="3"/>
              <c:layout>
                <c:manualLayout>
                  <c:x val="9.9766276788217007E-2"/>
                  <c:y val="-3.9986001749781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DD2-4026-8972-D27321888DFF}"/>
                </c:ext>
              </c:extLst>
            </c:dLbl>
            <c:dLbl>
              <c:idx val="4"/>
              <c:layout>
                <c:manualLayout>
                  <c:x val="-0.20652947022398899"/>
                  <c:y val="-1.91245791245791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DD2-4026-8972-D27321888DFF}"/>
                </c:ext>
              </c:extLst>
            </c:dLbl>
            <c:dLbl>
              <c:idx val="5"/>
              <c:layout>
                <c:manualLayout>
                  <c:x val="-7.4840096221109433E-3"/>
                  <c:y val="1.587721131126736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DD2-4026-8972-D27321888DFF}"/>
                </c:ext>
              </c:extLst>
            </c:dLbl>
            <c:dLbl>
              <c:idx val="6"/>
              <c:layout>
                <c:manualLayout>
                  <c:x val="1.954514678135749E-3"/>
                  <c:y val="-5.06791234663870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DD2-4026-8972-D27321888DFF}"/>
                </c:ext>
              </c:extLst>
            </c:dLbl>
            <c:dLbl>
              <c:idx val="7"/>
              <c:layout>
                <c:manualLayout>
                  <c:x val="-4.510261576344908E-2"/>
                  <c:y val="2.51564498941006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DD2-4026-8972-D27321888DFF}"/>
                </c:ext>
              </c:extLst>
            </c:dLbl>
            <c:dLbl>
              <c:idx val="8"/>
              <c:layout>
                <c:manualLayout>
                  <c:x val="-7.4363631804168259E-2"/>
                  <c:y val="-3.5003478714837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DD2-4026-8972-D27321888DFF}"/>
                </c:ext>
              </c:extLst>
            </c:dLbl>
            <c:dLbl>
              <c:idx val="9"/>
              <c:layout>
                <c:manualLayout>
                  <c:x val="-9.7747878602553323E-3"/>
                  <c:y val="-6.4900978286805064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DD2-4026-8972-D27321888DFF}"/>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'T11'!$A$24:$A$33</c:f>
              <c:strCache>
                <c:ptCount val="10"/>
                <c:pt idx="0">
                  <c:v>De 15 a 19 años.</c:v>
                </c:pt>
                <c:pt idx="1">
                  <c:v>De 20 a 24 años.</c:v>
                </c:pt>
                <c:pt idx="2">
                  <c:v>De 25 a 29 años.</c:v>
                </c:pt>
                <c:pt idx="3">
                  <c:v>De 30 a 34 años.</c:v>
                </c:pt>
                <c:pt idx="4">
                  <c:v>De 35 a 39 años.</c:v>
                </c:pt>
                <c:pt idx="5">
                  <c:v>De 40 a 44 años.</c:v>
                </c:pt>
                <c:pt idx="6">
                  <c:v>De 45 a 49 años.</c:v>
                </c:pt>
                <c:pt idx="7">
                  <c:v>De 50 a 54 años.</c:v>
                </c:pt>
                <c:pt idx="8">
                  <c:v>De 55 a 59 años.</c:v>
                </c:pt>
                <c:pt idx="9">
                  <c:v>De 60 y más</c:v>
                </c:pt>
              </c:strCache>
            </c:strRef>
          </c:cat>
          <c:val>
            <c:numRef>
              <c:f>'T11'!$B$24:$B$33</c:f>
              <c:numCache>
                <c:formatCode>0.00%</c:formatCode>
                <c:ptCount val="10"/>
                <c:pt idx="0">
                  <c:v>2.7723292207421719E-2</c:v>
                </c:pt>
                <c:pt idx="1">
                  <c:v>0.12379817079892248</c:v>
                </c:pt>
                <c:pt idx="2">
                  <c:v>0.16401378409533426</c:v>
                </c:pt>
                <c:pt idx="3">
                  <c:v>0.15268860208644805</c:v>
                </c:pt>
                <c:pt idx="4">
                  <c:v>0.13782932072727111</c:v>
                </c:pt>
                <c:pt idx="5">
                  <c:v>0.11877177307093846</c:v>
                </c:pt>
                <c:pt idx="6">
                  <c:v>0.10570834595841395</c:v>
                </c:pt>
                <c:pt idx="7">
                  <c:v>7.8555051906391796E-2</c:v>
                </c:pt>
                <c:pt idx="8">
                  <c:v>5.4640610346712873E-2</c:v>
                </c:pt>
                <c:pt idx="9">
                  <c:v>3.6243906032840535E-2</c:v>
                </c:pt>
              </c:numCache>
            </c:numRef>
          </c:val>
          <c:extLst>
            <c:ext xmlns:c16="http://schemas.microsoft.com/office/drawing/2014/chart" uri="{C3380CC4-5D6E-409C-BE32-E72D297353CC}">
              <c16:uniqueId val="{0000000A-DDD2-4026-8972-D27321888DF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A0A6-4446-8052-3D93177C86B6}"/>
              </c:ext>
            </c:extLst>
          </c:dPt>
          <c:dPt>
            <c:idx val="19"/>
            <c:invertIfNegative val="0"/>
            <c:bubble3D val="0"/>
            <c:extLst>
              <c:ext xmlns:c16="http://schemas.microsoft.com/office/drawing/2014/chart" uri="{C3380CC4-5D6E-409C-BE32-E72D297353CC}">
                <c16:uniqueId val="{00000001-A0A6-4446-8052-3D93177C86B6}"/>
              </c:ext>
            </c:extLst>
          </c:dPt>
          <c:dPt>
            <c:idx val="31"/>
            <c:invertIfNegative val="0"/>
            <c:bubble3D val="0"/>
            <c:spPr>
              <a:solidFill>
                <a:srgbClr val="FBBB27"/>
              </a:solidFill>
              <a:ln>
                <a:noFill/>
              </a:ln>
              <a:effectLst/>
            </c:spPr>
            <c:extLst>
              <c:ext xmlns:c16="http://schemas.microsoft.com/office/drawing/2014/chart" uri="{C3380CC4-5D6E-409C-BE32-E72D297353CC}">
                <c16:uniqueId val="{00000003-A0A6-4446-8052-3D93177C86B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'F18'!$A$7:$A$38</c:f>
              <c:strCache>
                <c:ptCount val="32"/>
                <c:pt idx="0">
                  <c:v>Baja California</c:v>
                </c:pt>
                <c:pt idx="1">
                  <c:v>Campeche</c:v>
                </c:pt>
                <c:pt idx="2">
                  <c:v>Tlaxcala</c:v>
                </c:pt>
                <c:pt idx="3">
                  <c:v>Quintana Roo</c:v>
                </c:pt>
                <c:pt idx="4">
                  <c:v>Baja California Sur</c:v>
                </c:pt>
                <c:pt idx="5">
                  <c:v>Oaxaca</c:v>
                </c:pt>
                <c:pt idx="6">
                  <c:v>Tabasco</c:v>
                </c:pt>
                <c:pt idx="7">
                  <c:v>Colima</c:v>
                </c:pt>
                <c:pt idx="8">
                  <c:v>Zacatecas</c:v>
                </c:pt>
                <c:pt idx="9">
                  <c:v>Nayarit</c:v>
                </c:pt>
                <c:pt idx="10">
                  <c:v>Durango</c:v>
                </c:pt>
                <c:pt idx="11">
                  <c:v>Guerrero</c:v>
                </c:pt>
                <c:pt idx="12">
                  <c:v>Tamaulipas</c:v>
                </c:pt>
                <c:pt idx="13">
                  <c:v>San Luis Potosí</c:v>
                </c:pt>
                <c:pt idx="14">
                  <c:v>Morelos</c:v>
                </c:pt>
                <c:pt idx="15">
                  <c:v>Yucatán</c:v>
                </c:pt>
                <c:pt idx="16">
                  <c:v>Querétaro</c:v>
                </c:pt>
                <c:pt idx="17">
                  <c:v>Coahuila</c:v>
                </c:pt>
                <c:pt idx="18">
                  <c:v>Sonora</c:v>
                </c:pt>
                <c:pt idx="19">
                  <c:v>Puebla</c:v>
                </c:pt>
                <c:pt idx="20">
                  <c:v>Nuevo León</c:v>
                </c:pt>
                <c:pt idx="21">
                  <c:v>Chihuahua</c:v>
                </c:pt>
                <c:pt idx="22">
                  <c:v>Sinaloa</c:v>
                </c:pt>
                <c:pt idx="23">
                  <c:v>Michoacán</c:v>
                </c:pt>
                <c:pt idx="24">
                  <c:v>Chiapas</c:v>
                </c:pt>
                <c:pt idx="25">
                  <c:v>Hidalgo</c:v>
                </c:pt>
                <c:pt idx="26">
                  <c:v>Guanajuato</c:v>
                </c:pt>
                <c:pt idx="27">
                  <c:v>Aguascalientes</c:v>
                </c:pt>
                <c:pt idx="28">
                  <c:v>Veracruz</c:v>
                </c:pt>
                <c:pt idx="29">
                  <c:v>Estado de México</c:v>
                </c:pt>
                <c:pt idx="30">
                  <c:v>Ciudad de México</c:v>
                </c:pt>
                <c:pt idx="31">
                  <c:v>Jalisco</c:v>
                </c:pt>
              </c:strCache>
            </c:strRef>
          </c:cat>
          <c:val>
            <c:numRef>
              <c:f>'F18'!$C$7:$C$38</c:f>
              <c:numCache>
                <c:formatCode>#,##0</c:formatCode>
                <c:ptCount val="32"/>
                <c:pt idx="0">
                  <c:v>2</c:v>
                </c:pt>
                <c:pt idx="1">
                  <c:v>41</c:v>
                </c:pt>
                <c:pt idx="2">
                  <c:v>89</c:v>
                </c:pt>
                <c:pt idx="3">
                  <c:v>96</c:v>
                </c:pt>
                <c:pt idx="4">
                  <c:v>122</c:v>
                </c:pt>
                <c:pt idx="5">
                  <c:v>135</c:v>
                </c:pt>
                <c:pt idx="6">
                  <c:v>138</c:v>
                </c:pt>
                <c:pt idx="7">
                  <c:v>153</c:v>
                </c:pt>
                <c:pt idx="8">
                  <c:v>169</c:v>
                </c:pt>
                <c:pt idx="9">
                  <c:v>185</c:v>
                </c:pt>
                <c:pt idx="10">
                  <c:v>195</c:v>
                </c:pt>
                <c:pt idx="11">
                  <c:v>218</c:v>
                </c:pt>
                <c:pt idx="12">
                  <c:v>262</c:v>
                </c:pt>
                <c:pt idx="13">
                  <c:v>270</c:v>
                </c:pt>
                <c:pt idx="14">
                  <c:v>362</c:v>
                </c:pt>
                <c:pt idx="15">
                  <c:v>405</c:v>
                </c:pt>
                <c:pt idx="16">
                  <c:v>466</c:v>
                </c:pt>
                <c:pt idx="17">
                  <c:v>473</c:v>
                </c:pt>
                <c:pt idx="18">
                  <c:v>499</c:v>
                </c:pt>
                <c:pt idx="19">
                  <c:v>526</c:v>
                </c:pt>
                <c:pt idx="20">
                  <c:v>602</c:v>
                </c:pt>
                <c:pt idx="21">
                  <c:v>610</c:v>
                </c:pt>
                <c:pt idx="22">
                  <c:v>703</c:v>
                </c:pt>
                <c:pt idx="23">
                  <c:v>794</c:v>
                </c:pt>
                <c:pt idx="24">
                  <c:v>835</c:v>
                </c:pt>
                <c:pt idx="25">
                  <c:v>903</c:v>
                </c:pt>
                <c:pt idx="26">
                  <c:v>933</c:v>
                </c:pt>
                <c:pt idx="27">
                  <c:v>957</c:v>
                </c:pt>
                <c:pt idx="28">
                  <c:v>1343</c:v>
                </c:pt>
                <c:pt idx="29">
                  <c:v>1459</c:v>
                </c:pt>
                <c:pt idx="30">
                  <c:v>2494</c:v>
                </c:pt>
                <c:pt idx="31">
                  <c:v>3696</c:v>
                </c:pt>
              </c:numCache>
            </c:numRef>
          </c:val>
          <c:extLst>
            <c:ext xmlns:c16="http://schemas.microsoft.com/office/drawing/2014/chart" uri="{C3380CC4-5D6E-409C-BE32-E72D297353CC}">
              <c16:uniqueId val="{00000004-A0A6-4446-8052-3D93177C86B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2355-41BB-8BE2-77D8B99C3B2B}"/>
              </c:ext>
            </c:extLst>
          </c:dPt>
          <c:dPt>
            <c:idx val="19"/>
            <c:invertIfNegative val="0"/>
            <c:bubble3D val="0"/>
            <c:spPr>
              <a:solidFill>
                <a:srgbClr val="FFC000"/>
              </a:solidFill>
              <a:ln>
                <a:noFill/>
              </a:ln>
              <a:effectLst/>
            </c:spPr>
            <c:extLst>
              <c:ext xmlns:c16="http://schemas.microsoft.com/office/drawing/2014/chart" uri="{C3380CC4-5D6E-409C-BE32-E72D297353CC}">
                <c16:uniqueId val="{00000002-2355-41BB-8BE2-77D8B99C3B2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'F18'!$A$118:$A$149</c:f>
              <c:strCache>
                <c:ptCount val="32"/>
                <c:pt idx="0">
                  <c:v>Tlaxcala</c:v>
                </c:pt>
                <c:pt idx="1">
                  <c:v>Hidalgo</c:v>
                </c:pt>
                <c:pt idx="2">
                  <c:v>Baja California Sur</c:v>
                </c:pt>
                <c:pt idx="3">
                  <c:v>Zacatecas</c:v>
                </c:pt>
                <c:pt idx="4">
                  <c:v>Campeche</c:v>
                </c:pt>
                <c:pt idx="5">
                  <c:v>Durango</c:v>
                </c:pt>
                <c:pt idx="6">
                  <c:v>Yucatán</c:v>
                </c:pt>
                <c:pt idx="7">
                  <c:v>Coahuila</c:v>
                </c:pt>
                <c:pt idx="8">
                  <c:v>Querétaro</c:v>
                </c:pt>
                <c:pt idx="9">
                  <c:v>Guanajuato</c:v>
                </c:pt>
                <c:pt idx="10">
                  <c:v>Aguascalientes</c:v>
                </c:pt>
                <c:pt idx="11">
                  <c:v>Nuevo León</c:v>
                </c:pt>
                <c:pt idx="12">
                  <c:v>Estado de México</c:v>
                </c:pt>
                <c:pt idx="13">
                  <c:v>Quintana Roo</c:v>
                </c:pt>
                <c:pt idx="14">
                  <c:v>Colima</c:v>
                </c:pt>
                <c:pt idx="15">
                  <c:v>Baja California</c:v>
                </c:pt>
                <c:pt idx="16">
                  <c:v>Sonora</c:v>
                </c:pt>
                <c:pt idx="17">
                  <c:v>Guerrero</c:v>
                </c:pt>
                <c:pt idx="18">
                  <c:v>Tamaulipas</c:v>
                </c:pt>
                <c:pt idx="19">
                  <c:v>Tabasco</c:v>
                </c:pt>
                <c:pt idx="20">
                  <c:v>Oaxaca</c:v>
                </c:pt>
                <c:pt idx="21">
                  <c:v>Puebla</c:v>
                </c:pt>
                <c:pt idx="22">
                  <c:v>Sinaloa</c:v>
                </c:pt>
                <c:pt idx="23">
                  <c:v>Ciudad de México</c:v>
                </c:pt>
                <c:pt idx="24">
                  <c:v>Morelos</c:v>
                </c:pt>
                <c:pt idx="25">
                  <c:v>Chiapas</c:v>
                </c:pt>
                <c:pt idx="26">
                  <c:v>Chihuahua</c:v>
                </c:pt>
                <c:pt idx="27">
                  <c:v>San Luis Potosí</c:v>
                </c:pt>
                <c:pt idx="28">
                  <c:v>Nayarit</c:v>
                </c:pt>
                <c:pt idx="29">
                  <c:v>Michoacán</c:v>
                </c:pt>
                <c:pt idx="30">
                  <c:v>Jalisco</c:v>
                </c:pt>
                <c:pt idx="31">
                  <c:v>Veracruz</c:v>
                </c:pt>
              </c:strCache>
            </c:strRef>
          </c:cat>
          <c:val>
            <c:numRef>
              <c:f>'F18'!$C$118:$C$149</c:f>
              <c:numCache>
                <c:formatCode>0.0%</c:formatCode>
                <c:ptCount val="32"/>
                <c:pt idx="0">
                  <c:v>1.1232349165596919E-3</c:v>
                </c:pt>
                <c:pt idx="1">
                  <c:v>2.6743688489516476E-3</c:v>
                </c:pt>
                <c:pt idx="2">
                  <c:v>2.995293110825845E-3</c:v>
                </c:pt>
                <c:pt idx="3">
                  <c:v>4.3936059661348493E-3</c:v>
                </c:pt>
                <c:pt idx="4">
                  <c:v>4.48529861238462E-3</c:v>
                </c:pt>
                <c:pt idx="5">
                  <c:v>5.4862766672779508E-3</c:v>
                </c:pt>
                <c:pt idx="6">
                  <c:v>6.1434072987346412E-3</c:v>
                </c:pt>
                <c:pt idx="7">
                  <c:v>6.8845895225869555E-3</c:v>
                </c:pt>
                <c:pt idx="8">
                  <c:v>7.4118222385231372E-3</c:v>
                </c:pt>
                <c:pt idx="9">
                  <c:v>7.8855675774802854E-3</c:v>
                </c:pt>
                <c:pt idx="10">
                  <c:v>8.6496729628950421E-3</c:v>
                </c:pt>
                <c:pt idx="11">
                  <c:v>8.6725961244574854E-3</c:v>
                </c:pt>
                <c:pt idx="12">
                  <c:v>8.8406993092487313E-3</c:v>
                </c:pt>
                <c:pt idx="13">
                  <c:v>1.120178495018033E-2</c:v>
                </c:pt>
                <c:pt idx="14">
                  <c:v>1.3967846445381748E-2</c:v>
                </c:pt>
                <c:pt idx="15">
                  <c:v>1.6122623632251361E-2</c:v>
                </c:pt>
                <c:pt idx="16">
                  <c:v>1.681795953297879E-2</c:v>
                </c:pt>
                <c:pt idx="17">
                  <c:v>1.9851457913075372E-2</c:v>
                </c:pt>
                <c:pt idx="18">
                  <c:v>2.4879271349104469E-2</c:v>
                </c:pt>
                <c:pt idx="19">
                  <c:v>2.7950974998471788E-2</c:v>
                </c:pt>
                <c:pt idx="20">
                  <c:v>3.1565193471483587E-2</c:v>
                </c:pt>
                <c:pt idx="21">
                  <c:v>3.2573812580231065E-2</c:v>
                </c:pt>
                <c:pt idx="22">
                  <c:v>3.7089675408032277E-2</c:v>
                </c:pt>
                <c:pt idx="23">
                  <c:v>3.7227214377406934E-2</c:v>
                </c:pt>
                <c:pt idx="24">
                  <c:v>3.7410599669906473E-2</c:v>
                </c:pt>
                <c:pt idx="25">
                  <c:v>4.2660003667705851E-2</c:v>
                </c:pt>
                <c:pt idx="26">
                  <c:v>4.5907451555718563E-2</c:v>
                </c:pt>
                <c:pt idx="27">
                  <c:v>5.0492083868207104E-2</c:v>
                </c:pt>
                <c:pt idx="28">
                  <c:v>5.3097683232471424E-2</c:v>
                </c:pt>
                <c:pt idx="29">
                  <c:v>5.6429182712879764E-2</c:v>
                </c:pt>
                <c:pt idx="30">
                  <c:v>0.13110520202946391</c:v>
                </c:pt>
                <c:pt idx="31">
                  <c:v>0.23800354544898833</c:v>
                </c:pt>
              </c:numCache>
            </c:numRef>
          </c:val>
          <c:extLst>
            <c:ext xmlns:c16="http://schemas.microsoft.com/office/drawing/2014/chart" uri="{C3380CC4-5D6E-409C-BE32-E72D297353CC}">
              <c16:uniqueId val="{00000003-2355-41BB-8BE2-77D8B99C3B2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7438-40DB-87F0-F6EED3D76E31}"/>
              </c:ext>
            </c:extLst>
          </c:dPt>
          <c:dPt>
            <c:idx val="19"/>
            <c:invertIfNegative val="0"/>
            <c:bubble3D val="0"/>
            <c:extLst>
              <c:ext xmlns:c16="http://schemas.microsoft.com/office/drawing/2014/chart" uri="{C3380CC4-5D6E-409C-BE32-E72D297353CC}">
                <c16:uniqueId val="{00000001-7438-40DB-87F0-F6EED3D76E31}"/>
              </c:ext>
            </c:extLst>
          </c:dPt>
          <c:dPt>
            <c:idx val="30"/>
            <c:invertIfNegative val="0"/>
            <c:bubble3D val="0"/>
            <c:spPr>
              <a:solidFill>
                <a:srgbClr val="FBBB27"/>
              </a:solidFill>
              <a:ln>
                <a:noFill/>
              </a:ln>
              <a:effectLst/>
            </c:spPr>
            <c:extLst>
              <c:ext xmlns:c16="http://schemas.microsoft.com/office/drawing/2014/chart" uri="{C3380CC4-5D6E-409C-BE32-E72D297353CC}">
                <c16:uniqueId val="{00000003-7438-40DB-87F0-F6EED3D76E3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'F19'!$A$7:$A$38</c:f>
              <c:strCache>
                <c:ptCount val="32"/>
                <c:pt idx="0">
                  <c:v>Tlaxcala</c:v>
                </c:pt>
                <c:pt idx="1">
                  <c:v>Hidalgo</c:v>
                </c:pt>
                <c:pt idx="2">
                  <c:v>Baja California Sur</c:v>
                </c:pt>
                <c:pt idx="3">
                  <c:v>Zacatecas</c:v>
                </c:pt>
                <c:pt idx="4">
                  <c:v>Campeche</c:v>
                </c:pt>
                <c:pt idx="5">
                  <c:v>Durango</c:v>
                </c:pt>
                <c:pt idx="6">
                  <c:v>Yucatán</c:v>
                </c:pt>
                <c:pt idx="7">
                  <c:v>Coahuila</c:v>
                </c:pt>
                <c:pt idx="8">
                  <c:v>Querétaro</c:v>
                </c:pt>
                <c:pt idx="9">
                  <c:v>Guanajuato</c:v>
                </c:pt>
                <c:pt idx="10">
                  <c:v>Aguascalientes</c:v>
                </c:pt>
                <c:pt idx="11">
                  <c:v>Nuevo León</c:v>
                </c:pt>
                <c:pt idx="12">
                  <c:v>Estado de México</c:v>
                </c:pt>
                <c:pt idx="13">
                  <c:v>Quintana Roo</c:v>
                </c:pt>
                <c:pt idx="14">
                  <c:v>Colima</c:v>
                </c:pt>
                <c:pt idx="15">
                  <c:v>Baja California</c:v>
                </c:pt>
                <c:pt idx="16">
                  <c:v>Sonora</c:v>
                </c:pt>
                <c:pt idx="17">
                  <c:v>Guerrero</c:v>
                </c:pt>
                <c:pt idx="18">
                  <c:v>Tamaulipas</c:v>
                </c:pt>
                <c:pt idx="19">
                  <c:v>Tabasco</c:v>
                </c:pt>
                <c:pt idx="20">
                  <c:v>Oaxaca</c:v>
                </c:pt>
                <c:pt idx="21">
                  <c:v>Puebla</c:v>
                </c:pt>
                <c:pt idx="22">
                  <c:v>Sinaloa</c:v>
                </c:pt>
                <c:pt idx="23">
                  <c:v>Ciudad de México</c:v>
                </c:pt>
                <c:pt idx="24">
                  <c:v>Morelos</c:v>
                </c:pt>
                <c:pt idx="25">
                  <c:v>Chiapas</c:v>
                </c:pt>
                <c:pt idx="26">
                  <c:v>Chihuahua</c:v>
                </c:pt>
                <c:pt idx="27">
                  <c:v>San Luis Potosí</c:v>
                </c:pt>
                <c:pt idx="28">
                  <c:v>Nayarit</c:v>
                </c:pt>
                <c:pt idx="29">
                  <c:v>Michoacán</c:v>
                </c:pt>
                <c:pt idx="30">
                  <c:v>Jalisco</c:v>
                </c:pt>
                <c:pt idx="31">
                  <c:v>Veracruz</c:v>
                </c:pt>
              </c:strCache>
            </c:strRef>
          </c:cat>
          <c:val>
            <c:numRef>
              <c:f>'F19'!$B$7:$B$38</c:f>
              <c:numCache>
                <c:formatCode>#,##0</c:formatCode>
                <c:ptCount val="32"/>
                <c:pt idx="0">
                  <c:v>147</c:v>
                </c:pt>
                <c:pt idx="1">
                  <c:v>350</c:v>
                </c:pt>
                <c:pt idx="2">
                  <c:v>392</c:v>
                </c:pt>
                <c:pt idx="3">
                  <c:v>575</c:v>
                </c:pt>
                <c:pt idx="4">
                  <c:v>587</c:v>
                </c:pt>
                <c:pt idx="5">
                  <c:v>718</c:v>
                </c:pt>
                <c:pt idx="6">
                  <c:v>804</c:v>
                </c:pt>
                <c:pt idx="7">
                  <c:v>901</c:v>
                </c:pt>
                <c:pt idx="8">
                  <c:v>970</c:v>
                </c:pt>
                <c:pt idx="9">
                  <c:v>1032</c:v>
                </c:pt>
                <c:pt idx="10">
                  <c:v>1132</c:v>
                </c:pt>
                <c:pt idx="11">
                  <c:v>1135</c:v>
                </c:pt>
                <c:pt idx="12">
                  <c:v>1157</c:v>
                </c:pt>
                <c:pt idx="13">
                  <c:v>1466</c:v>
                </c:pt>
                <c:pt idx="14">
                  <c:v>1828</c:v>
                </c:pt>
                <c:pt idx="15">
                  <c:v>2110</c:v>
                </c:pt>
                <c:pt idx="16">
                  <c:v>2201</c:v>
                </c:pt>
                <c:pt idx="17">
                  <c:v>2598</c:v>
                </c:pt>
                <c:pt idx="18">
                  <c:v>3256</c:v>
                </c:pt>
                <c:pt idx="19">
                  <c:v>3658</c:v>
                </c:pt>
                <c:pt idx="20">
                  <c:v>4131</c:v>
                </c:pt>
                <c:pt idx="21">
                  <c:v>4263</c:v>
                </c:pt>
                <c:pt idx="22">
                  <c:v>4854</c:v>
                </c:pt>
                <c:pt idx="23">
                  <c:v>4872</c:v>
                </c:pt>
                <c:pt idx="24">
                  <c:v>4896</c:v>
                </c:pt>
                <c:pt idx="25">
                  <c:v>5583</c:v>
                </c:pt>
                <c:pt idx="26">
                  <c:v>6008</c:v>
                </c:pt>
                <c:pt idx="27">
                  <c:v>6608</c:v>
                </c:pt>
                <c:pt idx="28">
                  <c:v>6949</c:v>
                </c:pt>
                <c:pt idx="29">
                  <c:v>7385</c:v>
                </c:pt>
                <c:pt idx="30">
                  <c:v>17158</c:v>
                </c:pt>
                <c:pt idx="31">
                  <c:v>31148</c:v>
                </c:pt>
              </c:numCache>
            </c:numRef>
          </c:val>
          <c:extLst>
            <c:ext xmlns:c16="http://schemas.microsoft.com/office/drawing/2014/chart" uri="{C3380CC4-5D6E-409C-BE32-E72D297353CC}">
              <c16:uniqueId val="{00000004-7438-40DB-87F0-F6EED3D76E3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1C00-4823-B78E-52F1247358DD}"/>
              </c:ext>
            </c:extLst>
          </c:dPt>
          <c:dPt>
            <c:idx val="19"/>
            <c:invertIfNegative val="0"/>
            <c:bubble3D val="0"/>
            <c:spPr>
              <a:solidFill>
                <a:srgbClr val="FFC000"/>
              </a:solidFill>
              <a:ln>
                <a:noFill/>
              </a:ln>
              <a:effectLst/>
            </c:spPr>
            <c:extLst>
              <c:ext xmlns:c16="http://schemas.microsoft.com/office/drawing/2014/chart" uri="{C3380CC4-5D6E-409C-BE32-E72D297353CC}">
                <c16:uniqueId val="{00000002-1C00-4823-B78E-52F1247358D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'F19'!$A$116:$A$147</c:f>
              <c:strCache>
                <c:ptCount val="32"/>
                <c:pt idx="0">
                  <c:v>Tlaxcala</c:v>
                </c:pt>
                <c:pt idx="1">
                  <c:v>Hidalgo</c:v>
                </c:pt>
                <c:pt idx="2">
                  <c:v>Baja California Sur</c:v>
                </c:pt>
                <c:pt idx="3">
                  <c:v>Zacatecas</c:v>
                </c:pt>
                <c:pt idx="4">
                  <c:v>Campeche</c:v>
                </c:pt>
                <c:pt idx="5">
                  <c:v>Durango</c:v>
                </c:pt>
                <c:pt idx="6">
                  <c:v>Yucatán</c:v>
                </c:pt>
                <c:pt idx="7">
                  <c:v>Coahuila</c:v>
                </c:pt>
                <c:pt idx="8">
                  <c:v>Querétaro</c:v>
                </c:pt>
                <c:pt idx="9">
                  <c:v>Guanajuato</c:v>
                </c:pt>
                <c:pt idx="10">
                  <c:v>Aguascalientes</c:v>
                </c:pt>
                <c:pt idx="11">
                  <c:v>Nuevo León</c:v>
                </c:pt>
                <c:pt idx="12">
                  <c:v>Estado de México</c:v>
                </c:pt>
                <c:pt idx="13">
                  <c:v>Quintana Roo</c:v>
                </c:pt>
                <c:pt idx="14">
                  <c:v>Colima</c:v>
                </c:pt>
                <c:pt idx="15">
                  <c:v>Baja California</c:v>
                </c:pt>
                <c:pt idx="16">
                  <c:v>Sonora</c:v>
                </c:pt>
                <c:pt idx="17">
                  <c:v>Guerrero</c:v>
                </c:pt>
                <c:pt idx="18">
                  <c:v>Tamaulipas</c:v>
                </c:pt>
                <c:pt idx="19">
                  <c:v>Tabasco</c:v>
                </c:pt>
                <c:pt idx="20">
                  <c:v>Oaxaca</c:v>
                </c:pt>
                <c:pt idx="21">
                  <c:v>Puebla</c:v>
                </c:pt>
                <c:pt idx="22">
                  <c:v>Sinaloa</c:v>
                </c:pt>
                <c:pt idx="23">
                  <c:v>Ciudad de México</c:v>
                </c:pt>
                <c:pt idx="24">
                  <c:v>Morelos</c:v>
                </c:pt>
                <c:pt idx="25">
                  <c:v>Chiapas</c:v>
                </c:pt>
                <c:pt idx="26">
                  <c:v>Chihuahua</c:v>
                </c:pt>
                <c:pt idx="27">
                  <c:v>San Luis Potosí</c:v>
                </c:pt>
                <c:pt idx="28">
                  <c:v>Nayarit</c:v>
                </c:pt>
                <c:pt idx="29">
                  <c:v>Michoacán</c:v>
                </c:pt>
                <c:pt idx="30">
                  <c:v>Jalisco</c:v>
                </c:pt>
                <c:pt idx="31">
                  <c:v>Veracruz</c:v>
                </c:pt>
              </c:strCache>
            </c:strRef>
          </c:cat>
          <c:val>
            <c:numRef>
              <c:f>'F19'!$C$116:$C$147</c:f>
              <c:numCache>
                <c:formatCode>0.0%</c:formatCode>
                <c:ptCount val="32"/>
                <c:pt idx="0">
                  <c:v>1.1232349165596919E-3</c:v>
                </c:pt>
                <c:pt idx="1">
                  <c:v>2.6743688489516476E-3</c:v>
                </c:pt>
                <c:pt idx="2">
                  <c:v>2.995293110825845E-3</c:v>
                </c:pt>
                <c:pt idx="3">
                  <c:v>4.3936059661348493E-3</c:v>
                </c:pt>
                <c:pt idx="4">
                  <c:v>4.48529861238462E-3</c:v>
                </c:pt>
                <c:pt idx="5">
                  <c:v>5.4862766672779508E-3</c:v>
                </c:pt>
                <c:pt idx="6">
                  <c:v>6.1434072987346412E-3</c:v>
                </c:pt>
                <c:pt idx="7">
                  <c:v>6.8845895225869555E-3</c:v>
                </c:pt>
                <c:pt idx="8">
                  <c:v>7.4118222385231372E-3</c:v>
                </c:pt>
                <c:pt idx="9">
                  <c:v>7.8855675774802854E-3</c:v>
                </c:pt>
                <c:pt idx="10">
                  <c:v>8.6496729628950421E-3</c:v>
                </c:pt>
                <c:pt idx="11">
                  <c:v>8.6725961244574854E-3</c:v>
                </c:pt>
                <c:pt idx="12">
                  <c:v>8.8406993092487313E-3</c:v>
                </c:pt>
                <c:pt idx="13">
                  <c:v>1.120178495018033E-2</c:v>
                </c:pt>
                <c:pt idx="14">
                  <c:v>1.3967846445381748E-2</c:v>
                </c:pt>
                <c:pt idx="15">
                  <c:v>1.6122623632251361E-2</c:v>
                </c:pt>
                <c:pt idx="16">
                  <c:v>1.681795953297879E-2</c:v>
                </c:pt>
                <c:pt idx="17">
                  <c:v>1.9851457913075372E-2</c:v>
                </c:pt>
                <c:pt idx="18">
                  <c:v>2.4879271349104469E-2</c:v>
                </c:pt>
                <c:pt idx="19">
                  <c:v>2.7950974998471788E-2</c:v>
                </c:pt>
                <c:pt idx="20">
                  <c:v>3.1565193471483587E-2</c:v>
                </c:pt>
                <c:pt idx="21">
                  <c:v>3.2573812580231065E-2</c:v>
                </c:pt>
                <c:pt idx="22">
                  <c:v>3.7089675408032277E-2</c:v>
                </c:pt>
                <c:pt idx="23">
                  <c:v>3.7227214377406934E-2</c:v>
                </c:pt>
                <c:pt idx="24">
                  <c:v>3.7410599669906473E-2</c:v>
                </c:pt>
                <c:pt idx="25">
                  <c:v>4.2660003667705851E-2</c:v>
                </c:pt>
                <c:pt idx="26">
                  <c:v>4.5907451555718563E-2</c:v>
                </c:pt>
                <c:pt idx="27">
                  <c:v>5.0492083868207104E-2</c:v>
                </c:pt>
                <c:pt idx="28">
                  <c:v>5.3097683232471424E-2</c:v>
                </c:pt>
                <c:pt idx="29">
                  <c:v>5.6429182712879764E-2</c:v>
                </c:pt>
                <c:pt idx="30">
                  <c:v>0.13110520202946391</c:v>
                </c:pt>
                <c:pt idx="31">
                  <c:v>0.23800354544898833</c:v>
                </c:pt>
              </c:numCache>
            </c:numRef>
          </c:val>
          <c:extLst>
            <c:ext xmlns:c16="http://schemas.microsoft.com/office/drawing/2014/chart" uri="{C3380CC4-5D6E-409C-BE32-E72D297353CC}">
              <c16:uniqueId val="{00000003-1C00-4823-B78E-52F1247358D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Población ocupada que gana hasta 1 salario mínimo nacional</a:t>
            </a:r>
          </a:p>
          <a:p>
            <a:pPr>
              <a:defRPr b="1"/>
            </a:pPr>
            <a:r>
              <a:rPr lang="en-US" b="1"/>
              <a:t>III trimestre 2020</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27301029091699108"/>
          <c:y val="9.0605060506050619E-2"/>
          <c:w val="0.66633386950027429"/>
          <c:h val="0.85835364638826084"/>
        </c:manualLayout>
      </c:layout>
      <c:barChart>
        <c:barDir val="bar"/>
        <c:grouping val="clustered"/>
        <c:varyColors val="0"/>
        <c:ser>
          <c:idx val="0"/>
          <c:order val="0"/>
          <c:spPr>
            <a:solidFill>
              <a:schemeClr val="bg1">
                <a:lumMod val="65000"/>
              </a:schemeClr>
            </a:solidFill>
            <a:ln>
              <a:noFill/>
            </a:ln>
            <a:effectLst/>
          </c:spPr>
          <c:invertIfNegative val="0"/>
          <c:dPt>
            <c:idx val="23"/>
            <c:invertIfNegative val="0"/>
            <c:bubble3D val="0"/>
            <c:spPr>
              <a:solidFill>
                <a:srgbClr val="FFC000"/>
              </a:solidFill>
              <a:ln>
                <a:noFill/>
              </a:ln>
              <a:effectLst/>
            </c:spPr>
            <c:extLst>
              <c:ext xmlns:c16="http://schemas.microsoft.com/office/drawing/2014/chart" uri="{C3380CC4-5D6E-409C-BE32-E72D297353CC}">
                <c16:uniqueId val="{00000001-3CAE-4AE3-970F-13456A2926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'F20'!$A$11:$A$42</c:f>
              <c:strCache>
                <c:ptCount val="32"/>
                <c:pt idx="0">
                  <c:v>Aguascalientes</c:v>
                </c:pt>
                <c:pt idx="1">
                  <c:v>Baja California Sur</c:v>
                </c:pt>
                <c:pt idx="2">
                  <c:v>Colima</c:v>
                </c:pt>
                <c:pt idx="3">
                  <c:v>Querétaro</c:v>
                </c:pt>
                <c:pt idx="4">
                  <c:v>Campeche</c:v>
                </c:pt>
                <c:pt idx="5">
                  <c:v>Nayarit</c:v>
                </c:pt>
                <c:pt idx="6">
                  <c:v>Sinaloa</c:v>
                </c:pt>
                <c:pt idx="7">
                  <c:v>Morelos</c:v>
                </c:pt>
                <c:pt idx="8">
                  <c:v>Zacatecas</c:v>
                </c:pt>
                <c:pt idx="9">
                  <c:v>Tlaxcala</c:v>
                </c:pt>
                <c:pt idx="10">
                  <c:v>Durango</c:v>
                </c:pt>
                <c:pt idx="11">
                  <c:v>Coahuila de Zaragoza</c:v>
                </c:pt>
                <c:pt idx="12">
                  <c:v>Quintana Roo</c:v>
                </c:pt>
                <c:pt idx="13">
                  <c:v>Sonora</c:v>
                </c:pt>
                <c:pt idx="14">
                  <c:v>Tabasco</c:v>
                </c:pt>
                <c:pt idx="15">
                  <c:v>San Luis Potosí</c:v>
                </c:pt>
                <c:pt idx="16">
                  <c:v>Nuevo León</c:v>
                </c:pt>
                <c:pt idx="17">
                  <c:v>Baja California</c:v>
                </c:pt>
                <c:pt idx="18">
                  <c:v>Yucatán</c:v>
                </c:pt>
                <c:pt idx="19">
                  <c:v>Chihuahua</c:v>
                </c:pt>
                <c:pt idx="20">
                  <c:v>Michoacán de Ocampo</c:v>
                </c:pt>
                <c:pt idx="21">
                  <c:v>Guerrero</c:v>
                </c:pt>
                <c:pt idx="22">
                  <c:v>Hidalgo</c:v>
                </c:pt>
                <c:pt idx="23">
                  <c:v>Jalisco</c:v>
                </c:pt>
                <c:pt idx="24">
                  <c:v>Tamaulipas</c:v>
                </c:pt>
                <c:pt idx="25">
                  <c:v>Guanajuato</c:v>
                </c:pt>
                <c:pt idx="26">
                  <c:v>Oaxaca</c:v>
                </c:pt>
                <c:pt idx="27">
                  <c:v>Ciudad de México</c:v>
                </c:pt>
                <c:pt idx="28">
                  <c:v>Puebla</c:v>
                </c:pt>
                <c:pt idx="29">
                  <c:v>Chiapas</c:v>
                </c:pt>
                <c:pt idx="30">
                  <c:v>Veracruz de Ignacio de la Llave</c:v>
                </c:pt>
                <c:pt idx="31">
                  <c:v>México</c:v>
                </c:pt>
              </c:strCache>
            </c:strRef>
          </c:cat>
          <c:val>
            <c:numRef>
              <c:f>'F20'!$B$11:$B$42</c:f>
              <c:numCache>
                <c:formatCode>#,##0</c:formatCode>
                <c:ptCount val="32"/>
                <c:pt idx="0">
                  <c:v>56611</c:v>
                </c:pt>
                <c:pt idx="1">
                  <c:v>60562</c:v>
                </c:pt>
                <c:pt idx="2">
                  <c:v>64324</c:v>
                </c:pt>
                <c:pt idx="3">
                  <c:v>95795</c:v>
                </c:pt>
                <c:pt idx="4">
                  <c:v>123061</c:v>
                </c:pt>
                <c:pt idx="5">
                  <c:v>130068</c:v>
                </c:pt>
                <c:pt idx="6">
                  <c:v>150415</c:v>
                </c:pt>
                <c:pt idx="7">
                  <c:v>153024</c:v>
                </c:pt>
                <c:pt idx="8">
                  <c:v>154696</c:v>
                </c:pt>
                <c:pt idx="9">
                  <c:v>161935</c:v>
                </c:pt>
                <c:pt idx="10">
                  <c:v>171224</c:v>
                </c:pt>
                <c:pt idx="11">
                  <c:v>188427</c:v>
                </c:pt>
                <c:pt idx="12">
                  <c:v>195313</c:v>
                </c:pt>
                <c:pt idx="13">
                  <c:v>256231</c:v>
                </c:pt>
                <c:pt idx="14">
                  <c:v>258317</c:v>
                </c:pt>
                <c:pt idx="15">
                  <c:v>285342</c:v>
                </c:pt>
                <c:pt idx="16">
                  <c:v>293009</c:v>
                </c:pt>
                <c:pt idx="17">
                  <c:v>297698</c:v>
                </c:pt>
                <c:pt idx="18">
                  <c:v>303817</c:v>
                </c:pt>
                <c:pt idx="19">
                  <c:v>354577</c:v>
                </c:pt>
                <c:pt idx="20">
                  <c:v>381019</c:v>
                </c:pt>
                <c:pt idx="21">
                  <c:v>387276</c:v>
                </c:pt>
                <c:pt idx="22">
                  <c:v>406384</c:v>
                </c:pt>
                <c:pt idx="23">
                  <c:v>437379</c:v>
                </c:pt>
                <c:pt idx="24">
                  <c:v>494179</c:v>
                </c:pt>
                <c:pt idx="25">
                  <c:v>501501</c:v>
                </c:pt>
                <c:pt idx="26">
                  <c:v>589038</c:v>
                </c:pt>
                <c:pt idx="27">
                  <c:v>750874</c:v>
                </c:pt>
                <c:pt idx="28">
                  <c:v>781871</c:v>
                </c:pt>
                <c:pt idx="29">
                  <c:v>918866</c:v>
                </c:pt>
                <c:pt idx="30">
                  <c:v>1026373</c:v>
                </c:pt>
                <c:pt idx="31">
                  <c:v>1563433</c:v>
                </c:pt>
              </c:numCache>
            </c:numRef>
          </c:val>
          <c:extLst>
            <c:ext xmlns:c16="http://schemas.microsoft.com/office/drawing/2014/chart" uri="{C3380CC4-5D6E-409C-BE32-E72D297353CC}">
              <c16:uniqueId val="{00000002-3CAE-4AE3-970F-13456A29261E}"/>
            </c:ext>
          </c:extLst>
        </c:ser>
        <c:ser>
          <c:idx val="1"/>
          <c:order val="1"/>
          <c:spPr>
            <a:solidFill>
              <a:schemeClr val="accent2"/>
            </a:solidFill>
            <a:ln>
              <a:noFill/>
            </a:ln>
            <a:effectLst/>
          </c:spPr>
          <c:invertIfNegative val="0"/>
          <c:cat>
            <c:strRef>
              <c:f>'F20'!$A$11:$A$42</c:f>
              <c:strCache>
                <c:ptCount val="32"/>
                <c:pt idx="0">
                  <c:v>Aguascalientes</c:v>
                </c:pt>
                <c:pt idx="1">
                  <c:v>Baja California Sur</c:v>
                </c:pt>
                <c:pt idx="2">
                  <c:v>Colima</c:v>
                </c:pt>
                <c:pt idx="3">
                  <c:v>Querétaro</c:v>
                </c:pt>
                <c:pt idx="4">
                  <c:v>Campeche</c:v>
                </c:pt>
                <c:pt idx="5">
                  <c:v>Nayarit</c:v>
                </c:pt>
                <c:pt idx="6">
                  <c:v>Sinaloa</c:v>
                </c:pt>
                <c:pt idx="7">
                  <c:v>Morelos</c:v>
                </c:pt>
                <c:pt idx="8">
                  <c:v>Zacatecas</c:v>
                </c:pt>
                <c:pt idx="9">
                  <c:v>Tlaxcala</c:v>
                </c:pt>
                <c:pt idx="10">
                  <c:v>Durango</c:v>
                </c:pt>
                <c:pt idx="11">
                  <c:v>Coahuila de Zaragoza</c:v>
                </c:pt>
                <c:pt idx="12">
                  <c:v>Quintana Roo</c:v>
                </c:pt>
                <c:pt idx="13">
                  <c:v>Sonora</c:v>
                </c:pt>
                <c:pt idx="14">
                  <c:v>Tabasco</c:v>
                </c:pt>
                <c:pt idx="15">
                  <c:v>San Luis Potosí</c:v>
                </c:pt>
                <c:pt idx="16">
                  <c:v>Nuevo León</c:v>
                </c:pt>
                <c:pt idx="17">
                  <c:v>Baja California</c:v>
                </c:pt>
                <c:pt idx="18">
                  <c:v>Yucatán</c:v>
                </c:pt>
                <c:pt idx="19">
                  <c:v>Chihuahua</c:v>
                </c:pt>
                <c:pt idx="20">
                  <c:v>Michoacán de Ocampo</c:v>
                </c:pt>
                <c:pt idx="21">
                  <c:v>Guerrero</c:v>
                </c:pt>
                <c:pt idx="22">
                  <c:v>Hidalgo</c:v>
                </c:pt>
                <c:pt idx="23">
                  <c:v>Jalisco</c:v>
                </c:pt>
                <c:pt idx="24">
                  <c:v>Tamaulipas</c:v>
                </c:pt>
                <c:pt idx="25">
                  <c:v>Guanajuato</c:v>
                </c:pt>
                <c:pt idx="26">
                  <c:v>Oaxaca</c:v>
                </c:pt>
                <c:pt idx="27">
                  <c:v>Ciudad de México</c:v>
                </c:pt>
                <c:pt idx="28">
                  <c:v>Puebla</c:v>
                </c:pt>
                <c:pt idx="29">
                  <c:v>Chiapas</c:v>
                </c:pt>
                <c:pt idx="30">
                  <c:v>Veracruz de Ignacio de la Llave</c:v>
                </c:pt>
                <c:pt idx="31">
                  <c:v>México</c:v>
                </c:pt>
              </c:strCache>
            </c:strRef>
          </c:cat>
          <c:val>
            <c:numRef>
              <c:f>'F20'!$C$11:$C$42</c:f>
              <c:numCache>
                <c:formatCode>General</c:formatCode>
                <c:ptCount val="32"/>
                <c:pt idx="0">
                  <c:v>32</c:v>
                </c:pt>
                <c:pt idx="1">
                  <c:v>31</c:v>
                </c:pt>
                <c:pt idx="2">
                  <c:v>30</c:v>
                </c:pt>
                <c:pt idx="3">
                  <c:v>29</c:v>
                </c:pt>
                <c:pt idx="4">
                  <c:v>28</c:v>
                </c:pt>
                <c:pt idx="5">
                  <c:v>27</c:v>
                </c:pt>
                <c:pt idx="6">
                  <c:v>26</c:v>
                </c:pt>
                <c:pt idx="7">
                  <c:v>25</c:v>
                </c:pt>
                <c:pt idx="8">
                  <c:v>24</c:v>
                </c:pt>
                <c:pt idx="9">
                  <c:v>23</c:v>
                </c:pt>
                <c:pt idx="10">
                  <c:v>22</c:v>
                </c:pt>
                <c:pt idx="11">
                  <c:v>21</c:v>
                </c:pt>
                <c:pt idx="12">
                  <c:v>20</c:v>
                </c:pt>
                <c:pt idx="13">
                  <c:v>19</c:v>
                </c:pt>
                <c:pt idx="14">
                  <c:v>18</c:v>
                </c:pt>
                <c:pt idx="15">
                  <c:v>17</c:v>
                </c:pt>
                <c:pt idx="16">
                  <c:v>16</c:v>
                </c:pt>
                <c:pt idx="17">
                  <c:v>15</c:v>
                </c:pt>
                <c:pt idx="18">
                  <c:v>14</c:v>
                </c:pt>
                <c:pt idx="19">
                  <c:v>13</c:v>
                </c:pt>
                <c:pt idx="20">
                  <c:v>12</c:v>
                </c:pt>
                <c:pt idx="21">
                  <c:v>11</c:v>
                </c:pt>
                <c:pt idx="22">
                  <c:v>10</c:v>
                </c:pt>
                <c:pt idx="23">
                  <c:v>9</c:v>
                </c:pt>
                <c:pt idx="24">
                  <c:v>8</c:v>
                </c:pt>
                <c:pt idx="25">
                  <c:v>7</c:v>
                </c:pt>
                <c:pt idx="26">
                  <c:v>6</c:v>
                </c:pt>
                <c:pt idx="27">
                  <c:v>5</c:v>
                </c:pt>
                <c:pt idx="28">
                  <c:v>4</c:v>
                </c:pt>
                <c:pt idx="29">
                  <c:v>3</c:v>
                </c:pt>
                <c:pt idx="30">
                  <c:v>2</c:v>
                </c:pt>
                <c:pt idx="31">
                  <c:v>1</c:v>
                </c:pt>
              </c:numCache>
            </c:numRef>
          </c:val>
          <c:extLst>
            <c:ext xmlns:c16="http://schemas.microsoft.com/office/drawing/2014/chart" uri="{C3380CC4-5D6E-409C-BE32-E72D297353CC}">
              <c16:uniqueId val="{00000003-3CAE-4AE3-970F-13456A29261E}"/>
            </c:ext>
          </c:extLst>
        </c:ser>
        <c:ser>
          <c:idx val="2"/>
          <c:order val="2"/>
          <c:spPr>
            <a:solidFill>
              <a:schemeClr val="accent3"/>
            </a:solidFill>
            <a:ln>
              <a:noFill/>
            </a:ln>
            <a:effectLst/>
          </c:spPr>
          <c:invertIfNegative val="0"/>
          <c:cat>
            <c:strRef>
              <c:f>'F20'!$A$11:$A$42</c:f>
              <c:strCache>
                <c:ptCount val="32"/>
                <c:pt idx="0">
                  <c:v>Aguascalientes</c:v>
                </c:pt>
                <c:pt idx="1">
                  <c:v>Baja California Sur</c:v>
                </c:pt>
                <c:pt idx="2">
                  <c:v>Colima</c:v>
                </c:pt>
                <c:pt idx="3">
                  <c:v>Querétaro</c:v>
                </c:pt>
                <c:pt idx="4">
                  <c:v>Campeche</c:v>
                </c:pt>
                <c:pt idx="5">
                  <c:v>Nayarit</c:v>
                </c:pt>
                <c:pt idx="6">
                  <c:v>Sinaloa</c:v>
                </c:pt>
                <c:pt idx="7">
                  <c:v>Morelos</c:v>
                </c:pt>
                <c:pt idx="8">
                  <c:v>Zacatecas</c:v>
                </c:pt>
                <c:pt idx="9">
                  <c:v>Tlaxcala</c:v>
                </c:pt>
                <c:pt idx="10">
                  <c:v>Durango</c:v>
                </c:pt>
                <c:pt idx="11">
                  <c:v>Coahuila de Zaragoza</c:v>
                </c:pt>
                <c:pt idx="12">
                  <c:v>Quintana Roo</c:v>
                </c:pt>
                <c:pt idx="13">
                  <c:v>Sonora</c:v>
                </c:pt>
                <c:pt idx="14">
                  <c:v>Tabasco</c:v>
                </c:pt>
                <c:pt idx="15">
                  <c:v>San Luis Potosí</c:v>
                </c:pt>
                <c:pt idx="16">
                  <c:v>Nuevo León</c:v>
                </c:pt>
                <c:pt idx="17">
                  <c:v>Baja California</c:v>
                </c:pt>
                <c:pt idx="18">
                  <c:v>Yucatán</c:v>
                </c:pt>
                <c:pt idx="19">
                  <c:v>Chihuahua</c:v>
                </c:pt>
                <c:pt idx="20">
                  <c:v>Michoacán de Ocampo</c:v>
                </c:pt>
                <c:pt idx="21">
                  <c:v>Guerrero</c:v>
                </c:pt>
                <c:pt idx="22">
                  <c:v>Hidalgo</c:v>
                </c:pt>
                <c:pt idx="23">
                  <c:v>Jalisco</c:v>
                </c:pt>
                <c:pt idx="24">
                  <c:v>Tamaulipas</c:v>
                </c:pt>
                <c:pt idx="25">
                  <c:v>Guanajuato</c:v>
                </c:pt>
                <c:pt idx="26">
                  <c:v>Oaxaca</c:v>
                </c:pt>
                <c:pt idx="27">
                  <c:v>Ciudad de México</c:v>
                </c:pt>
                <c:pt idx="28">
                  <c:v>Puebla</c:v>
                </c:pt>
                <c:pt idx="29">
                  <c:v>Chiapas</c:v>
                </c:pt>
                <c:pt idx="30">
                  <c:v>Veracruz de Ignacio de la Llave</c:v>
                </c:pt>
                <c:pt idx="31">
                  <c:v>México</c:v>
                </c:pt>
              </c:strCache>
            </c:strRef>
          </c:cat>
          <c:val>
            <c:numRef>
              <c:f>'F20'!$D$11:$D$42</c:f>
              <c:numCache>
                <c:formatCode>0.00%</c:formatCode>
                <c:ptCount val="32"/>
                <c:pt idx="0">
                  <c:v>4.7204789537982428E-3</c:v>
                </c:pt>
                <c:pt idx="1">
                  <c:v>5.0499310452019773E-3</c:v>
                </c:pt>
                <c:pt idx="2">
                  <c:v>5.3636234693631652E-3</c:v>
                </c:pt>
                <c:pt idx="3">
                  <c:v>7.9878165264542691E-3</c:v>
                </c:pt>
                <c:pt idx="4">
                  <c:v>1.0261377833519379E-2</c:v>
                </c:pt>
                <c:pt idx="5">
                  <c:v>1.0845652904252351E-2</c:v>
                </c:pt>
                <c:pt idx="6">
                  <c:v>1.254227697506779E-2</c:v>
                </c:pt>
                <c:pt idx="7">
                  <c:v>1.275982709060116E-2</c:v>
                </c:pt>
                <c:pt idx="8">
                  <c:v>1.289924594578391E-2</c:v>
                </c:pt>
                <c:pt idx="9">
                  <c:v>1.3502866216518316E-2</c:v>
                </c:pt>
                <c:pt idx="10">
                  <c:v>1.4277424676920567E-2</c:v>
                </c:pt>
                <c:pt idx="11">
                  <c:v>1.5711887933923467E-2</c:v>
                </c:pt>
                <c:pt idx="12">
                  <c:v>1.6286073482241897E-2</c:v>
                </c:pt>
                <c:pt idx="13">
                  <c:v>2.1365689403308148E-2</c:v>
                </c:pt>
                <c:pt idx="14">
                  <c:v>2.1539629434355525E-2</c:v>
                </c:pt>
                <c:pt idx="15">
                  <c:v>2.3793095081074314E-2</c:v>
                </c:pt>
                <c:pt idx="16">
                  <c:v>2.4432403910432058E-2</c:v>
                </c:pt>
                <c:pt idx="17">
                  <c:v>2.4823393750116218E-2</c:v>
                </c:pt>
                <c:pt idx="18">
                  <c:v>2.5333623400154045E-2</c:v>
                </c:pt>
                <c:pt idx="19">
                  <c:v>2.9566219745295427E-2</c:v>
                </c:pt>
                <c:pt idx="20">
                  <c:v>3.1771072238562341E-2</c:v>
                </c:pt>
                <c:pt idx="21">
                  <c:v>3.229280894722171E-2</c:v>
                </c:pt>
                <c:pt idx="22">
                  <c:v>3.3886119643891557E-2</c:v>
                </c:pt>
                <c:pt idx="23">
                  <c:v>3.6470621687186615E-2</c:v>
                </c:pt>
                <c:pt idx="24">
                  <c:v>4.1206860308227407E-2</c:v>
                </c:pt>
                <c:pt idx="25">
                  <c:v>4.1817401491031289E-2</c:v>
                </c:pt>
                <c:pt idx="26">
                  <c:v>4.9116628958813822E-2</c:v>
                </c:pt>
                <c:pt idx="27">
                  <c:v>6.2611240111538416E-2</c:v>
                </c:pt>
                <c:pt idx="28">
                  <c:v>6.5195908923799006E-2</c:v>
                </c:pt>
                <c:pt idx="29">
                  <c:v>7.6619166140163147E-2</c:v>
                </c:pt>
                <c:pt idx="30">
                  <c:v>8.5583581728758781E-2</c:v>
                </c:pt>
                <c:pt idx="31">
                  <c:v>0.13036605204242369</c:v>
                </c:pt>
              </c:numCache>
            </c:numRef>
          </c:val>
          <c:extLst>
            <c:ext xmlns:c16="http://schemas.microsoft.com/office/drawing/2014/chart" uri="{C3380CC4-5D6E-409C-BE32-E72D297353CC}">
              <c16:uniqueId val="{00000004-3CAE-4AE3-970F-13456A29261E}"/>
            </c:ext>
          </c:extLst>
        </c:ser>
        <c:dLbls>
          <c:showLegendKey val="0"/>
          <c:showVal val="0"/>
          <c:showCatName val="0"/>
          <c:showSerName val="0"/>
          <c:showPercent val="0"/>
          <c:showBubbleSize val="0"/>
        </c:dLbls>
        <c:gapWidth val="1"/>
        <c:overlap val="54"/>
        <c:axId val="1924291231"/>
        <c:axId val="1924304543"/>
      </c:barChart>
      <c:catAx>
        <c:axId val="19242912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24304543"/>
        <c:crosses val="autoZero"/>
        <c:auto val="1"/>
        <c:lblAlgn val="ctr"/>
        <c:lblOffset val="100"/>
        <c:noMultiLvlLbl val="0"/>
      </c:catAx>
      <c:valAx>
        <c:axId val="192430454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242912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'F21'!$H$9</c:f>
              <c:strCache>
                <c:ptCount val="1"/>
                <c:pt idx="0">
                  <c:v>Nacional</c:v>
                </c:pt>
              </c:strCache>
            </c:strRef>
          </c:tx>
          <c:spPr>
            <a:solidFill>
              <a:srgbClr val="7C878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'F21'!$G$10:$G$12</c:f>
              <c:strCache>
                <c:ptCount val="3"/>
                <c:pt idx="0">
                  <c:v>Total</c:v>
                </c:pt>
                <c:pt idx="1">
                  <c:v>Micro</c:v>
                </c:pt>
                <c:pt idx="2">
                  <c:v>Pymes</c:v>
                </c:pt>
              </c:strCache>
            </c:strRef>
          </c:cat>
          <c:val>
            <c:numRef>
              <c:f>'F21'!$H$10:$H$12</c:f>
              <c:numCache>
                <c:formatCode>0.0%</c:formatCode>
                <c:ptCount val="3"/>
                <c:pt idx="0">
                  <c:v>0.20812347074246912</c:v>
                </c:pt>
                <c:pt idx="1">
                  <c:v>0.20799709502964808</c:v>
                </c:pt>
                <c:pt idx="2">
                  <c:v>0.21168433519083735</c:v>
                </c:pt>
              </c:numCache>
            </c:numRef>
          </c:val>
          <c:extLst>
            <c:ext xmlns:c16="http://schemas.microsoft.com/office/drawing/2014/chart" uri="{C3380CC4-5D6E-409C-BE32-E72D297353CC}">
              <c16:uniqueId val="{00000000-37F0-4BED-A5C5-10F3C608CCD3}"/>
            </c:ext>
          </c:extLst>
        </c:ser>
        <c:ser>
          <c:idx val="1"/>
          <c:order val="1"/>
          <c:tx>
            <c:strRef>
              <c:f>'F21'!$I$9</c:f>
              <c:strCache>
                <c:ptCount val="1"/>
                <c:pt idx="0">
                  <c:v>Jalisco</c:v>
                </c:pt>
              </c:strCache>
            </c:strRef>
          </c:tx>
          <c:spPr>
            <a:solidFill>
              <a:srgbClr val="FBBB27"/>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'F21'!$G$10:$G$12</c:f>
              <c:strCache>
                <c:ptCount val="3"/>
                <c:pt idx="0">
                  <c:v>Total</c:v>
                </c:pt>
                <c:pt idx="1">
                  <c:v>Micro</c:v>
                </c:pt>
                <c:pt idx="2">
                  <c:v>Pymes</c:v>
                </c:pt>
              </c:strCache>
            </c:strRef>
          </c:cat>
          <c:val>
            <c:numRef>
              <c:f>'F21'!$I$10:$I$12</c:f>
              <c:numCache>
                <c:formatCode>0.0%</c:formatCode>
                <c:ptCount val="3"/>
                <c:pt idx="0">
                  <c:v>0.18648585455449779</c:v>
                </c:pt>
                <c:pt idx="1">
                  <c:v>0.1859902608330444</c:v>
                </c:pt>
                <c:pt idx="2">
                  <c:v>0.19900790992127732</c:v>
                </c:pt>
              </c:numCache>
            </c:numRef>
          </c:val>
          <c:extLst>
            <c:ext xmlns:c16="http://schemas.microsoft.com/office/drawing/2014/chart" uri="{C3380CC4-5D6E-409C-BE32-E72D297353CC}">
              <c16:uniqueId val="{00000001-37F0-4BED-A5C5-10F3C608CCD3}"/>
            </c:ext>
          </c:extLst>
        </c:ser>
        <c:dLbls>
          <c:dLblPos val="outEnd"/>
          <c:showLegendKey val="0"/>
          <c:showVal val="1"/>
          <c:showCatName val="0"/>
          <c:showSerName val="0"/>
          <c:showPercent val="0"/>
          <c:showBubbleSize val="0"/>
        </c:dLbls>
        <c:gapWidth val="219"/>
        <c:overlap val="-27"/>
        <c:axId val="422947824"/>
        <c:axId val="422948152"/>
      </c:barChart>
      <c:catAx>
        <c:axId val="42294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422948152"/>
        <c:crosses val="autoZero"/>
        <c:auto val="1"/>
        <c:lblAlgn val="ctr"/>
        <c:lblOffset val="100"/>
        <c:noMultiLvlLbl val="0"/>
      </c:catAx>
      <c:valAx>
        <c:axId val="422948152"/>
        <c:scaling>
          <c:orientation val="minMax"/>
        </c:scaling>
        <c:delete val="1"/>
        <c:axPos val="l"/>
        <c:numFmt formatCode="0.0%" sourceLinked="1"/>
        <c:majorTickMark val="none"/>
        <c:minorTickMark val="none"/>
        <c:tickLblPos val="nextTo"/>
        <c:crossAx val="4229478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lumMod val="65000"/>
              <a:lumOff val="35000"/>
            </a:schemeClr>
          </a:solidFill>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E69B-4DD4-B112-C30625D32C61}"/>
              </c:ext>
            </c:extLst>
          </c:dPt>
          <c:dPt>
            <c:idx val="2"/>
            <c:invertIfNegative val="0"/>
            <c:bubble3D val="0"/>
            <c:spPr>
              <a:solidFill>
                <a:srgbClr val="7C878E"/>
              </a:solidFill>
              <a:ln>
                <a:noFill/>
              </a:ln>
              <a:effectLst/>
            </c:spPr>
            <c:extLst>
              <c:ext xmlns:c16="http://schemas.microsoft.com/office/drawing/2014/chart" uri="{C3380CC4-5D6E-409C-BE32-E72D297353CC}">
                <c16:uniqueId val="{00000003-E69B-4DD4-B112-C30625D32C61}"/>
              </c:ext>
            </c:extLst>
          </c:dPt>
          <c:dPt>
            <c:idx val="3"/>
            <c:invertIfNegative val="0"/>
            <c:bubble3D val="0"/>
            <c:spPr>
              <a:solidFill>
                <a:srgbClr val="7C878E"/>
              </a:solidFill>
              <a:ln>
                <a:noFill/>
              </a:ln>
              <a:effectLst/>
            </c:spPr>
            <c:extLst>
              <c:ext xmlns:c16="http://schemas.microsoft.com/office/drawing/2014/chart" uri="{C3380CC4-5D6E-409C-BE32-E72D297353CC}">
                <c16:uniqueId val="{00000005-E69B-4DD4-B112-C30625D32C61}"/>
              </c:ext>
            </c:extLst>
          </c:dPt>
          <c:dPt>
            <c:idx val="4"/>
            <c:invertIfNegative val="0"/>
            <c:bubble3D val="0"/>
            <c:spPr>
              <a:solidFill>
                <a:srgbClr val="FBBB27"/>
              </a:solidFill>
              <a:ln>
                <a:noFill/>
              </a:ln>
              <a:effectLst/>
            </c:spPr>
            <c:extLst>
              <c:ext xmlns:c16="http://schemas.microsoft.com/office/drawing/2014/chart" uri="{C3380CC4-5D6E-409C-BE32-E72D297353CC}">
                <c16:uniqueId val="{00000007-E69B-4DD4-B112-C30625D32C61}"/>
              </c:ext>
            </c:extLst>
          </c:dPt>
          <c:dPt>
            <c:idx val="7"/>
            <c:invertIfNegative val="0"/>
            <c:bubble3D val="0"/>
            <c:spPr>
              <a:solidFill>
                <a:srgbClr val="7C878E"/>
              </a:solidFill>
              <a:ln>
                <a:noFill/>
              </a:ln>
              <a:effectLst/>
            </c:spPr>
            <c:extLst>
              <c:ext xmlns:c16="http://schemas.microsoft.com/office/drawing/2014/chart" uri="{C3380CC4-5D6E-409C-BE32-E72D297353CC}">
                <c16:uniqueId val="{00000009-E69B-4DD4-B112-C30625D32C61}"/>
              </c:ext>
            </c:extLst>
          </c:dPt>
          <c:dPt>
            <c:idx val="8"/>
            <c:invertIfNegative val="0"/>
            <c:bubble3D val="0"/>
            <c:spPr>
              <a:solidFill>
                <a:srgbClr val="7C878E"/>
              </a:solidFill>
              <a:ln>
                <a:noFill/>
              </a:ln>
              <a:effectLst/>
            </c:spPr>
            <c:extLst>
              <c:ext xmlns:c16="http://schemas.microsoft.com/office/drawing/2014/chart" uri="{C3380CC4-5D6E-409C-BE32-E72D297353CC}">
                <c16:uniqueId val="{0000000B-E69B-4DD4-B112-C30625D32C61}"/>
              </c:ext>
            </c:extLst>
          </c:dPt>
          <c:dPt>
            <c:idx val="9"/>
            <c:invertIfNegative val="0"/>
            <c:bubble3D val="0"/>
            <c:spPr>
              <a:solidFill>
                <a:srgbClr val="7C878E"/>
              </a:solidFill>
              <a:ln>
                <a:noFill/>
              </a:ln>
              <a:effectLst/>
            </c:spPr>
            <c:extLst>
              <c:ext xmlns:c16="http://schemas.microsoft.com/office/drawing/2014/chart" uri="{C3380CC4-5D6E-409C-BE32-E72D297353CC}">
                <c16:uniqueId val="{0000000D-E69B-4DD4-B112-C30625D32C61}"/>
              </c:ext>
            </c:extLst>
          </c:dPt>
          <c:dPt>
            <c:idx val="10"/>
            <c:invertIfNegative val="0"/>
            <c:bubble3D val="0"/>
            <c:spPr>
              <a:solidFill>
                <a:srgbClr val="95682B"/>
              </a:solidFill>
              <a:ln>
                <a:noFill/>
              </a:ln>
              <a:effectLst/>
            </c:spPr>
            <c:extLst>
              <c:ext xmlns:c16="http://schemas.microsoft.com/office/drawing/2014/chart" uri="{C3380CC4-5D6E-409C-BE32-E72D297353CC}">
                <c16:uniqueId val="{0000000F-E69B-4DD4-B112-C30625D32C61}"/>
              </c:ext>
            </c:extLst>
          </c:dPt>
          <c:dPt>
            <c:idx val="13"/>
            <c:invertIfNegative val="0"/>
            <c:bubble3D val="0"/>
            <c:spPr>
              <a:solidFill>
                <a:srgbClr val="7C878E"/>
              </a:solidFill>
              <a:ln>
                <a:noFill/>
              </a:ln>
              <a:effectLst/>
            </c:spPr>
            <c:extLst>
              <c:ext xmlns:c16="http://schemas.microsoft.com/office/drawing/2014/chart" uri="{C3380CC4-5D6E-409C-BE32-E72D297353CC}">
                <c16:uniqueId val="{00000011-E69B-4DD4-B112-C30625D32C61}"/>
              </c:ext>
            </c:extLst>
          </c:dPt>
          <c:dPt>
            <c:idx val="15"/>
            <c:invertIfNegative val="0"/>
            <c:bubble3D val="0"/>
            <c:spPr>
              <a:solidFill>
                <a:srgbClr val="7C878E"/>
              </a:solidFill>
              <a:ln>
                <a:noFill/>
              </a:ln>
              <a:effectLst/>
            </c:spPr>
            <c:extLst>
              <c:ext xmlns:c16="http://schemas.microsoft.com/office/drawing/2014/chart" uri="{C3380CC4-5D6E-409C-BE32-E72D297353CC}">
                <c16:uniqueId val="{00000013-E69B-4DD4-B112-C30625D32C61}"/>
              </c:ext>
            </c:extLst>
          </c:dPt>
          <c:dPt>
            <c:idx val="16"/>
            <c:invertIfNegative val="0"/>
            <c:bubble3D val="0"/>
            <c:spPr>
              <a:solidFill>
                <a:srgbClr val="7C878E"/>
              </a:solidFill>
              <a:ln>
                <a:noFill/>
              </a:ln>
              <a:effectLst/>
            </c:spPr>
            <c:extLst>
              <c:ext xmlns:c16="http://schemas.microsoft.com/office/drawing/2014/chart" uri="{C3380CC4-5D6E-409C-BE32-E72D297353CC}">
                <c16:uniqueId val="{00000015-E69B-4DD4-B112-C30625D32C61}"/>
              </c:ext>
            </c:extLst>
          </c:dPt>
          <c:dPt>
            <c:idx val="17"/>
            <c:invertIfNegative val="0"/>
            <c:bubble3D val="0"/>
            <c:spPr>
              <a:solidFill>
                <a:srgbClr val="7C878E"/>
              </a:solidFill>
              <a:ln>
                <a:noFill/>
              </a:ln>
              <a:effectLst/>
            </c:spPr>
            <c:extLst>
              <c:ext xmlns:c16="http://schemas.microsoft.com/office/drawing/2014/chart" uri="{C3380CC4-5D6E-409C-BE32-E72D297353CC}">
                <c16:uniqueId val="{00000017-E69B-4DD4-B112-C30625D32C61}"/>
              </c:ext>
            </c:extLst>
          </c:dPt>
          <c:dPt>
            <c:idx val="18"/>
            <c:invertIfNegative val="0"/>
            <c:bubble3D val="0"/>
            <c:spPr>
              <a:solidFill>
                <a:srgbClr val="7C878E"/>
              </a:solidFill>
              <a:ln>
                <a:noFill/>
              </a:ln>
              <a:effectLst/>
            </c:spPr>
            <c:extLst>
              <c:ext xmlns:c16="http://schemas.microsoft.com/office/drawing/2014/chart" uri="{C3380CC4-5D6E-409C-BE32-E72D297353CC}">
                <c16:uniqueId val="{00000019-E69B-4DD4-B112-C30625D32C61}"/>
              </c:ext>
            </c:extLst>
          </c:dPt>
          <c:dPt>
            <c:idx val="22"/>
            <c:invertIfNegative val="0"/>
            <c:bubble3D val="0"/>
            <c:spPr>
              <a:solidFill>
                <a:srgbClr val="7C878E"/>
              </a:solidFill>
              <a:ln>
                <a:noFill/>
              </a:ln>
              <a:effectLst/>
            </c:spPr>
            <c:extLst>
              <c:ext xmlns:c16="http://schemas.microsoft.com/office/drawing/2014/chart" uri="{C3380CC4-5D6E-409C-BE32-E72D297353CC}">
                <c16:uniqueId val="{0000001B-E69B-4DD4-B112-C30625D32C61}"/>
              </c:ext>
            </c:extLst>
          </c:dPt>
          <c:dPt>
            <c:idx val="23"/>
            <c:invertIfNegative val="0"/>
            <c:bubble3D val="0"/>
            <c:spPr>
              <a:solidFill>
                <a:srgbClr val="7C878E"/>
              </a:solidFill>
              <a:ln>
                <a:noFill/>
              </a:ln>
              <a:effectLst/>
            </c:spPr>
            <c:extLst>
              <c:ext xmlns:c16="http://schemas.microsoft.com/office/drawing/2014/chart" uri="{C3380CC4-5D6E-409C-BE32-E72D297353CC}">
                <c16:uniqueId val="{0000001D-E69B-4DD4-B112-C30625D32C61}"/>
              </c:ext>
            </c:extLst>
          </c:dPt>
          <c:dPt>
            <c:idx val="26"/>
            <c:invertIfNegative val="0"/>
            <c:bubble3D val="0"/>
            <c:spPr>
              <a:solidFill>
                <a:srgbClr val="7C878E"/>
              </a:solidFill>
              <a:ln>
                <a:noFill/>
              </a:ln>
              <a:effectLst/>
            </c:spPr>
            <c:extLst>
              <c:ext xmlns:c16="http://schemas.microsoft.com/office/drawing/2014/chart" uri="{C3380CC4-5D6E-409C-BE32-E72D297353CC}">
                <c16:uniqueId val="{0000001F-E69B-4DD4-B112-C30625D32C61}"/>
              </c:ext>
            </c:extLst>
          </c:dPt>
          <c:dPt>
            <c:idx val="27"/>
            <c:invertIfNegative val="0"/>
            <c:bubble3D val="0"/>
            <c:spPr>
              <a:solidFill>
                <a:srgbClr val="7C878E"/>
              </a:solidFill>
              <a:ln>
                <a:noFill/>
              </a:ln>
              <a:effectLst/>
            </c:spPr>
            <c:extLst>
              <c:ext xmlns:c16="http://schemas.microsoft.com/office/drawing/2014/chart" uri="{C3380CC4-5D6E-409C-BE32-E72D297353CC}">
                <c16:uniqueId val="{00000021-E69B-4DD4-B112-C30625D32C61}"/>
              </c:ext>
            </c:extLst>
          </c:dPt>
          <c:dPt>
            <c:idx val="31"/>
            <c:invertIfNegative val="0"/>
            <c:bubble3D val="0"/>
            <c:spPr>
              <a:solidFill>
                <a:srgbClr val="7C878E"/>
              </a:solidFill>
              <a:ln>
                <a:noFill/>
              </a:ln>
              <a:effectLst/>
            </c:spPr>
            <c:extLst>
              <c:ext xmlns:c16="http://schemas.microsoft.com/office/drawing/2014/chart" uri="{C3380CC4-5D6E-409C-BE32-E72D297353CC}">
                <c16:uniqueId val="{00000023-E69B-4DD4-B112-C30625D32C6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'F22'!$F$9:$F$41</c:f>
              <c:strCache>
                <c:ptCount val="33"/>
                <c:pt idx="0">
                  <c:v>Oaxaca</c:v>
                </c:pt>
                <c:pt idx="1">
                  <c:v>Guerrero</c:v>
                </c:pt>
                <c:pt idx="2">
                  <c:v>Chiapas</c:v>
                </c:pt>
                <c:pt idx="3">
                  <c:v>Michoacán</c:v>
                </c:pt>
                <c:pt idx="4">
                  <c:v>Jalisco</c:v>
                </c:pt>
                <c:pt idx="5">
                  <c:v>Veracruz</c:v>
                </c:pt>
                <c:pt idx="6">
                  <c:v>Yucatán</c:v>
                </c:pt>
                <c:pt idx="7">
                  <c:v>Ciudad de México</c:v>
                </c:pt>
                <c:pt idx="8">
                  <c:v>Chihuahua</c:v>
                </c:pt>
                <c:pt idx="9">
                  <c:v>Guanajuato</c:v>
                </c:pt>
                <c:pt idx="10">
                  <c:v>Nacional</c:v>
                </c:pt>
                <c:pt idx="11">
                  <c:v>Zacatecas</c:v>
                </c:pt>
                <c:pt idx="12">
                  <c:v>Puebla</c:v>
                </c:pt>
                <c:pt idx="13">
                  <c:v>Estado de México</c:v>
                </c:pt>
                <c:pt idx="14">
                  <c:v>San Luis Potosí</c:v>
                </c:pt>
                <c:pt idx="15">
                  <c:v>Coahuila</c:v>
                </c:pt>
                <c:pt idx="16">
                  <c:v>Baja California</c:v>
                </c:pt>
                <c:pt idx="17">
                  <c:v>Aguascalientes</c:v>
                </c:pt>
                <c:pt idx="18">
                  <c:v>Durango</c:v>
                </c:pt>
                <c:pt idx="19">
                  <c:v>Querétaro</c:v>
                </c:pt>
                <c:pt idx="20">
                  <c:v>Tlaxcala</c:v>
                </c:pt>
                <c:pt idx="21">
                  <c:v>Sonora</c:v>
                </c:pt>
                <c:pt idx="22">
                  <c:v>Hidalgo</c:v>
                </c:pt>
                <c:pt idx="23">
                  <c:v>Morelos</c:v>
                </c:pt>
                <c:pt idx="24">
                  <c:v>Nayarit</c:v>
                </c:pt>
                <c:pt idx="25">
                  <c:v>Tabasco</c:v>
                </c:pt>
                <c:pt idx="26">
                  <c:v>Campeche</c:v>
                </c:pt>
                <c:pt idx="27">
                  <c:v>Colima</c:v>
                </c:pt>
                <c:pt idx="28">
                  <c:v>Nuevo León</c:v>
                </c:pt>
                <c:pt idx="29">
                  <c:v>Tamaulipas</c:v>
                </c:pt>
                <c:pt idx="30">
                  <c:v>Sinaloa</c:v>
                </c:pt>
                <c:pt idx="31">
                  <c:v>Baja California Sur</c:v>
                </c:pt>
                <c:pt idx="32">
                  <c:v>Quintana Roo</c:v>
                </c:pt>
              </c:strCache>
            </c:strRef>
          </c:cat>
          <c:val>
            <c:numRef>
              <c:f>'F22'!$G$9:$G$41</c:f>
              <c:numCache>
                <c:formatCode>0.0%</c:formatCode>
                <c:ptCount val="33"/>
                <c:pt idx="0">
                  <c:v>0.13696126461521102</c:v>
                </c:pt>
                <c:pt idx="1">
                  <c:v>0.15381948504541965</c:v>
                </c:pt>
                <c:pt idx="2">
                  <c:v>0.16745152877431749</c:v>
                </c:pt>
                <c:pt idx="3">
                  <c:v>0.17097056956457993</c:v>
                </c:pt>
                <c:pt idx="4">
                  <c:v>0.18648585455449779</c:v>
                </c:pt>
                <c:pt idx="5">
                  <c:v>0.19441708196933177</c:v>
                </c:pt>
                <c:pt idx="6">
                  <c:v>0.1958884708863925</c:v>
                </c:pt>
                <c:pt idx="7">
                  <c:v>0.19930296364146907</c:v>
                </c:pt>
                <c:pt idx="8">
                  <c:v>0.20677699059778734</c:v>
                </c:pt>
                <c:pt idx="9">
                  <c:v>0.20706781223952897</c:v>
                </c:pt>
                <c:pt idx="10">
                  <c:v>0.20812347074246912</c:v>
                </c:pt>
                <c:pt idx="11">
                  <c:v>0.20843089660595926</c:v>
                </c:pt>
                <c:pt idx="12">
                  <c:v>0.21035031816323438</c:v>
                </c:pt>
                <c:pt idx="13">
                  <c:v>0.21266860434326137</c:v>
                </c:pt>
                <c:pt idx="14">
                  <c:v>0.21511253089625815</c:v>
                </c:pt>
                <c:pt idx="15">
                  <c:v>0.21516531091897767</c:v>
                </c:pt>
                <c:pt idx="16">
                  <c:v>0.21597051840484735</c:v>
                </c:pt>
                <c:pt idx="17">
                  <c:v>0.2196905262841157</c:v>
                </c:pt>
                <c:pt idx="18">
                  <c:v>0.22435149538037413</c:v>
                </c:pt>
                <c:pt idx="19">
                  <c:v>0.22444578702694504</c:v>
                </c:pt>
                <c:pt idx="20">
                  <c:v>0.22742142650719926</c:v>
                </c:pt>
                <c:pt idx="21">
                  <c:v>0.23022763329997287</c:v>
                </c:pt>
                <c:pt idx="22">
                  <c:v>0.23066065994969981</c:v>
                </c:pt>
                <c:pt idx="23">
                  <c:v>0.2307839524449026</c:v>
                </c:pt>
                <c:pt idx="24">
                  <c:v>0.23434797779756572</c:v>
                </c:pt>
                <c:pt idx="25">
                  <c:v>0.24092864032421912</c:v>
                </c:pt>
                <c:pt idx="26">
                  <c:v>0.25212608497839467</c:v>
                </c:pt>
                <c:pt idx="27">
                  <c:v>0.25492887410258619</c:v>
                </c:pt>
                <c:pt idx="28">
                  <c:v>0.25685051451468949</c:v>
                </c:pt>
                <c:pt idx="29">
                  <c:v>0.26608917552900641</c:v>
                </c:pt>
                <c:pt idx="30">
                  <c:v>0.27704301250321561</c:v>
                </c:pt>
                <c:pt idx="31">
                  <c:v>0.28143450257628211</c:v>
                </c:pt>
                <c:pt idx="32">
                  <c:v>0.31883374410656556</c:v>
                </c:pt>
              </c:numCache>
            </c:numRef>
          </c:val>
          <c:extLst>
            <c:ext xmlns:c16="http://schemas.microsoft.com/office/drawing/2014/chart" uri="{C3380CC4-5D6E-409C-BE32-E72D297353CC}">
              <c16:uniqueId val="{00000024-E69B-4DD4-B112-C30625D32C6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3645-431B-8B95-E5555A80F31D}"/>
              </c:ext>
            </c:extLst>
          </c:dPt>
          <c:dPt>
            <c:idx val="2"/>
            <c:invertIfNegative val="0"/>
            <c:bubble3D val="0"/>
            <c:spPr>
              <a:solidFill>
                <a:srgbClr val="7C878E"/>
              </a:solidFill>
              <a:ln>
                <a:noFill/>
              </a:ln>
              <a:effectLst/>
            </c:spPr>
            <c:extLst>
              <c:ext xmlns:c16="http://schemas.microsoft.com/office/drawing/2014/chart" uri="{C3380CC4-5D6E-409C-BE32-E72D297353CC}">
                <c16:uniqueId val="{00000003-3645-431B-8B95-E5555A80F31D}"/>
              </c:ext>
            </c:extLst>
          </c:dPt>
          <c:dPt>
            <c:idx val="3"/>
            <c:invertIfNegative val="0"/>
            <c:bubble3D val="0"/>
            <c:spPr>
              <a:solidFill>
                <a:srgbClr val="7C878E"/>
              </a:solidFill>
              <a:ln>
                <a:noFill/>
              </a:ln>
              <a:effectLst/>
            </c:spPr>
            <c:extLst>
              <c:ext xmlns:c16="http://schemas.microsoft.com/office/drawing/2014/chart" uri="{C3380CC4-5D6E-409C-BE32-E72D297353CC}">
                <c16:uniqueId val="{00000005-3645-431B-8B95-E5555A80F31D}"/>
              </c:ext>
            </c:extLst>
          </c:dPt>
          <c:dPt>
            <c:idx val="4"/>
            <c:invertIfNegative val="0"/>
            <c:bubble3D val="0"/>
            <c:spPr>
              <a:solidFill>
                <a:srgbClr val="7C878E"/>
              </a:solidFill>
              <a:ln>
                <a:noFill/>
              </a:ln>
              <a:effectLst/>
            </c:spPr>
            <c:extLst>
              <c:ext xmlns:c16="http://schemas.microsoft.com/office/drawing/2014/chart" uri="{C3380CC4-5D6E-409C-BE32-E72D297353CC}">
                <c16:uniqueId val="{00000007-3645-431B-8B95-E5555A80F31D}"/>
              </c:ext>
            </c:extLst>
          </c:dPt>
          <c:dPt>
            <c:idx val="5"/>
            <c:invertIfNegative val="0"/>
            <c:bubble3D val="0"/>
            <c:spPr>
              <a:solidFill>
                <a:srgbClr val="FBBB27"/>
              </a:solidFill>
              <a:ln>
                <a:noFill/>
              </a:ln>
              <a:effectLst/>
            </c:spPr>
            <c:extLst>
              <c:ext xmlns:c16="http://schemas.microsoft.com/office/drawing/2014/chart" uri="{C3380CC4-5D6E-409C-BE32-E72D297353CC}">
                <c16:uniqueId val="{00000009-3645-431B-8B95-E5555A80F31D}"/>
              </c:ext>
            </c:extLst>
          </c:dPt>
          <c:dPt>
            <c:idx val="6"/>
            <c:invertIfNegative val="0"/>
            <c:bubble3D val="0"/>
            <c:spPr>
              <a:solidFill>
                <a:srgbClr val="7C878E"/>
              </a:solidFill>
              <a:ln>
                <a:noFill/>
              </a:ln>
              <a:effectLst/>
            </c:spPr>
            <c:extLst>
              <c:ext xmlns:c16="http://schemas.microsoft.com/office/drawing/2014/chart" uri="{C3380CC4-5D6E-409C-BE32-E72D297353CC}">
                <c16:uniqueId val="{0000000B-3645-431B-8B95-E5555A80F31D}"/>
              </c:ext>
            </c:extLst>
          </c:dPt>
          <c:dPt>
            <c:idx val="7"/>
            <c:invertIfNegative val="0"/>
            <c:bubble3D val="0"/>
            <c:spPr>
              <a:solidFill>
                <a:srgbClr val="7C878E"/>
              </a:solidFill>
              <a:ln>
                <a:noFill/>
              </a:ln>
              <a:effectLst/>
            </c:spPr>
            <c:extLst>
              <c:ext xmlns:c16="http://schemas.microsoft.com/office/drawing/2014/chart" uri="{C3380CC4-5D6E-409C-BE32-E72D297353CC}">
                <c16:uniqueId val="{0000000D-3645-431B-8B95-E5555A80F31D}"/>
              </c:ext>
            </c:extLst>
          </c:dPt>
          <c:dPt>
            <c:idx val="8"/>
            <c:invertIfNegative val="0"/>
            <c:bubble3D val="0"/>
            <c:spPr>
              <a:solidFill>
                <a:srgbClr val="7C878E"/>
              </a:solidFill>
              <a:ln>
                <a:noFill/>
              </a:ln>
              <a:effectLst/>
            </c:spPr>
            <c:extLst>
              <c:ext xmlns:c16="http://schemas.microsoft.com/office/drawing/2014/chart" uri="{C3380CC4-5D6E-409C-BE32-E72D297353CC}">
                <c16:uniqueId val="{0000000F-3645-431B-8B95-E5555A80F31D}"/>
              </c:ext>
            </c:extLst>
          </c:dPt>
          <c:dPt>
            <c:idx val="9"/>
            <c:invertIfNegative val="0"/>
            <c:bubble3D val="0"/>
            <c:spPr>
              <a:solidFill>
                <a:srgbClr val="7C878E"/>
              </a:solidFill>
              <a:ln>
                <a:noFill/>
              </a:ln>
              <a:effectLst/>
            </c:spPr>
            <c:extLst>
              <c:ext xmlns:c16="http://schemas.microsoft.com/office/drawing/2014/chart" uri="{C3380CC4-5D6E-409C-BE32-E72D297353CC}">
                <c16:uniqueId val="{00000011-3645-431B-8B95-E5555A80F31D}"/>
              </c:ext>
            </c:extLst>
          </c:dPt>
          <c:dPt>
            <c:idx val="13"/>
            <c:invertIfNegative val="0"/>
            <c:bubble3D val="0"/>
            <c:spPr>
              <a:solidFill>
                <a:srgbClr val="7C878E"/>
              </a:solidFill>
              <a:ln>
                <a:noFill/>
              </a:ln>
              <a:effectLst/>
            </c:spPr>
            <c:extLst>
              <c:ext xmlns:c16="http://schemas.microsoft.com/office/drawing/2014/chart" uri="{C3380CC4-5D6E-409C-BE32-E72D297353CC}">
                <c16:uniqueId val="{00000013-3645-431B-8B95-E5555A80F31D}"/>
              </c:ext>
            </c:extLst>
          </c:dPt>
          <c:dPt>
            <c:idx val="15"/>
            <c:invertIfNegative val="0"/>
            <c:bubble3D val="0"/>
            <c:spPr>
              <a:solidFill>
                <a:srgbClr val="95682B"/>
              </a:solidFill>
              <a:ln>
                <a:noFill/>
              </a:ln>
              <a:effectLst/>
            </c:spPr>
            <c:extLst>
              <c:ext xmlns:c16="http://schemas.microsoft.com/office/drawing/2014/chart" uri="{C3380CC4-5D6E-409C-BE32-E72D297353CC}">
                <c16:uniqueId val="{00000015-3645-431B-8B95-E5555A80F31D}"/>
              </c:ext>
            </c:extLst>
          </c:dPt>
          <c:dPt>
            <c:idx val="16"/>
            <c:invertIfNegative val="0"/>
            <c:bubble3D val="0"/>
            <c:spPr>
              <a:solidFill>
                <a:srgbClr val="7C878E"/>
              </a:solidFill>
              <a:ln>
                <a:noFill/>
              </a:ln>
              <a:effectLst/>
            </c:spPr>
            <c:extLst>
              <c:ext xmlns:c16="http://schemas.microsoft.com/office/drawing/2014/chart" uri="{C3380CC4-5D6E-409C-BE32-E72D297353CC}">
                <c16:uniqueId val="{00000017-3645-431B-8B95-E5555A80F31D}"/>
              </c:ext>
            </c:extLst>
          </c:dPt>
          <c:dPt>
            <c:idx val="21"/>
            <c:invertIfNegative val="0"/>
            <c:bubble3D val="0"/>
            <c:spPr>
              <a:solidFill>
                <a:srgbClr val="7C878E"/>
              </a:solidFill>
              <a:ln>
                <a:noFill/>
              </a:ln>
              <a:effectLst/>
            </c:spPr>
            <c:extLst>
              <c:ext xmlns:c16="http://schemas.microsoft.com/office/drawing/2014/chart" uri="{C3380CC4-5D6E-409C-BE32-E72D297353CC}">
                <c16:uniqueId val="{00000019-3645-431B-8B95-E5555A80F31D}"/>
              </c:ext>
            </c:extLst>
          </c:dPt>
          <c:dPt>
            <c:idx val="22"/>
            <c:invertIfNegative val="0"/>
            <c:bubble3D val="0"/>
            <c:spPr>
              <a:solidFill>
                <a:srgbClr val="7C878E"/>
              </a:solidFill>
              <a:ln>
                <a:noFill/>
              </a:ln>
              <a:effectLst/>
            </c:spPr>
            <c:extLst>
              <c:ext xmlns:c16="http://schemas.microsoft.com/office/drawing/2014/chart" uri="{C3380CC4-5D6E-409C-BE32-E72D297353CC}">
                <c16:uniqueId val="{0000001B-3645-431B-8B95-E5555A80F31D}"/>
              </c:ext>
            </c:extLst>
          </c:dPt>
          <c:dPt>
            <c:idx val="25"/>
            <c:invertIfNegative val="0"/>
            <c:bubble3D val="0"/>
            <c:spPr>
              <a:solidFill>
                <a:srgbClr val="7C878E"/>
              </a:solidFill>
              <a:ln>
                <a:noFill/>
              </a:ln>
              <a:effectLst/>
            </c:spPr>
            <c:extLst>
              <c:ext xmlns:c16="http://schemas.microsoft.com/office/drawing/2014/chart" uri="{C3380CC4-5D6E-409C-BE32-E72D297353CC}">
                <c16:uniqueId val="{0000001D-3645-431B-8B95-E5555A80F31D}"/>
              </c:ext>
            </c:extLst>
          </c:dPt>
          <c:dPt>
            <c:idx val="27"/>
            <c:invertIfNegative val="0"/>
            <c:bubble3D val="0"/>
            <c:spPr>
              <a:solidFill>
                <a:srgbClr val="7C878E"/>
              </a:solidFill>
              <a:ln>
                <a:noFill/>
              </a:ln>
              <a:effectLst/>
            </c:spPr>
            <c:extLst>
              <c:ext xmlns:c16="http://schemas.microsoft.com/office/drawing/2014/chart" uri="{C3380CC4-5D6E-409C-BE32-E72D297353CC}">
                <c16:uniqueId val="{0000001F-3645-431B-8B95-E5555A80F31D}"/>
              </c:ext>
            </c:extLst>
          </c:dPt>
          <c:dPt>
            <c:idx val="29"/>
            <c:invertIfNegative val="0"/>
            <c:bubble3D val="0"/>
            <c:spPr>
              <a:solidFill>
                <a:srgbClr val="7C878E"/>
              </a:solidFill>
              <a:ln>
                <a:noFill/>
              </a:ln>
              <a:effectLst/>
            </c:spPr>
            <c:extLst>
              <c:ext xmlns:c16="http://schemas.microsoft.com/office/drawing/2014/chart" uri="{C3380CC4-5D6E-409C-BE32-E72D297353CC}">
                <c16:uniqueId val="{00000021-3645-431B-8B95-E5555A80F31D}"/>
              </c:ext>
            </c:extLst>
          </c:dPt>
          <c:dPt>
            <c:idx val="30"/>
            <c:invertIfNegative val="0"/>
            <c:bubble3D val="0"/>
            <c:spPr>
              <a:solidFill>
                <a:srgbClr val="7C878E"/>
              </a:solidFill>
              <a:ln>
                <a:noFill/>
              </a:ln>
              <a:effectLst/>
            </c:spPr>
            <c:extLst>
              <c:ext xmlns:c16="http://schemas.microsoft.com/office/drawing/2014/chart" uri="{C3380CC4-5D6E-409C-BE32-E72D297353CC}">
                <c16:uniqueId val="{00000023-3645-431B-8B95-E5555A80F31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'F23'!$F$9:$F$41</c:f>
              <c:strCache>
                <c:ptCount val="33"/>
                <c:pt idx="0">
                  <c:v>Oaxaca</c:v>
                </c:pt>
                <c:pt idx="1">
                  <c:v>Guerrero</c:v>
                </c:pt>
                <c:pt idx="2">
                  <c:v>Chiapas</c:v>
                </c:pt>
                <c:pt idx="3">
                  <c:v>Coahuila</c:v>
                </c:pt>
                <c:pt idx="4">
                  <c:v>Michoacán</c:v>
                </c:pt>
                <c:pt idx="5">
                  <c:v>Jalisco</c:v>
                </c:pt>
                <c:pt idx="6">
                  <c:v>Chihuahua</c:v>
                </c:pt>
                <c:pt idx="7">
                  <c:v>Aguascalientes</c:v>
                </c:pt>
                <c:pt idx="8">
                  <c:v>Durango</c:v>
                </c:pt>
                <c:pt idx="9">
                  <c:v>Estado de México</c:v>
                </c:pt>
                <c:pt idx="10">
                  <c:v>San Luis Potosí</c:v>
                </c:pt>
                <c:pt idx="11">
                  <c:v>Yucatán</c:v>
                </c:pt>
                <c:pt idx="12">
                  <c:v>Puebla</c:v>
                </c:pt>
                <c:pt idx="13">
                  <c:v>Baja California</c:v>
                </c:pt>
                <c:pt idx="14">
                  <c:v>Zacatecas</c:v>
                </c:pt>
                <c:pt idx="15">
                  <c:v>Nacional</c:v>
                </c:pt>
                <c:pt idx="16">
                  <c:v>Ciudad de México</c:v>
                </c:pt>
                <c:pt idx="17">
                  <c:v>Veracruz</c:v>
                </c:pt>
                <c:pt idx="18">
                  <c:v>Tlaxcala</c:v>
                </c:pt>
                <c:pt idx="19">
                  <c:v>Nayarit</c:v>
                </c:pt>
                <c:pt idx="20">
                  <c:v>Sonora</c:v>
                </c:pt>
                <c:pt idx="21">
                  <c:v>Guanajuato</c:v>
                </c:pt>
                <c:pt idx="22">
                  <c:v>Hidalgo</c:v>
                </c:pt>
                <c:pt idx="23">
                  <c:v>Nuevo León</c:v>
                </c:pt>
                <c:pt idx="24">
                  <c:v>Querétaro</c:v>
                </c:pt>
                <c:pt idx="25">
                  <c:v>Morelos</c:v>
                </c:pt>
                <c:pt idx="26">
                  <c:v>Tamaulipas</c:v>
                </c:pt>
                <c:pt idx="27">
                  <c:v>Colima</c:v>
                </c:pt>
                <c:pt idx="28">
                  <c:v>Tabasco</c:v>
                </c:pt>
                <c:pt idx="29">
                  <c:v>Baja California Sur</c:v>
                </c:pt>
                <c:pt idx="30">
                  <c:v>Campeche</c:v>
                </c:pt>
                <c:pt idx="31">
                  <c:v>Sinaloa</c:v>
                </c:pt>
                <c:pt idx="32">
                  <c:v>Quintana Roo</c:v>
                </c:pt>
              </c:strCache>
            </c:strRef>
          </c:cat>
          <c:val>
            <c:numRef>
              <c:f>'F23'!$G$9:$G$41</c:f>
              <c:numCache>
                <c:formatCode>0.0%</c:formatCode>
                <c:ptCount val="33"/>
                <c:pt idx="0">
                  <c:v>0.12704109418000001</c:v>
                </c:pt>
                <c:pt idx="1">
                  <c:v>0.15696275633999998</c:v>
                </c:pt>
                <c:pt idx="2">
                  <c:v>0.16257287132999998</c:v>
                </c:pt>
                <c:pt idx="3">
                  <c:v>0.16898081132000001</c:v>
                </c:pt>
                <c:pt idx="4">
                  <c:v>0.18021498192999999</c:v>
                </c:pt>
                <c:pt idx="5">
                  <c:v>0.18532361560999999</c:v>
                </c:pt>
                <c:pt idx="6">
                  <c:v>0.18721253653000003</c:v>
                </c:pt>
                <c:pt idx="7">
                  <c:v>0.19017450549000001</c:v>
                </c:pt>
                <c:pt idx="8">
                  <c:v>0.19087614045999998</c:v>
                </c:pt>
                <c:pt idx="9">
                  <c:v>0.19339558490999997</c:v>
                </c:pt>
                <c:pt idx="10">
                  <c:v>0.1942886777</c:v>
                </c:pt>
                <c:pt idx="11">
                  <c:v>0.19453244541</c:v>
                </c:pt>
                <c:pt idx="12">
                  <c:v>0.19531076431</c:v>
                </c:pt>
                <c:pt idx="13">
                  <c:v>0.20044767399000002</c:v>
                </c:pt>
                <c:pt idx="14">
                  <c:v>0.20054504698999998</c:v>
                </c:pt>
                <c:pt idx="15">
                  <c:v>0.20238217486999999</c:v>
                </c:pt>
                <c:pt idx="16">
                  <c:v>0.20306608421</c:v>
                </c:pt>
                <c:pt idx="17">
                  <c:v>0.20577895385</c:v>
                </c:pt>
                <c:pt idx="18">
                  <c:v>0.20777750148999999</c:v>
                </c:pt>
                <c:pt idx="19">
                  <c:v>0.21027726733000002</c:v>
                </c:pt>
                <c:pt idx="20">
                  <c:v>0.214488979</c:v>
                </c:pt>
                <c:pt idx="21">
                  <c:v>0.21457834376000001</c:v>
                </c:pt>
                <c:pt idx="22">
                  <c:v>0.21957999733</c:v>
                </c:pt>
                <c:pt idx="23">
                  <c:v>0.22021100472999999</c:v>
                </c:pt>
                <c:pt idx="24">
                  <c:v>0.22109347056</c:v>
                </c:pt>
                <c:pt idx="25">
                  <c:v>0.22498220616</c:v>
                </c:pt>
                <c:pt idx="26">
                  <c:v>0.22905019344999999</c:v>
                </c:pt>
                <c:pt idx="27">
                  <c:v>0.23140884637</c:v>
                </c:pt>
                <c:pt idx="28">
                  <c:v>0.23202285413999998</c:v>
                </c:pt>
                <c:pt idx="29">
                  <c:v>0.24548812540000001</c:v>
                </c:pt>
                <c:pt idx="30">
                  <c:v>0.26440247251999999</c:v>
                </c:pt>
                <c:pt idx="31">
                  <c:v>0.28034147999999998</c:v>
                </c:pt>
                <c:pt idx="32">
                  <c:v>0.33580880923</c:v>
                </c:pt>
              </c:numCache>
            </c:numRef>
          </c:val>
          <c:extLst>
            <c:ext xmlns:c16="http://schemas.microsoft.com/office/drawing/2014/chart" uri="{C3380CC4-5D6E-409C-BE32-E72D297353CC}">
              <c16:uniqueId val="{00000024-3645-431B-8B95-E5555A80F31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67171"/>
            </a:solidFill>
            <a:ln>
              <a:noFill/>
            </a:ln>
            <a:effectLst/>
          </c:spPr>
          <c:invertIfNegative val="0"/>
          <c:dPt>
            <c:idx val="12"/>
            <c:invertIfNegative val="0"/>
            <c:bubble3D val="0"/>
            <c:spPr>
              <a:solidFill>
                <a:srgbClr val="767171"/>
              </a:solidFill>
              <a:ln>
                <a:noFill/>
              </a:ln>
              <a:effectLst/>
            </c:spPr>
            <c:extLst>
              <c:ext xmlns:c16="http://schemas.microsoft.com/office/drawing/2014/chart" uri="{C3380CC4-5D6E-409C-BE32-E72D297353CC}">
                <c16:uniqueId val="{00000001-BF90-4A6E-B44F-0D2A03DD07B6}"/>
              </c:ext>
            </c:extLst>
          </c:dPt>
          <c:dPt>
            <c:idx val="13"/>
            <c:invertIfNegative val="0"/>
            <c:bubble3D val="0"/>
            <c:spPr>
              <a:solidFill>
                <a:srgbClr val="FFC000"/>
              </a:solidFill>
              <a:ln>
                <a:noFill/>
              </a:ln>
              <a:effectLst/>
            </c:spPr>
            <c:extLst>
              <c:ext xmlns:c16="http://schemas.microsoft.com/office/drawing/2014/chart" uri="{C3380CC4-5D6E-409C-BE32-E72D297353CC}">
                <c16:uniqueId val="{00000003-BF90-4A6E-B44F-0D2A03DD07B6}"/>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'F24'!$A$6:$A$19</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strCache>
            </c:strRef>
          </c:cat>
          <c:val>
            <c:numRef>
              <c:f>'F24'!$B$6:$B$19</c:f>
              <c:numCache>
                <c:formatCode>_-* #,##0_-;\-* #,##0_-;_-* "-"??_-;_-@_-</c:formatCode>
                <c:ptCount val="14"/>
                <c:pt idx="0">
                  <c:v>4058</c:v>
                </c:pt>
                <c:pt idx="1">
                  <c:v>4372</c:v>
                </c:pt>
                <c:pt idx="2">
                  <c:v>3752</c:v>
                </c:pt>
                <c:pt idx="3">
                  <c:v>5133</c:v>
                </c:pt>
                <c:pt idx="4">
                  <c:v>3955</c:v>
                </c:pt>
                <c:pt idx="5">
                  <c:v>4920</c:v>
                </c:pt>
                <c:pt idx="6">
                  <c:v>5426</c:v>
                </c:pt>
                <c:pt idx="7">
                  <c:v>4895</c:v>
                </c:pt>
                <c:pt idx="8">
                  <c:v>5172</c:v>
                </c:pt>
                <c:pt idx="9">
                  <c:v>4808</c:v>
                </c:pt>
                <c:pt idx="10">
                  <c:v>4560</c:v>
                </c:pt>
                <c:pt idx="11">
                  <c:v>5144</c:v>
                </c:pt>
                <c:pt idx="12">
                  <c:v>5455</c:v>
                </c:pt>
                <c:pt idx="13">
                  <c:v>4965</c:v>
                </c:pt>
              </c:numCache>
            </c:numRef>
          </c:val>
          <c:extLst>
            <c:ext xmlns:c16="http://schemas.microsoft.com/office/drawing/2014/chart" uri="{C3380CC4-5D6E-409C-BE32-E72D297353CC}">
              <c16:uniqueId val="{00000004-BF90-4A6E-B44F-0D2A03DD07B6}"/>
            </c:ext>
          </c:extLst>
        </c:ser>
        <c:dLbls>
          <c:showLegendKey val="0"/>
          <c:showVal val="0"/>
          <c:showCatName val="0"/>
          <c:showSerName val="0"/>
          <c:showPercent val="0"/>
          <c:showBubbleSize val="0"/>
        </c:dLbls>
        <c:gapWidth val="150"/>
        <c:axId val="140052736"/>
        <c:axId val="140062720"/>
      </c:barChart>
      <c:catAx>
        <c:axId val="14005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0062720"/>
        <c:crosses val="autoZero"/>
        <c:auto val="1"/>
        <c:lblAlgn val="ctr"/>
        <c:lblOffset val="100"/>
        <c:noMultiLvlLbl val="0"/>
      </c:catAx>
      <c:valAx>
        <c:axId val="140062720"/>
        <c:scaling>
          <c:orientation val="minMax"/>
        </c:scaling>
        <c:delete val="1"/>
        <c:axPos val="l"/>
        <c:numFmt formatCode="_-* #,##0_-;\-* #,##0_-;_-* &quot;-&quot;??_-;_-@_-" sourceLinked="1"/>
        <c:majorTickMark val="none"/>
        <c:minorTickMark val="none"/>
        <c:tickLblPos val="nextTo"/>
        <c:crossAx val="1400527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67171"/>
            </a:solidFill>
            <a:ln>
              <a:noFill/>
            </a:ln>
            <a:effectLst/>
          </c:spPr>
          <c:invertIfNegative val="0"/>
          <c:dPt>
            <c:idx val="0"/>
            <c:invertIfNegative val="0"/>
            <c:bubble3D val="0"/>
            <c:spPr>
              <a:solidFill>
                <a:srgbClr val="767171"/>
              </a:solidFill>
              <a:ln>
                <a:noFill/>
              </a:ln>
              <a:effectLst/>
            </c:spPr>
            <c:extLst>
              <c:ext xmlns:c16="http://schemas.microsoft.com/office/drawing/2014/chart" uri="{C3380CC4-5D6E-409C-BE32-E72D297353CC}">
                <c16:uniqueId val="{00000001-8B12-4E66-AC24-6B01ACB8521D}"/>
              </c:ext>
            </c:extLst>
          </c:dPt>
          <c:dPt>
            <c:idx val="1"/>
            <c:invertIfNegative val="0"/>
            <c:bubble3D val="0"/>
            <c:spPr>
              <a:solidFill>
                <a:srgbClr val="767171"/>
              </a:solidFill>
              <a:ln>
                <a:noFill/>
              </a:ln>
              <a:effectLst/>
            </c:spPr>
            <c:extLst>
              <c:ext xmlns:c16="http://schemas.microsoft.com/office/drawing/2014/chart" uri="{C3380CC4-5D6E-409C-BE32-E72D297353CC}">
                <c16:uniqueId val="{00000003-8B12-4E66-AC24-6B01ACB8521D}"/>
              </c:ext>
            </c:extLst>
          </c:dPt>
          <c:dPt>
            <c:idx val="2"/>
            <c:invertIfNegative val="0"/>
            <c:bubble3D val="0"/>
            <c:spPr>
              <a:solidFill>
                <a:srgbClr val="767171"/>
              </a:solidFill>
              <a:ln>
                <a:noFill/>
              </a:ln>
              <a:effectLst/>
            </c:spPr>
            <c:extLst>
              <c:ext xmlns:c16="http://schemas.microsoft.com/office/drawing/2014/chart" uri="{C3380CC4-5D6E-409C-BE32-E72D297353CC}">
                <c16:uniqueId val="{00000005-8B12-4E66-AC24-6B01ACB8521D}"/>
              </c:ext>
            </c:extLst>
          </c:dPt>
          <c:dPt>
            <c:idx val="3"/>
            <c:invertIfNegative val="0"/>
            <c:bubble3D val="0"/>
            <c:spPr>
              <a:solidFill>
                <a:srgbClr val="767171"/>
              </a:solidFill>
              <a:ln>
                <a:noFill/>
              </a:ln>
              <a:effectLst/>
            </c:spPr>
            <c:extLst>
              <c:ext xmlns:c16="http://schemas.microsoft.com/office/drawing/2014/chart" uri="{C3380CC4-5D6E-409C-BE32-E72D297353CC}">
                <c16:uniqueId val="{00000007-8B12-4E66-AC24-6B01ACB8521D}"/>
              </c:ext>
            </c:extLst>
          </c:dPt>
          <c:dPt>
            <c:idx val="4"/>
            <c:invertIfNegative val="0"/>
            <c:bubble3D val="0"/>
            <c:spPr>
              <a:solidFill>
                <a:srgbClr val="767171"/>
              </a:solidFill>
              <a:ln>
                <a:noFill/>
              </a:ln>
              <a:effectLst/>
            </c:spPr>
            <c:extLst>
              <c:ext xmlns:c16="http://schemas.microsoft.com/office/drawing/2014/chart" uri="{C3380CC4-5D6E-409C-BE32-E72D297353CC}">
                <c16:uniqueId val="{00000009-8B12-4E66-AC24-6B01ACB8521D}"/>
              </c:ext>
            </c:extLst>
          </c:dPt>
          <c:dPt>
            <c:idx val="5"/>
            <c:invertIfNegative val="0"/>
            <c:bubble3D val="0"/>
            <c:spPr>
              <a:solidFill>
                <a:srgbClr val="767171"/>
              </a:solidFill>
              <a:ln>
                <a:noFill/>
              </a:ln>
              <a:effectLst/>
            </c:spPr>
            <c:extLst>
              <c:ext xmlns:c16="http://schemas.microsoft.com/office/drawing/2014/chart" uri="{C3380CC4-5D6E-409C-BE32-E72D297353CC}">
                <c16:uniqueId val="{0000000B-8B12-4E66-AC24-6B01ACB8521D}"/>
              </c:ext>
            </c:extLst>
          </c:dPt>
          <c:dPt>
            <c:idx val="6"/>
            <c:invertIfNegative val="0"/>
            <c:bubble3D val="0"/>
            <c:spPr>
              <a:solidFill>
                <a:srgbClr val="767171"/>
              </a:solidFill>
              <a:ln>
                <a:noFill/>
              </a:ln>
              <a:effectLst/>
            </c:spPr>
            <c:extLst>
              <c:ext xmlns:c16="http://schemas.microsoft.com/office/drawing/2014/chart" uri="{C3380CC4-5D6E-409C-BE32-E72D297353CC}">
                <c16:uniqueId val="{0000000D-8B12-4E66-AC24-6B01ACB8521D}"/>
              </c:ext>
            </c:extLst>
          </c:dPt>
          <c:dPt>
            <c:idx val="7"/>
            <c:invertIfNegative val="0"/>
            <c:bubble3D val="0"/>
            <c:spPr>
              <a:solidFill>
                <a:srgbClr val="767171"/>
              </a:solidFill>
              <a:ln>
                <a:noFill/>
              </a:ln>
              <a:effectLst/>
            </c:spPr>
            <c:extLst>
              <c:ext xmlns:c16="http://schemas.microsoft.com/office/drawing/2014/chart" uri="{C3380CC4-5D6E-409C-BE32-E72D297353CC}">
                <c16:uniqueId val="{0000000F-8B12-4E66-AC24-6B01ACB8521D}"/>
              </c:ext>
            </c:extLst>
          </c:dPt>
          <c:dPt>
            <c:idx val="8"/>
            <c:invertIfNegative val="0"/>
            <c:bubble3D val="0"/>
            <c:spPr>
              <a:solidFill>
                <a:srgbClr val="767171"/>
              </a:solidFill>
              <a:ln>
                <a:noFill/>
              </a:ln>
              <a:effectLst/>
            </c:spPr>
            <c:extLst>
              <c:ext xmlns:c16="http://schemas.microsoft.com/office/drawing/2014/chart" uri="{C3380CC4-5D6E-409C-BE32-E72D297353CC}">
                <c16:uniqueId val="{00000011-8B12-4E66-AC24-6B01ACB8521D}"/>
              </c:ext>
            </c:extLst>
          </c:dPt>
          <c:dPt>
            <c:idx val="9"/>
            <c:invertIfNegative val="0"/>
            <c:bubble3D val="0"/>
            <c:spPr>
              <a:solidFill>
                <a:srgbClr val="767171"/>
              </a:solidFill>
              <a:ln>
                <a:noFill/>
              </a:ln>
              <a:effectLst/>
            </c:spPr>
            <c:extLst>
              <c:ext xmlns:c16="http://schemas.microsoft.com/office/drawing/2014/chart" uri="{C3380CC4-5D6E-409C-BE32-E72D297353CC}">
                <c16:uniqueId val="{00000013-8B12-4E66-AC24-6B01ACB8521D}"/>
              </c:ext>
            </c:extLst>
          </c:dPt>
          <c:dPt>
            <c:idx val="10"/>
            <c:invertIfNegative val="0"/>
            <c:bubble3D val="0"/>
            <c:spPr>
              <a:solidFill>
                <a:srgbClr val="767171"/>
              </a:solidFill>
              <a:ln>
                <a:noFill/>
              </a:ln>
              <a:effectLst/>
            </c:spPr>
            <c:extLst>
              <c:ext xmlns:c16="http://schemas.microsoft.com/office/drawing/2014/chart" uri="{C3380CC4-5D6E-409C-BE32-E72D297353CC}">
                <c16:uniqueId val="{00000015-8B12-4E66-AC24-6B01ACB8521D}"/>
              </c:ext>
            </c:extLst>
          </c:dPt>
          <c:dPt>
            <c:idx val="11"/>
            <c:invertIfNegative val="0"/>
            <c:bubble3D val="0"/>
            <c:spPr>
              <a:solidFill>
                <a:srgbClr val="767171"/>
              </a:solidFill>
              <a:ln>
                <a:noFill/>
              </a:ln>
              <a:effectLst/>
            </c:spPr>
            <c:extLst>
              <c:ext xmlns:c16="http://schemas.microsoft.com/office/drawing/2014/chart" uri="{C3380CC4-5D6E-409C-BE32-E72D297353CC}">
                <c16:uniqueId val="{00000017-8B12-4E66-AC24-6B01ACB8521D}"/>
              </c:ext>
            </c:extLst>
          </c:dPt>
          <c:dPt>
            <c:idx val="12"/>
            <c:invertIfNegative val="0"/>
            <c:bubble3D val="0"/>
            <c:spPr>
              <a:solidFill>
                <a:srgbClr val="767171"/>
              </a:solidFill>
              <a:ln>
                <a:noFill/>
              </a:ln>
              <a:effectLst/>
            </c:spPr>
            <c:extLst>
              <c:ext xmlns:c16="http://schemas.microsoft.com/office/drawing/2014/chart" uri="{C3380CC4-5D6E-409C-BE32-E72D297353CC}">
                <c16:uniqueId val="{00000019-8B12-4E66-AC24-6B01ACB8521D}"/>
              </c:ext>
            </c:extLst>
          </c:dPt>
          <c:dPt>
            <c:idx val="13"/>
            <c:invertIfNegative val="0"/>
            <c:bubble3D val="0"/>
            <c:spPr>
              <a:solidFill>
                <a:srgbClr val="767171"/>
              </a:solidFill>
              <a:ln>
                <a:noFill/>
              </a:ln>
              <a:effectLst/>
            </c:spPr>
            <c:extLst>
              <c:ext xmlns:c16="http://schemas.microsoft.com/office/drawing/2014/chart" uri="{C3380CC4-5D6E-409C-BE32-E72D297353CC}">
                <c16:uniqueId val="{0000001B-8B12-4E66-AC24-6B01ACB8521D}"/>
              </c:ext>
            </c:extLst>
          </c:dPt>
          <c:dPt>
            <c:idx val="14"/>
            <c:invertIfNegative val="0"/>
            <c:bubble3D val="0"/>
            <c:spPr>
              <a:solidFill>
                <a:srgbClr val="767171"/>
              </a:solidFill>
              <a:ln>
                <a:noFill/>
              </a:ln>
              <a:effectLst/>
            </c:spPr>
            <c:extLst>
              <c:ext xmlns:c16="http://schemas.microsoft.com/office/drawing/2014/chart" uri="{C3380CC4-5D6E-409C-BE32-E72D297353CC}">
                <c16:uniqueId val="{0000001D-8B12-4E66-AC24-6B01ACB8521D}"/>
              </c:ext>
            </c:extLst>
          </c:dPt>
          <c:dPt>
            <c:idx val="15"/>
            <c:invertIfNegative val="0"/>
            <c:bubble3D val="0"/>
            <c:spPr>
              <a:solidFill>
                <a:srgbClr val="767171"/>
              </a:solidFill>
              <a:ln>
                <a:noFill/>
              </a:ln>
              <a:effectLst/>
            </c:spPr>
            <c:extLst>
              <c:ext xmlns:c16="http://schemas.microsoft.com/office/drawing/2014/chart" uri="{C3380CC4-5D6E-409C-BE32-E72D297353CC}">
                <c16:uniqueId val="{0000001F-8B12-4E66-AC24-6B01ACB8521D}"/>
              </c:ext>
            </c:extLst>
          </c:dPt>
          <c:dPt>
            <c:idx val="16"/>
            <c:invertIfNegative val="0"/>
            <c:bubble3D val="0"/>
            <c:spPr>
              <a:solidFill>
                <a:srgbClr val="767171"/>
              </a:solidFill>
              <a:ln>
                <a:noFill/>
              </a:ln>
              <a:effectLst/>
            </c:spPr>
            <c:extLst>
              <c:ext xmlns:c16="http://schemas.microsoft.com/office/drawing/2014/chart" uri="{C3380CC4-5D6E-409C-BE32-E72D297353CC}">
                <c16:uniqueId val="{00000021-8B12-4E66-AC24-6B01ACB8521D}"/>
              </c:ext>
            </c:extLst>
          </c:dPt>
          <c:dPt>
            <c:idx val="17"/>
            <c:invertIfNegative val="0"/>
            <c:bubble3D val="0"/>
            <c:spPr>
              <a:solidFill>
                <a:srgbClr val="767171"/>
              </a:solidFill>
              <a:ln>
                <a:noFill/>
              </a:ln>
              <a:effectLst/>
            </c:spPr>
            <c:extLst>
              <c:ext xmlns:c16="http://schemas.microsoft.com/office/drawing/2014/chart" uri="{C3380CC4-5D6E-409C-BE32-E72D297353CC}">
                <c16:uniqueId val="{00000023-8B12-4E66-AC24-6B01ACB8521D}"/>
              </c:ext>
            </c:extLst>
          </c:dPt>
          <c:dPt>
            <c:idx val="18"/>
            <c:invertIfNegative val="0"/>
            <c:bubble3D val="0"/>
            <c:spPr>
              <a:solidFill>
                <a:srgbClr val="767171"/>
              </a:solidFill>
              <a:ln>
                <a:noFill/>
              </a:ln>
              <a:effectLst/>
            </c:spPr>
            <c:extLst>
              <c:ext xmlns:c16="http://schemas.microsoft.com/office/drawing/2014/chart" uri="{C3380CC4-5D6E-409C-BE32-E72D297353CC}">
                <c16:uniqueId val="{00000025-8B12-4E66-AC24-6B01ACB8521D}"/>
              </c:ext>
            </c:extLst>
          </c:dPt>
          <c:dPt>
            <c:idx val="25"/>
            <c:invertIfNegative val="0"/>
            <c:bubble3D val="0"/>
            <c:spPr>
              <a:solidFill>
                <a:srgbClr val="FFC000"/>
              </a:solidFill>
              <a:ln>
                <a:noFill/>
              </a:ln>
              <a:effectLst/>
            </c:spPr>
            <c:extLst>
              <c:ext xmlns:c16="http://schemas.microsoft.com/office/drawing/2014/chart" uri="{C3380CC4-5D6E-409C-BE32-E72D297353CC}">
                <c16:uniqueId val="{00000027-8B12-4E66-AC24-6B01ACB8521D}"/>
              </c:ext>
            </c:extLst>
          </c:dPt>
          <c:dPt>
            <c:idx val="26"/>
            <c:invertIfNegative val="0"/>
            <c:bubble3D val="0"/>
            <c:spPr>
              <a:solidFill>
                <a:srgbClr val="767171"/>
              </a:solidFill>
              <a:ln>
                <a:noFill/>
              </a:ln>
              <a:effectLst/>
            </c:spPr>
            <c:extLst>
              <c:ext xmlns:c16="http://schemas.microsoft.com/office/drawing/2014/chart" uri="{C3380CC4-5D6E-409C-BE32-E72D297353CC}">
                <c16:uniqueId val="{00000029-8B12-4E66-AC24-6B01ACB8521D}"/>
              </c:ext>
            </c:extLst>
          </c:dPt>
          <c:dPt>
            <c:idx val="29"/>
            <c:invertIfNegative val="0"/>
            <c:bubble3D val="0"/>
            <c:spPr>
              <a:solidFill>
                <a:srgbClr val="767171"/>
              </a:solidFill>
              <a:ln>
                <a:noFill/>
              </a:ln>
              <a:effectLst/>
            </c:spPr>
            <c:extLst>
              <c:ext xmlns:c16="http://schemas.microsoft.com/office/drawing/2014/chart" uri="{C3380CC4-5D6E-409C-BE32-E72D297353CC}">
                <c16:uniqueId val="{0000002B-8B12-4E66-AC24-6B01ACB8521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'F25'!$B$5:$B$36</c:f>
              <c:strCache>
                <c:ptCount val="32"/>
                <c:pt idx="0">
                  <c:v>Quintana Roo</c:v>
                </c:pt>
                <c:pt idx="1">
                  <c:v>Baja California Sur</c:v>
                </c:pt>
                <c:pt idx="2">
                  <c:v>Nayarit</c:v>
                </c:pt>
                <c:pt idx="3">
                  <c:v>Oaxaca</c:v>
                </c:pt>
                <c:pt idx="4">
                  <c:v>Chiapas</c:v>
                </c:pt>
                <c:pt idx="5">
                  <c:v>Colima</c:v>
                </c:pt>
                <c:pt idx="6">
                  <c:v>Yucatán</c:v>
                </c:pt>
                <c:pt idx="7">
                  <c:v>Hidalgo</c:v>
                </c:pt>
                <c:pt idx="8">
                  <c:v>Guerrero</c:v>
                </c:pt>
                <c:pt idx="9">
                  <c:v>Tlaxcala</c:v>
                </c:pt>
                <c:pt idx="10">
                  <c:v>Sinaloa</c:v>
                </c:pt>
                <c:pt idx="11">
                  <c:v>Ciudad de México</c:v>
                </c:pt>
                <c:pt idx="12">
                  <c:v>Durango</c:v>
                </c:pt>
                <c:pt idx="13">
                  <c:v>Morelos</c:v>
                </c:pt>
                <c:pt idx="14">
                  <c:v>Michoacán</c:v>
                </c:pt>
                <c:pt idx="15">
                  <c:v>Tabasco</c:v>
                </c:pt>
                <c:pt idx="16">
                  <c:v>Zacatecas</c:v>
                </c:pt>
                <c:pt idx="17">
                  <c:v>Veracruz</c:v>
                </c:pt>
                <c:pt idx="18">
                  <c:v>Campeche</c:v>
                </c:pt>
                <c:pt idx="19">
                  <c:v>Querétaro</c:v>
                </c:pt>
                <c:pt idx="20">
                  <c:v>Aguascalientes</c:v>
                </c:pt>
                <c:pt idx="21">
                  <c:v>Estado de México</c:v>
                </c:pt>
                <c:pt idx="22">
                  <c:v>Sonora</c:v>
                </c:pt>
                <c:pt idx="23">
                  <c:v>San Luis Potosí</c:v>
                </c:pt>
                <c:pt idx="24">
                  <c:v>Puebla</c:v>
                </c:pt>
                <c:pt idx="25">
                  <c:v>Jalisco</c:v>
                </c:pt>
                <c:pt idx="26">
                  <c:v>Guanajuato</c:v>
                </c:pt>
                <c:pt idx="27">
                  <c:v>Tamaulipas</c:v>
                </c:pt>
                <c:pt idx="28">
                  <c:v>Nuevo León</c:v>
                </c:pt>
                <c:pt idx="29">
                  <c:v>Baja California</c:v>
                </c:pt>
                <c:pt idx="30">
                  <c:v>Coahuila</c:v>
                </c:pt>
                <c:pt idx="31">
                  <c:v>Chihuahua</c:v>
                </c:pt>
              </c:strCache>
            </c:strRef>
          </c:cat>
          <c:val>
            <c:numRef>
              <c:f>'F25'!$C$5:$C$36</c:f>
              <c:numCache>
                <c:formatCode>_-* #,##0_-;\-* #,##0_-;_-* "-"??_-;_-@_-</c:formatCode>
                <c:ptCount val="32"/>
                <c:pt idx="0">
                  <c:v>12</c:v>
                </c:pt>
                <c:pt idx="1">
                  <c:v>42</c:v>
                </c:pt>
                <c:pt idx="2">
                  <c:v>69</c:v>
                </c:pt>
                <c:pt idx="3">
                  <c:v>87</c:v>
                </c:pt>
                <c:pt idx="4">
                  <c:v>148</c:v>
                </c:pt>
                <c:pt idx="5">
                  <c:v>185</c:v>
                </c:pt>
                <c:pt idx="6">
                  <c:v>215</c:v>
                </c:pt>
                <c:pt idx="7">
                  <c:v>239</c:v>
                </c:pt>
                <c:pt idx="8">
                  <c:v>302</c:v>
                </c:pt>
                <c:pt idx="9">
                  <c:v>349</c:v>
                </c:pt>
                <c:pt idx="10">
                  <c:v>439</c:v>
                </c:pt>
                <c:pt idx="11">
                  <c:v>518</c:v>
                </c:pt>
                <c:pt idx="12">
                  <c:v>743</c:v>
                </c:pt>
                <c:pt idx="13">
                  <c:v>793</c:v>
                </c:pt>
                <c:pt idx="14">
                  <c:v>1023</c:v>
                </c:pt>
                <c:pt idx="15">
                  <c:v>1045</c:v>
                </c:pt>
                <c:pt idx="16">
                  <c:v>1062</c:v>
                </c:pt>
                <c:pt idx="17">
                  <c:v>1167</c:v>
                </c:pt>
                <c:pt idx="18">
                  <c:v>2607</c:v>
                </c:pt>
                <c:pt idx="19">
                  <c:v>3079</c:v>
                </c:pt>
                <c:pt idx="20">
                  <c:v>3121</c:v>
                </c:pt>
                <c:pt idx="21">
                  <c:v>3601</c:v>
                </c:pt>
                <c:pt idx="22">
                  <c:v>4068</c:v>
                </c:pt>
                <c:pt idx="23">
                  <c:v>4148</c:v>
                </c:pt>
                <c:pt idx="24">
                  <c:v>4276</c:v>
                </c:pt>
                <c:pt idx="25">
                  <c:v>4965</c:v>
                </c:pt>
                <c:pt idx="26">
                  <c:v>6717</c:v>
                </c:pt>
                <c:pt idx="27">
                  <c:v>7186</c:v>
                </c:pt>
                <c:pt idx="28">
                  <c:v>8787</c:v>
                </c:pt>
                <c:pt idx="29">
                  <c:v>10995</c:v>
                </c:pt>
                <c:pt idx="30">
                  <c:v>12826</c:v>
                </c:pt>
                <c:pt idx="31">
                  <c:v>14924</c:v>
                </c:pt>
              </c:numCache>
            </c:numRef>
          </c:val>
          <c:extLst>
            <c:ext xmlns:c16="http://schemas.microsoft.com/office/drawing/2014/chart" uri="{C3380CC4-5D6E-409C-BE32-E72D297353CC}">
              <c16:uniqueId val="{0000002C-8B12-4E66-AC24-6B01ACB8521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0"/>
        <c:axPos val="b"/>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'F1'!$D$4</c:f>
              <c:strCache>
                <c:ptCount val="1"/>
                <c:pt idx="0">
                  <c:v>Variación</c:v>
                </c:pt>
              </c:strCache>
            </c:strRef>
          </c:tx>
          <c:spPr>
            <a:solidFill>
              <a:srgbClr val="7C878E"/>
            </a:solidFill>
            <a:ln w="28575" cap="rnd">
              <a:noFill/>
              <a:round/>
            </a:ln>
            <a:effectLst/>
          </c:spPr>
          <c:invertIfNegative val="0"/>
          <c:cat>
            <c:numRef>
              <c:f>'F1'!$B$5:$B$21</c:f>
              <c:numCache>
                <c:formatCode>0.00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'F1'!$D$5:$D$21</c:f>
              <c:numCache>
                <c:formatCode>0.0%</c:formatCode>
                <c:ptCount val="17"/>
                <c:pt idx="1">
                  <c:v>3.0543762951843263E-2</c:v>
                </c:pt>
                <c:pt idx="2">
                  <c:v>2.7941201870796333E-2</c:v>
                </c:pt>
                <c:pt idx="3">
                  <c:v>5.2107126988896961E-2</c:v>
                </c:pt>
                <c:pt idx="4">
                  <c:v>3.0620553255642127E-2</c:v>
                </c:pt>
                <c:pt idx="5">
                  <c:v>5.9504818404408884E-3</c:v>
                </c:pt>
                <c:pt idx="6">
                  <c:v>-5.2531842374508919E-2</c:v>
                </c:pt>
                <c:pt idx="7">
                  <c:v>6.3255806979301998E-2</c:v>
                </c:pt>
                <c:pt idx="8">
                  <c:v>3.001627874266051E-2</c:v>
                </c:pt>
                <c:pt idx="9">
                  <c:v>4.4209231435499263E-2</c:v>
                </c:pt>
                <c:pt idx="10">
                  <c:v>2.3402929432748798E-2</c:v>
                </c:pt>
                <c:pt idx="11">
                  <c:v>4.7790278202848521E-2</c:v>
                </c:pt>
                <c:pt idx="12">
                  <c:v>3.5256846655613176E-2</c:v>
                </c:pt>
                <c:pt idx="13">
                  <c:v>4.0044604828374415E-2</c:v>
                </c:pt>
                <c:pt idx="14">
                  <c:v>2.3919397119183672E-2</c:v>
                </c:pt>
                <c:pt idx="15">
                  <c:v>2.6741720400522747E-2</c:v>
                </c:pt>
                <c:pt idx="16">
                  <c:v>7.1936622191299988E-3</c:v>
                </c:pt>
              </c:numCache>
            </c:numRef>
          </c:val>
          <c:extLst>
            <c:ext xmlns:c16="http://schemas.microsoft.com/office/drawing/2014/chart" uri="{C3380CC4-5D6E-409C-BE32-E72D297353CC}">
              <c16:uniqueId val="{00000000-D916-4381-A275-2393B2072382}"/>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'F1'!$C$4</c:f>
              <c:strCache>
                <c:ptCount val="1"/>
                <c:pt idx="0">
                  <c:v>PIB</c:v>
                </c:pt>
              </c:strCache>
            </c:strRef>
          </c:tx>
          <c:spPr>
            <a:ln w="28575" cap="rnd">
              <a:solidFill>
                <a:srgbClr val="FBBB27"/>
              </a:solidFill>
              <a:round/>
            </a:ln>
            <a:effectLst/>
          </c:spPr>
          <c:marker>
            <c:symbol val="none"/>
          </c:marker>
          <c:cat>
            <c:numRef>
              <c:f>'F1'!$B$5:$B$21</c:f>
              <c:numCache>
                <c:formatCode>0.00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'F1'!$C$5:$C$21</c:f>
              <c:numCache>
                <c:formatCode>_-* #,##0_-;\-* #,##0_-;_-* "-"??_-;_-@_-</c:formatCode>
                <c:ptCount val="17"/>
                <c:pt idx="0">
                  <c:v>794957.32199999981</c:v>
                </c:pt>
                <c:pt idx="1">
                  <c:v>819238.30999999994</c:v>
                </c:pt>
                <c:pt idx="2">
                  <c:v>842128.81299999997</c:v>
                </c:pt>
                <c:pt idx="3">
                  <c:v>886009.72600000002</c:v>
                </c:pt>
                <c:pt idx="4">
                  <c:v>913139.83399999992</c:v>
                </c:pt>
                <c:pt idx="5">
                  <c:v>918573.45600000012</c:v>
                </c:pt>
                <c:pt idx="6">
                  <c:v>870319.10000000021</c:v>
                </c:pt>
                <c:pt idx="7">
                  <c:v>925371.83700000006</c:v>
                </c:pt>
                <c:pt idx="8">
                  <c:v>953148.05599999987</c:v>
                </c:pt>
                <c:pt idx="9">
                  <c:v>995285.99900000007</c:v>
                </c:pt>
                <c:pt idx="10">
                  <c:v>1018578.607</c:v>
                </c:pt>
                <c:pt idx="11">
                  <c:v>1067256.7619999999</c:v>
                </c:pt>
                <c:pt idx="12">
                  <c:v>1104884.8700000001</c:v>
                </c:pt>
                <c:pt idx="13">
                  <c:v>1149129.548</c:v>
                </c:pt>
                <c:pt idx="14">
                  <c:v>1176616.034</c:v>
                </c:pt>
                <c:pt idx="15">
                  <c:v>1208080.7709999999</c:v>
                </c:pt>
                <c:pt idx="16">
                  <c:v>1216771.2960000001</c:v>
                </c:pt>
              </c:numCache>
            </c:numRef>
          </c:val>
          <c:smooth val="0"/>
          <c:extLst>
            <c:ext xmlns:c16="http://schemas.microsoft.com/office/drawing/2014/chart" uri="{C3380CC4-5D6E-409C-BE32-E72D297353CC}">
              <c16:uniqueId val="{00000001-D916-4381-A275-2393B2072382}"/>
            </c:ext>
          </c:extLst>
        </c:ser>
        <c:dLbls>
          <c:showLegendKey val="0"/>
          <c:showVal val="0"/>
          <c:showCatName val="0"/>
          <c:showSerName val="0"/>
          <c:showPercent val="0"/>
          <c:showBubbleSize val="0"/>
        </c:dLbls>
        <c:marker val="1"/>
        <c:smooth val="0"/>
        <c:axId val="604730927"/>
        <c:axId val="1"/>
      </c:lineChart>
      <c:dateAx>
        <c:axId val="604730927"/>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0"/>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Título</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At val="1"/>
        <c:crossBetween val="between"/>
      </c:valAx>
      <c:dateAx>
        <c:axId val="3"/>
        <c:scaling>
          <c:orientation val="minMax"/>
        </c:scaling>
        <c:delete val="1"/>
        <c:axPos val="b"/>
        <c:numFmt formatCode="0.00" sourceLinked="1"/>
        <c:majorTickMark val="out"/>
        <c:minorTickMark val="none"/>
        <c:tickLblPos val="nextTo"/>
        <c:crossAx val="4"/>
        <c:crosses val="autoZero"/>
        <c:auto val="0"/>
        <c:lblOffset val="100"/>
        <c:baseTimeUnit val="days"/>
      </c:dateAx>
      <c:valAx>
        <c:axId val="4"/>
        <c:scaling>
          <c:orientation val="minMax"/>
        </c:scaling>
        <c:delete val="0"/>
        <c:axPos val="r"/>
        <c:title>
          <c:tx>
            <c:rich>
              <a:bodyPr rot="-5400000" vert="horz"/>
              <a:lstStyle/>
              <a:p>
                <a:pPr>
                  <a:defRPr/>
                </a:pPr>
                <a:r>
                  <a:rPr lang="es-MX"/>
                  <a:t>Título</a:t>
                </a:r>
              </a:p>
            </c:rich>
          </c:tx>
          <c:overlay val="0"/>
          <c:spPr>
            <a:noFill/>
            <a:ln w="25400">
              <a:noFill/>
            </a:ln>
          </c:spPr>
        </c:title>
        <c:numFmt formatCode="0.0%"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67171"/>
            </a:solidFill>
            <a:ln>
              <a:noFill/>
            </a:ln>
            <a:effectLst/>
          </c:spPr>
          <c:invertIfNegative val="0"/>
          <c:dPt>
            <c:idx val="0"/>
            <c:invertIfNegative val="0"/>
            <c:bubble3D val="0"/>
            <c:spPr>
              <a:solidFill>
                <a:srgbClr val="767171"/>
              </a:solidFill>
              <a:ln>
                <a:noFill/>
              </a:ln>
              <a:effectLst/>
            </c:spPr>
            <c:extLst>
              <c:ext xmlns:c16="http://schemas.microsoft.com/office/drawing/2014/chart" uri="{C3380CC4-5D6E-409C-BE32-E72D297353CC}">
                <c16:uniqueId val="{00000001-D26E-4D93-84B1-E0AA9E061CA9}"/>
              </c:ext>
            </c:extLst>
          </c:dPt>
          <c:dPt>
            <c:idx val="1"/>
            <c:invertIfNegative val="0"/>
            <c:bubble3D val="0"/>
            <c:spPr>
              <a:solidFill>
                <a:srgbClr val="767171"/>
              </a:solidFill>
              <a:ln>
                <a:noFill/>
              </a:ln>
              <a:effectLst/>
            </c:spPr>
            <c:extLst>
              <c:ext xmlns:c16="http://schemas.microsoft.com/office/drawing/2014/chart" uri="{C3380CC4-5D6E-409C-BE32-E72D297353CC}">
                <c16:uniqueId val="{00000003-D26E-4D93-84B1-E0AA9E061CA9}"/>
              </c:ext>
            </c:extLst>
          </c:dPt>
          <c:dPt>
            <c:idx val="2"/>
            <c:invertIfNegative val="0"/>
            <c:bubble3D val="0"/>
            <c:spPr>
              <a:solidFill>
                <a:srgbClr val="767171"/>
              </a:solidFill>
              <a:ln>
                <a:noFill/>
              </a:ln>
              <a:effectLst/>
            </c:spPr>
            <c:extLst>
              <c:ext xmlns:c16="http://schemas.microsoft.com/office/drawing/2014/chart" uri="{C3380CC4-5D6E-409C-BE32-E72D297353CC}">
                <c16:uniqueId val="{00000005-D26E-4D93-84B1-E0AA9E061CA9}"/>
              </c:ext>
            </c:extLst>
          </c:dPt>
          <c:dPt>
            <c:idx val="3"/>
            <c:invertIfNegative val="0"/>
            <c:bubble3D val="0"/>
            <c:spPr>
              <a:solidFill>
                <a:srgbClr val="767171"/>
              </a:solidFill>
              <a:ln>
                <a:noFill/>
              </a:ln>
              <a:effectLst/>
            </c:spPr>
            <c:extLst>
              <c:ext xmlns:c16="http://schemas.microsoft.com/office/drawing/2014/chart" uri="{C3380CC4-5D6E-409C-BE32-E72D297353CC}">
                <c16:uniqueId val="{00000007-D26E-4D93-84B1-E0AA9E061CA9}"/>
              </c:ext>
            </c:extLst>
          </c:dPt>
          <c:dPt>
            <c:idx val="4"/>
            <c:invertIfNegative val="0"/>
            <c:bubble3D val="0"/>
            <c:spPr>
              <a:solidFill>
                <a:srgbClr val="767171"/>
              </a:solidFill>
              <a:ln>
                <a:noFill/>
              </a:ln>
              <a:effectLst/>
            </c:spPr>
            <c:extLst>
              <c:ext xmlns:c16="http://schemas.microsoft.com/office/drawing/2014/chart" uri="{C3380CC4-5D6E-409C-BE32-E72D297353CC}">
                <c16:uniqueId val="{00000009-D26E-4D93-84B1-E0AA9E061CA9}"/>
              </c:ext>
            </c:extLst>
          </c:dPt>
          <c:dPt>
            <c:idx val="5"/>
            <c:invertIfNegative val="0"/>
            <c:bubble3D val="0"/>
            <c:spPr>
              <a:solidFill>
                <a:srgbClr val="767171"/>
              </a:solidFill>
              <a:ln>
                <a:noFill/>
              </a:ln>
              <a:effectLst/>
            </c:spPr>
            <c:extLst>
              <c:ext xmlns:c16="http://schemas.microsoft.com/office/drawing/2014/chart" uri="{C3380CC4-5D6E-409C-BE32-E72D297353CC}">
                <c16:uniqueId val="{0000000B-D26E-4D93-84B1-E0AA9E061CA9}"/>
              </c:ext>
            </c:extLst>
          </c:dPt>
          <c:dPt>
            <c:idx val="6"/>
            <c:invertIfNegative val="0"/>
            <c:bubble3D val="0"/>
            <c:spPr>
              <a:solidFill>
                <a:srgbClr val="767171"/>
              </a:solidFill>
              <a:ln>
                <a:noFill/>
              </a:ln>
              <a:effectLst/>
            </c:spPr>
            <c:extLst>
              <c:ext xmlns:c16="http://schemas.microsoft.com/office/drawing/2014/chart" uri="{C3380CC4-5D6E-409C-BE32-E72D297353CC}">
                <c16:uniqueId val="{0000000D-D26E-4D93-84B1-E0AA9E061CA9}"/>
              </c:ext>
            </c:extLst>
          </c:dPt>
          <c:dPt>
            <c:idx val="7"/>
            <c:invertIfNegative val="0"/>
            <c:bubble3D val="0"/>
            <c:spPr>
              <a:solidFill>
                <a:srgbClr val="767171"/>
              </a:solidFill>
              <a:ln>
                <a:noFill/>
              </a:ln>
              <a:effectLst/>
            </c:spPr>
            <c:extLst>
              <c:ext xmlns:c16="http://schemas.microsoft.com/office/drawing/2014/chart" uri="{C3380CC4-5D6E-409C-BE32-E72D297353CC}">
                <c16:uniqueId val="{0000000F-D26E-4D93-84B1-E0AA9E061CA9}"/>
              </c:ext>
            </c:extLst>
          </c:dPt>
          <c:dPt>
            <c:idx val="8"/>
            <c:invertIfNegative val="0"/>
            <c:bubble3D val="0"/>
            <c:spPr>
              <a:solidFill>
                <a:srgbClr val="767171"/>
              </a:solidFill>
              <a:ln>
                <a:noFill/>
              </a:ln>
              <a:effectLst/>
            </c:spPr>
            <c:extLst>
              <c:ext xmlns:c16="http://schemas.microsoft.com/office/drawing/2014/chart" uri="{C3380CC4-5D6E-409C-BE32-E72D297353CC}">
                <c16:uniqueId val="{00000011-D26E-4D93-84B1-E0AA9E061CA9}"/>
              </c:ext>
            </c:extLst>
          </c:dPt>
          <c:dPt>
            <c:idx val="9"/>
            <c:invertIfNegative val="0"/>
            <c:bubble3D val="0"/>
            <c:spPr>
              <a:solidFill>
                <a:srgbClr val="767171"/>
              </a:solidFill>
              <a:ln>
                <a:noFill/>
              </a:ln>
              <a:effectLst/>
            </c:spPr>
            <c:extLst>
              <c:ext xmlns:c16="http://schemas.microsoft.com/office/drawing/2014/chart" uri="{C3380CC4-5D6E-409C-BE32-E72D297353CC}">
                <c16:uniqueId val="{00000013-D26E-4D93-84B1-E0AA9E061CA9}"/>
              </c:ext>
            </c:extLst>
          </c:dPt>
          <c:dPt>
            <c:idx val="10"/>
            <c:invertIfNegative val="0"/>
            <c:bubble3D val="0"/>
            <c:spPr>
              <a:solidFill>
                <a:srgbClr val="FFC000"/>
              </a:solidFill>
              <a:ln>
                <a:noFill/>
              </a:ln>
              <a:effectLst/>
            </c:spPr>
            <c:extLst>
              <c:ext xmlns:c16="http://schemas.microsoft.com/office/drawing/2014/chart" uri="{C3380CC4-5D6E-409C-BE32-E72D297353CC}">
                <c16:uniqueId val="{00000015-D26E-4D93-84B1-E0AA9E061CA9}"/>
              </c:ext>
            </c:extLst>
          </c:dPt>
          <c:dPt>
            <c:idx val="11"/>
            <c:invertIfNegative val="0"/>
            <c:bubble3D val="0"/>
            <c:spPr>
              <a:solidFill>
                <a:srgbClr val="767171"/>
              </a:solidFill>
              <a:ln>
                <a:noFill/>
              </a:ln>
              <a:effectLst/>
            </c:spPr>
            <c:extLst>
              <c:ext xmlns:c16="http://schemas.microsoft.com/office/drawing/2014/chart" uri="{C3380CC4-5D6E-409C-BE32-E72D297353CC}">
                <c16:uniqueId val="{00000017-D26E-4D93-84B1-E0AA9E061CA9}"/>
              </c:ext>
            </c:extLst>
          </c:dPt>
          <c:dPt>
            <c:idx val="12"/>
            <c:invertIfNegative val="0"/>
            <c:bubble3D val="0"/>
            <c:spPr>
              <a:solidFill>
                <a:srgbClr val="767171"/>
              </a:solidFill>
              <a:ln>
                <a:noFill/>
              </a:ln>
              <a:effectLst/>
            </c:spPr>
            <c:extLst>
              <c:ext xmlns:c16="http://schemas.microsoft.com/office/drawing/2014/chart" uri="{C3380CC4-5D6E-409C-BE32-E72D297353CC}">
                <c16:uniqueId val="{00000019-D26E-4D93-84B1-E0AA9E061CA9}"/>
              </c:ext>
            </c:extLst>
          </c:dPt>
          <c:dPt>
            <c:idx val="29"/>
            <c:invertIfNegative val="0"/>
            <c:bubble3D val="0"/>
            <c:spPr>
              <a:solidFill>
                <a:srgbClr val="767171"/>
              </a:solidFill>
              <a:ln>
                <a:noFill/>
              </a:ln>
              <a:effectLst/>
            </c:spPr>
            <c:extLst>
              <c:ext xmlns:c16="http://schemas.microsoft.com/office/drawing/2014/chart" uri="{C3380CC4-5D6E-409C-BE32-E72D297353CC}">
                <c16:uniqueId val="{0000001B-D26E-4D93-84B1-E0AA9E061CA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'F26'!$B$5:$B$17</c:f>
              <c:strCache>
                <c:ptCount val="13"/>
                <c:pt idx="0">
                  <c:v>Ciudad de México</c:v>
                </c:pt>
                <c:pt idx="1">
                  <c:v>Estado de México</c:v>
                </c:pt>
                <c:pt idx="2">
                  <c:v>Guanajuato</c:v>
                </c:pt>
                <c:pt idx="3">
                  <c:v>San Luis Potosí</c:v>
                </c:pt>
                <c:pt idx="4">
                  <c:v>Coahuila</c:v>
                </c:pt>
                <c:pt idx="5">
                  <c:v>Aguascalientes</c:v>
                </c:pt>
                <c:pt idx="6">
                  <c:v>Querétaro</c:v>
                </c:pt>
                <c:pt idx="7">
                  <c:v>Sonora</c:v>
                </c:pt>
                <c:pt idx="8">
                  <c:v>Nuevo León</c:v>
                </c:pt>
                <c:pt idx="9">
                  <c:v>Tamaulipas</c:v>
                </c:pt>
                <c:pt idx="10">
                  <c:v>Jalisco</c:v>
                </c:pt>
                <c:pt idx="11">
                  <c:v>Baja California</c:v>
                </c:pt>
                <c:pt idx="12">
                  <c:v>Chihuahua</c:v>
                </c:pt>
              </c:strCache>
            </c:strRef>
          </c:cat>
          <c:val>
            <c:numRef>
              <c:f>'F26'!$C$5:$C$17</c:f>
              <c:numCache>
                <c:formatCode>_-* #,##0_-;\-* #,##0_-;_-* "-"??_-;_-@_-</c:formatCode>
                <c:ptCount val="13"/>
                <c:pt idx="0">
                  <c:v>9</c:v>
                </c:pt>
                <c:pt idx="1">
                  <c:v>36</c:v>
                </c:pt>
                <c:pt idx="2">
                  <c:v>40</c:v>
                </c:pt>
                <c:pt idx="3">
                  <c:v>70</c:v>
                </c:pt>
                <c:pt idx="4">
                  <c:v>87</c:v>
                </c:pt>
                <c:pt idx="5">
                  <c:v>233</c:v>
                </c:pt>
                <c:pt idx="6">
                  <c:v>282</c:v>
                </c:pt>
                <c:pt idx="7">
                  <c:v>568</c:v>
                </c:pt>
                <c:pt idx="8">
                  <c:v>675</c:v>
                </c:pt>
                <c:pt idx="9">
                  <c:v>1996</c:v>
                </c:pt>
                <c:pt idx="10">
                  <c:v>2572</c:v>
                </c:pt>
                <c:pt idx="11">
                  <c:v>4328</c:v>
                </c:pt>
                <c:pt idx="12">
                  <c:v>7482</c:v>
                </c:pt>
              </c:numCache>
            </c:numRef>
          </c:val>
          <c:extLst>
            <c:ext xmlns:c16="http://schemas.microsoft.com/office/drawing/2014/chart" uri="{C3380CC4-5D6E-409C-BE32-E72D297353CC}">
              <c16:uniqueId val="{0000001C-D26E-4D93-84B1-E0AA9E061CA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0"/>
        <c:axPos val="b"/>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67171"/>
            </a:solidFill>
            <a:ln>
              <a:noFill/>
            </a:ln>
            <a:effectLst/>
          </c:spPr>
          <c:invertIfNegative val="0"/>
          <c:dPt>
            <c:idx val="12"/>
            <c:invertIfNegative val="0"/>
            <c:bubble3D val="0"/>
            <c:spPr>
              <a:solidFill>
                <a:srgbClr val="767171"/>
              </a:solidFill>
              <a:ln>
                <a:noFill/>
              </a:ln>
              <a:effectLst/>
            </c:spPr>
            <c:extLst>
              <c:ext xmlns:c16="http://schemas.microsoft.com/office/drawing/2014/chart" uri="{C3380CC4-5D6E-409C-BE32-E72D297353CC}">
                <c16:uniqueId val="{00000001-702E-4582-B709-92F54318CBD8}"/>
              </c:ext>
            </c:extLst>
          </c:dPt>
          <c:dPt>
            <c:idx val="13"/>
            <c:invertIfNegative val="0"/>
            <c:bubble3D val="0"/>
            <c:spPr>
              <a:solidFill>
                <a:srgbClr val="FFC000"/>
              </a:solidFill>
              <a:ln>
                <a:noFill/>
              </a:ln>
              <a:effectLst/>
            </c:spPr>
            <c:extLst>
              <c:ext xmlns:c16="http://schemas.microsoft.com/office/drawing/2014/chart" uri="{C3380CC4-5D6E-409C-BE32-E72D297353CC}">
                <c16:uniqueId val="{00000003-702E-4582-B709-92F54318CBD8}"/>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'F27'!$A$6:$A$19</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strCache>
            </c:strRef>
          </c:cat>
          <c:val>
            <c:numRef>
              <c:f>'F27'!$B$6:$B$19</c:f>
              <c:numCache>
                <c:formatCode>_-* #,##0_-;\-* #,##0_-;_-* "-"??_-;_-@_-</c:formatCode>
                <c:ptCount val="14"/>
                <c:pt idx="0">
                  <c:v>10832.093999999999</c:v>
                </c:pt>
                <c:pt idx="1">
                  <c:v>11583.694</c:v>
                </c:pt>
                <c:pt idx="2">
                  <c:v>11071.709000000001</c:v>
                </c:pt>
                <c:pt idx="3">
                  <c:v>13837.777</c:v>
                </c:pt>
                <c:pt idx="4">
                  <c:v>11452.138999999999</c:v>
                </c:pt>
                <c:pt idx="5">
                  <c:v>14337.415999999999</c:v>
                </c:pt>
                <c:pt idx="6">
                  <c:v>14936.549000000001</c:v>
                </c:pt>
                <c:pt idx="7">
                  <c:v>13679.807000000001</c:v>
                </c:pt>
                <c:pt idx="8">
                  <c:v>14657.45</c:v>
                </c:pt>
                <c:pt idx="9">
                  <c:v>13936.191999999999</c:v>
                </c:pt>
                <c:pt idx="10">
                  <c:v>13494.003000000001</c:v>
                </c:pt>
                <c:pt idx="11">
                  <c:v>15323.255999999999</c:v>
                </c:pt>
                <c:pt idx="12">
                  <c:v>16197.833000000001</c:v>
                </c:pt>
                <c:pt idx="13">
                  <c:v>14321.504999999999</c:v>
                </c:pt>
              </c:numCache>
            </c:numRef>
          </c:val>
          <c:extLst>
            <c:ext xmlns:c16="http://schemas.microsoft.com/office/drawing/2014/chart" uri="{C3380CC4-5D6E-409C-BE32-E72D297353CC}">
              <c16:uniqueId val="{00000004-702E-4582-B709-92F54318CBD8}"/>
            </c:ext>
          </c:extLst>
        </c:ser>
        <c:dLbls>
          <c:showLegendKey val="0"/>
          <c:showVal val="0"/>
          <c:showCatName val="0"/>
          <c:showSerName val="0"/>
          <c:showPercent val="0"/>
          <c:showBubbleSize val="0"/>
        </c:dLbls>
        <c:gapWidth val="150"/>
        <c:axId val="140052736"/>
        <c:axId val="140062720"/>
      </c:barChart>
      <c:catAx>
        <c:axId val="14005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0062720"/>
        <c:crosses val="autoZero"/>
        <c:auto val="1"/>
        <c:lblAlgn val="ctr"/>
        <c:lblOffset val="100"/>
        <c:noMultiLvlLbl val="0"/>
      </c:catAx>
      <c:valAx>
        <c:axId val="140062720"/>
        <c:scaling>
          <c:orientation val="minMax"/>
        </c:scaling>
        <c:delete val="1"/>
        <c:axPos val="l"/>
        <c:numFmt formatCode="_-* #,##0_-;\-* #,##0_-;_-* &quot;-&quot;??_-;_-@_-" sourceLinked="1"/>
        <c:majorTickMark val="none"/>
        <c:minorTickMark val="none"/>
        <c:tickLblPos val="nextTo"/>
        <c:crossAx val="1400527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67171"/>
            </a:solidFill>
            <a:ln>
              <a:noFill/>
            </a:ln>
            <a:effectLst/>
          </c:spPr>
          <c:invertIfNegative val="0"/>
          <c:dPt>
            <c:idx val="1"/>
            <c:invertIfNegative val="0"/>
            <c:bubble3D val="0"/>
            <c:spPr>
              <a:solidFill>
                <a:srgbClr val="767171"/>
              </a:solidFill>
              <a:ln>
                <a:noFill/>
              </a:ln>
              <a:effectLst/>
            </c:spPr>
            <c:extLst>
              <c:ext xmlns:c16="http://schemas.microsoft.com/office/drawing/2014/chart" uri="{C3380CC4-5D6E-409C-BE32-E72D297353CC}">
                <c16:uniqueId val="{00000001-3DA0-4B19-8E8C-610E390D7C76}"/>
              </c:ext>
            </c:extLst>
          </c:dPt>
          <c:dPt>
            <c:idx val="2"/>
            <c:invertIfNegative val="0"/>
            <c:bubble3D val="0"/>
            <c:spPr>
              <a:solidFill>
                <a:srgbClr val="767171"/>
              </a:solidFill>
              <a:ln>
                <a:noFill/>
              </a:ln>
              <a:effectLst/>
            </c:spPr>
            <c:extLst>
              <c:ext xmlns:c16="http://schemas.microsoft.com/office/drawing/2014/chart" uri="{C3380CC4-5D6E-409C-BE32-E72D297353CC}">
                <c16:uniqueId val="{00000003-3DA0-4B19-8E8C-610E390D7C76}"/>
              </c:ext>
            </c:extLst>
          </c:dPt>
          <c:dPt>
            <c:idx val="4"/>
            <c:invertIfNegative val="0"/>
            <c:bubble3D val="0"/>
            <c:spPr>
              <a:solidFill>
                <a:srgbClr val="767171"/>
              </a:solidFill>
              <a:ln>
                <a:noFill/>
              </a:ln>
              <a:effectLst/>
            </c:spPr>
            <c:extLst>
              <c:ext xmlns:c16="http://schemas.microsoft.com/office/drawing/2014/chart" uri="{C3380CC4-5D6E-409C-BE32-E72D297353CC}">
                <c16:uniqueId val="{00000005-3DA0-4B19-8E8C-610E390D7C76}"/>
              </c:ext>
            </c:extLst>
          </c:dPt>
          <c:dPt>
            <c:idx val="5"/>
            <c:invertIfNegative val="0"/>
            <c:bubble3D val="0"/>
            <c:spPr>
              <a:solidFill>
                <a:srgbClr val="767171"/>
              </a:solidFill>
              <a:ln>
                <a:noFill/>
              </a:ln>
              <a:effectLst/>
            </c:spPr>
            <c:extLst>
              <c:ext xmlns:c16="http://schemas.microsoft.com/office/drawing/2014/chart" uri="{C3380CC4-5D6E-409C-BE32-E72D297353CC}">
                <c16:uniqueId val="{00000007-3DA0-4B19-8E8C-610E390D7C76}"/>
              </c:ext>
            </c:extLst>
          </c:dPt>
          <c:dPt>
            <c:idx val="7"/>
            <c:invertIfNegative val="0"/>
            <c:bubble3D val="0"/>
            <c:spPr>
              <a:solidFill>
                <a:srgbClr val="767171"/>
              </a:solidFill>
              <a:ln>
                <a:noFill/>
              </a:ln>
              <a:effectLst/>
            </c:spPr>
            <c:extLst>
              <c:ext xmlns:c16="http://schemas.microsoft.com/office/drawing/2014/chart" uri="{C3380CC4-5D6E-409C-BE32-E72D297353CC}">
                <c16:uniqueId val="{00000009-3DA0-4B19-8E8C-610E390D7C76}"/>
              </c:ext>
            </c:extLst>
          </c:dPt>
          <c:dPt>
            <c:idx val="8"/>
            <c:invertIfNegative val="0"/>
            <c:bubble3D val="0"/>
            <c:spPr>
              <a:solidFill>
                <a:srgbClr val="767171"/>
              </a:solidFill>
              <a:ln>
                <a:noFill/>
              </a:ln>
              <a:effectLst/>
            </c:spPr>
            <c:extLst>
              <c:ext xmlns:c16="http://schemas.microsoft.com/office/drawing/2014/chart" uri="{C3380CC4-5D6E-409C-BE32-E72D297353CC}">
                <c16:uniqueId val="{0000000B-3DA0-4B19-8E8C-610E390D7C76}"/>
              </c:ext>
            </c:extLst>
          </c:dPt>
          <c:dPt>
            <c:idx val="10"/>
            <c:invertIfNegative val="0"/>
            <c:bubble3D val="0"/>
            <c:spPr>
              <a:solidFill>
                <a:srgbClr val="767171"/>
              </a:solidFill>
              <a:ln>
                <a:noFill/>
              </a:ln>
              <a:effectLst/>
            </c:spPr>
            <c:extLst>
              <c:ext xmlns:c16="http://schemas.microsoft.com/office/drawing/2014/chart" uri="{C3380CC4-5D6E-409C-BE32-E72D297353CC}">
                <c16:uniqueId val="{0000000D-3DA0-4B19-8E8C-610E390D7C76}"/>
              </c:ext>
            </c:extLst>
          </c:dPt>
          <c:dPt>
            <c:idx val="11"/>
            <c:invertIfNegative val="0"/>
            <c:bubble3D val="0"/>
            <c:spPr>
              <a:solidFill>
                <a:srgbClr val="767171"/>
              </a:solidFill>
              <a:ln>
                <a:noFill/>
              </a:ln>
              <a:effectLst/>
            </c:spPr>
            <c:extLst>
              <c:ext xmlns:c16="http://schemas.microsoft.com/office/drawing/2014/chart" uri="{C3380CC4-5D6E-409C-BE32-E72D297353CC}">
                <c16:uniqueId val="{0000000F-3DA0-4B19-8E8C-610E390D7C76}"/>
              </c:ext>
            </c:extLst>
          </c:dPt>
          <c:dPt>
            <c:idx val="12"/>
            <c:invertIfNegative val="0"/>
            <c:bubble3D val="0"/>
            <c:spPr>
              <a:solidFill>
                <a:srgbClr val="767171"/>
              </a:solidFill>
              <a:ln>
                <a:noFill/>
              </a:ln>
              <a:effectLst/>
            </c:spPr>
            <c:extLst>
              <c:ext xmlns:c16="http://schemas.microsoft.com/office/drawing/2014/chart" uri="{C3380CC4-5D6E-409C-BE32-E72D297353CC}">
                <c16:uniqueId val="{00000011-3DA0-4B19-8E8C-610E390D7C76}"/>
              </c:ext>
            </c:extLst>
          </c:dPt>
          <c:dPt>
            <c:idx val="15"/>
            <c:invertIfNegative val="0"/>
            <c:bubble3D val="0"/>
            <c:spPr>
              <a:solidFill>
                <a:srgbClr val="767171"/>
              </a:solidFill>
              <a:ln>
                <a:noFill/>
              </a:ln>
              <a:effectLst/>
            </c:spPr>
            <c:extLst>
              <c:ext xmlns:c16="http://schemas.microsoft.com/office/drawing/2014/chart" uri="{C3380CC4-5D6E-409C-BE32-E72D297353CC}">
                <c16:uniqueId val="{00000013-3DA0-4B19-8E8C-610E390D7C76}"/>
              </c:ext>
            </c:extLst>
          </c:dPt>
          <c:dPt>
            <c:idx val="16"/>
            <c:invertIfNegative val="0"/>
            <c:bubble3D val="0"/>
            <c:spPr>
              <a:solidFill>
                <a:srgbClr val="767171"/>
              </a:solidFill>
              <a:ln>
                <a:noFill/>
              </a:ln>
              <a:effectLst/>
            </c:spPr>
            <c:extLst>
              <c:ext xmlns:c16="http://schemas.microsoft.com/office/drawing/2014/chart" uri="{C3380CC4-5D6E-409C-BE32-E72D297353CC}">
                <c16:uniqueId val="{00000015-3DA0-4B19-8E8C-610E390D7C76}"/>
              </c:ext>
            </c:extLst>
          </c:dPt>
          <c:dPt>
            <c:idx val="17"/>
            <c:invertIfNegative val="0"/>
            <c:bubble3D val="0"/>
            <c:spPr>
              <a:solidFill>
                <a:srgbClr val="767171"/>
              </a:solidFill>
              <a:ln>
                <a:noFill/>
              </a:ln>
              <a:effectLst/>
            </c:spPr>
            <c:extLst>
              <c:ext xmlns:c16="http://schemas.microsoft.com/office/drawing/2014/chart" uri="{C3380CC4-5D6E-409C-BE32-E72D297353CC}">
                <c16:uniqueId val="{00000017-3DA0-4B19-8E8C-610E390D7C76}"/>
              </c:ext>
            </c:extLst>
          </c:dPt>
          <c:dPt>
            <c:idx val="18"/>
            <c:invertIfNegative val="0"/>
            <c:bubble3D val="0"/>
            <c:spPr>
              <a:solidFill>
                <a:srgbClr val="767171"/>
              </a:solidFill>
              <a:ln>
                <a:noFill/>
              </a:ln>
              <a:effectLst/>
            </c:spPr>
            <c:extLst>
              <c:ext xmlns:c16="http://schemas.microsoft.com/office/drawing/2014/chart" uri="{C3380CC4-5D6E-409C-BE32-E72D297353CC}">
                <c16:uniqueId val="{00000019-3DA0-4B19-8E8C-610E390D7C76}"/>
              </c:ext>
            </c:extLst>
          </c:dPt>
          <c:dPt>
            <c:idx val="19"/>
            <c:invertIfNegative val="0"/>
            <c:bubble3D val="0"/>
            <c:spPr>
              <a:solidFill>
                <a:srgbClr val="767171"/>
              </a:solidFill>
              <a:ln>
                <a:noFill/>
              </a:ln>
              <a:effectLst/>
            </c:spPr>
            <c:extLst>
              <c:ext xmlns:c16="http://schemas.microsoft.com/office/drawing/2014/chart" uri="{C3380CC4-5D6E-409C-BE32-E72D297353CC}">
                <c16:uniqueId val="{0000001B-3DA0-4B19-8E8C-610E390D7C76}"/>
              </c:ext>
            </c:extLst>
          </c:dPt>
          <c:dPt>
            <c:idx val="23"/>
            <c:invertIfNegative val="0"/>
            <c:bubble3D val="0"/>
            <c:spPr>
              <a:solidFill>
                <a:srgbClr val="767171"/>
              </a:solidFill>
              <a:ln>
                <a:noFill/>
              </a:ln>
              <a:effectLst/>
            </c:spPr>
            <c:extLst>
              <c:ext xmlns:c16="http://schemas.microsoft.com/office/drawing/2014/chart" uri="{C3380CC4-5D6E-409C-BE32-E72D297353CC}">
                <c16:uniqueId val="{0000001D-3DA0-4B19-8E8C-610E390D7C76}"/>
              </c:ext>
            </c:extLst>
          </c:dPt>
          <c:dPt>
            <c:idx val="24"/>
            <c:invertIfNegative val="0"/>
            <c:bubble3D val="0"/>
            <c:spPr>
              <a:solidFill>
                <a:srgbClr val="767171"/>
              </a:solidFill>
              <a:ln>
                <a:noFill/>
              </a:ln>
              <a:effectLst/>
            </c:spPr>
            <c:extLst>
              <c:ext xmlns:c16="http://schemas.microsoft.com/office/drawing/2014/chart" uri="{C3380CC4-5D6E-409C-BE32-E72D297353CC}">
                <c16:uniqueId val="{0000001F-3DA0-4B19-8E8C-610E390D7C76}"/>
              </c:ext>
            </c:extLst>
          </c:dPt>
          <c:dPt>
            <c:idx val="25"/>
            <c:invertIfNegative val="0"/>
            <c:bubble3D val="0"/>
            <c:spPr>
              <a:solidFill>
                <a:srgbClr val="FFC000"/>
              </a:solidFill>
              <a:ln>
                <a:noFill/>
              </a:ln>
              <a:effectLst/>
            </c:spPr>
            <c:extLst>
              <c:ext xmlns:c16="http://schemas.microsoft.com/office/drawing/2014/chart" uri="{C3380CC4-5D6E-409C-BE32-E72D297353CC}">
                <c16:uniqueId val="{00000021-3DA0-4B19-8E8C-610E390D7C76}"/>
              </c:ext>
            </c:extLst>
          </c:dPt>
          <c:dPt>
            <c:idx val="26"/>
            <c:invertIfNegative val="0"/>
            <c:bubble3D val="0"/>
            <c:spPr>
              <a:solidFill>
                <a:srgbClr val="767171"/>
              </a:solidFill>
              <a:ln>
                <a:noFill/>
              </a:ln>
              <a:effectLst/>
            </c:spPr>
            <c:extLst>
              <c:ext xmlns:c16="http://schemas.microsoft.com/office/drawing/2014/chart" uri="{C3380CC4-5D6E-409C-BE32-E72D297353CC}">
                <c16:uniqueId val="{00000023-3DA0-4B19-8E8C-610E390D7C76}"/>
              </c:ext>
            </c:extLst>
          </c:dPt>
          <c:dPt>
            <c:idx val="28"/>
            <c:invertIfNegative val="0"/>
            <c:bubble3D val="0"/>
            <c:spPr>
              <a:solidFill>
                <a:srgbClr val="767171"/>
              </a:solidFill>
              <a:ln>
                <a:noFill/>
              </a:ln>
              <a:effectLst/>
            </c:spPr>
            <c:extLst>
              <c:ext xmlns:c16="http://schemas.microsoft.com/office/drawing/2014/chart" uri="{C3380CC4-5D6E-409C-BE32-E72D297353CC}">
                <c16:uniqueId val="{00000025-3DA0-4B19-8E8C-610E390D7C76}"/>
              </c:ext>
            </c:extLst>
          </c:dPt>
          <c:dPt>
            <c:idx val="29"/>
            <c:invertIfNegative val="0"/>
            <c:bubble3D val="0"/>
            <c:spPr>
              <a:solidFill>
                <a:srgbClr val="767171"/>
              </a:solidFill>
              <a:ln>
                <a:noFill/>
              </a:ln>
              <a:effectLst/>
            </c:spPr>
            <c:extLst>
              <c:ext xmlns:c16="http://schemas.microsoft.com/office/drawing/2014/chart" uri="{C3380CC4-5D6E-409C-BE32-E72D297353CC}">
                <c16:uniqueId val="{00000027-3DA0-4B19-8E8C-610E390D7C76}"/>
              </c:ext>
            </c:extLst>
          </c:dPt>
          <c:dPt>
            <c:idx val="30"/>
            <c:invertIfNegative val="0"/>
            <c:bubble3D val="0"/>
            <c:spPr>
              <a:solidFill>
                <a:srgbClr val="767171"/>
              </a:solidFill>
              <a:ln>
                <a:noFill/>
              </a:ln>
              <a:effectLst/>
            </c:spPr>
            <c:extLst>
              <c:ext xmlns:c16="http://schemas.microsoft.com/office/drawing/2014/chart" uri="{C3380CC4-5D6E-409C-BE32-E72D297353CC}">
                <c16:uniqueId val="{00000029-3DA0-4B19-8E8C-610E390D7C76}"/>
              </c:ext>
            </c:extLst>
          </c:dPt>
          <c:dPt>
            <c:idx val="31"/>
            <c:invertIfNegative val="0"/>
            <c:bubble3D val="0"/>
            <c:spPr>
              <a:solidFill>
                <a:srgbClr val="767171"/>
              </a:solidFill>
              <a:ln>
                <a:noFill/>
              </a:ln>
              <a:effectLst/>
            </c:spPr>
            <c:extLst>
              <c:ext xmlns:c16="http://schemas.microsoft.com/office/drawing/2014/chart" uri="{C3380CC4-5D6E-409C-BE32-E72D297353CC}">
                <c16:uniqueId val="{0000002B-3DA0-4B19-8E8C-610E390D7C7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'F28'!$B$5:$B$36</c:f>
              <c:strCache>
                <c:ptCount val="32"/>
                <c:pt idx="0">
                  <c:v>Quintana Roo</c:v>
                </c:pt>
                <c:pt idx="1">
                  <c:v>Baja California Sur</c:v>
                </c:pt>
                <c:pt idx="2">
                  <c:v>Nayarit</c:v>
                </c:pt>
                <c:pt idx="3">
                  <c:v>Oaxaca</c:v>
                </c:pt>
                <c:pt idx="4">
                  <c:v>Chiapas</c:v>
                </c:pt>
                <c:pt idx="5">
                  <c:v>Colima</c:v>
                </c:pt>
                <c:pt idx="6">
                  <c:v>Yucatán</c:v>
                </c:pt>
                <c:pt idx="7">
                  <c:v>Guerrero</c:v>
                </c:pt>
                <c:pt idx="8">
                  <c:v>Hidalgo</c:v>
                </c:pt>
                <c:pt idx="9">
                  <c:v>Tlaxcala</c:v>
                </c:pt>
                <c:pt idx="10">
                  <c:v>Ciudad de México</c:v>
                </c:pt>
                <c:pt idx="11">
                  <c:v>Morelos</c:v>
                </c:pt>
                <c:pt idx="12">
                  <c:v>Durango</c:v>
                </c:pt>
                <c:pt idx="13">
                  <c:v>Sinaloa</c:v>
                </c:pt>
                <c:pt idx="14">
                  <c:v>Zacatecas</c:v>
                </c:pt>
                <c:pt idx="15">
                  <c:v>Tabasco</c:v>
                </c:pt>
                <c:pt idx="16">
                  <c:v>Veracruz</c:v>
                </c:pt>
                <c:pt idx="17">
                  <c:v>Michoacán</c:v>
                </c:pt>
                <c:pt idx="18">
                  <c:v>Campeche</c:v>
                </c:pt>
                <c:pt idx="19">
                  <c:v>Aguascalientes</c:v>
                </c:pt>
                <c:pt idx="20">
                  <c:v>Querétaro</c:v>
                </c:pt>
                <c:pt idx="21">
                  <c:v>Puebla</c:v>
                </c:pt>
                <c:pt idx="22">
                  <c:v>San Luis Potosí</c:v>
                </c:pt>
                <c:pt idx="23">
                  <c:v>Estado de México</c:v>
                </c:pt>
                <c:pt idx="24">
                  <c:v>Sonora</c:v>
                </c:pt>
                <c:pt idx="25">
                  <c:v>Jalisco</c:v>
                </c:pt>
                <c:pt idx="26">
                  <c:v>Guanajuato</c:v>
                </c:pt>
                <c:pt idx="27">
                  <c:v>Tamaulipas</c:v>
                </c:pt>
                <c:pt idx="28">
                  <c:v>Nuevo León</c:v>
                </c:pt>
                <c:pt idx="29">
                  <c:v>Baja California</c:v>
                </c:pt>
                <c:pt idx="30">
                  <c:v>Coahuila</c:v>
                </c:pt>
                <c:pt idx="31">
                  <c:v>Chihuahua</c:v>
                </c:pt>
              </c:strCache>
            </c:strRef>
          </c:cat>
          <c:val>
            <c:numRef>
              <c:f>'F28'!$C$5:$C$36</c:f>
              <c:numCache>
                <c:formatCode>_-* #,##0_-;\-* #,##0_-;_-* "-"??_-;_-@_-</c:formatCode>
                <c:ptCount val="32"/>
                <c:pt idx="0">
                  <c:v>13.058</c:v>
                </c:pt>
                <c:pt idx="1">
                  <c:v>142.85499999999999</c:v>
                </c:pt>
                <c:pt idx="2">
                  <c:v>167.37100000000001</c:v>
                </c:pt>
                <c:pt idx="3">
                  <c:v>383.55</c:v>
                </c:pt>
                <c:pt idx="4">
                  <c:v>500.92</c:v>
                </c:pt>
                <c:pt idx="5">
                  <c:v>552.71199999999999</c:v>
                </c:pt>
                <c:pt idx="6">
                  <c:v>571.08299999999997</c:v>
                </c:pt>
                <c:pt idx="7">
                  <c:v>679.86400000000003</c:v>
                </c:pt>
                <c:pt idx="8">
                  <c:v>990.89800000000002</c:v>
                </c:pt>
                <c:pt idx="9">
                  <c:v>1034.9680000000001</c:v>
                </c:pt>
                <c:pt idx="10">
                  <c:v>1557.432</c:v>
                </c:pt>
                <c:pt idx="11">
                  <c:v>1852.2940000000001</c:v>
                </c:pt>
                <c:pt idx="12">
                  <c:v>1888.7919999999999</c:v>
                </c:pt>
                <c:pt idx="13">
                  <c:v>2255.9470000000001</c:v>
                </c:pt>
                <c:pt idx="14">
                  <c:v>2508.9949999999999</c:v>
                </c:pt>
                <c:pt idx="15">
                  <c:v>2877.7170000000001</c:v>
                </c:pt>
                <c:pt idx="16">
                  <c:v>4020.7550000000001</c:v>
                </c:pt>
                <c:pt idx="17">
                  <c:v>4308.241</c:v>
                </c:pt>
                <c:pt idx="18">
                  <c:v>7510.8389999999999</c:v>
                </c:pt>
                <c:pt idx="19">
                  <c:v>7537.442</c:v>
                </c:pt>
                <c:pt idx="20">
                  <c:v>8170.7910000000002</c:v>
                </c:pt>
                <c:pt idx="21">
                  <c:v>9274.598</c:v>
                </c:pt>
                <c:pt idx="22">
                  <c:v>9490.9140000000007</c:v>
                </c:pt>
                <c:pt idx="23">
                  <c:v>9915.5840000000007</c:v>
                </c:pt>
                <c:pt idx="24">
                  <c:v>12556.665999999999</c:v>
                </c:pt>
                <c:pt idx="25">
                  <c:v>14321.504999999999</c:v>
                </c:pt>
                <c:pt idx="26">
                  <c:v>16169.621999999999</c:v>
                </c:pt>
                <c:pt idx="27">
                  <c:v>18588.138999999999</c:v>
                </c:pt>
                <c:pt idx="28">
                  <c:v>24421.186000000002</c:v>
                </c:pt>
                <c:pt idx="29">
                  <c:v>27625.224999999999</c:v>
                </c:pt>
                <c:pt idx="30">
                  <c:v>31076.042000000001</c:v>
                </c:pt>
                <c:pt idx="31">
                  <c:v>38624.584999999999</c:v>
                </c:pt>
              </c:numCache>
            </c:numRef>
          </c:val>
          <c:extLst>
            <c:ext xmlns:c16="http://schemas.microsoft.com/office/drawing/2014/chart" uri="{C3380CC4-5D6E-409C-BE32-E72D297353CC}">
              <c16:uniqueId val="{0000002C-3DA0-4B19-8E8C-610E390D7C7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0"/>
        <c:axPos val="b"/>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31750" cap="rnd">
              <a:solidFill>
                <a:schemeClr val="accent1"/>
              </a:solidFill>
              <a:round/>
            </a:ln>
            <a:effectLst/>
          </c:spPr>
          <c:marker>
            <c:symbol val="circle"/>
            <c:size val="22"/>
            <c:spPr>
              <a:solidFill>
                <a:schemeClr val="accent1"/>
              </a:solidFill>
              <a:ln w="44450">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'F29'!$B$6:$I$6</c:f>
              <c:strCache>
                <c:ptCount val="8"/>
                <c:pt idx="0">
                  <c:v>Febrero</c:v>
                </c:pt>
                <c:pt idx="1">
                  <c:v>Mayo</c:v>
                </c:pt>
                <c:pt idx="2">
                  <c:v>Junio</c:v>
                </c:pt>
                <c:pt idx="3">
                  <c:v>Julio</c:v>
                </c:pt>
                <c:pt idx="4">
                  <c:v>Agosto</c:v>
                </c:pt>
                <c:pt idx="5">
                  <c:v>Septiembre</c:v>
                </c:pt>
                <c:pt idx="6">
                  <c:v>Octubre</c:v>
                </c:pt>
                <c:pt idx="7">
                  <c:v>Noviembre</c:v>
                </c:pt>
              </c:strCache>
            </c:strRef>
          </c:cat>
          <c:val>
            <c:numRef>
              <c:f>'F29'!$B$8:$I$8</c:f>
              <c:numCache>
                <c:formatCode>0.00</c:formatCode>
                <c:ptCount val="8"/>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numCache>
            </c:numRef>
          </c:val>
          <c:smooth val="0"/>
          <c:extLst>
            <c:ext xmlns:c16="http://schemas.microsoft.com/office/drawing/2014/chart" uri="{C3380CC4-5D6E-409C-BE32-E72D297353CC}">
              <c16:uniqueId val="{00000000-49DF-4A20-ADAD-9149716EAC8D}"/>
            </c:ext>
          </c:extLst>
        </c:ser>
        <c:dLbls>
          <c:dLblPos val="ctr"/>
          <c:showLegendKey val="0"/>
          <c:showVal val="1"/>
          <c:showCatName val="0"/>
          <c:showSerName val="0"/>
          <c:showPercent val="0"/>
          <c:showBubbleSize val="0"/>
        </c:dLbls>
        <c:marker val="1"/>
        <c:smooth val="0"/>
        <c:axId val="823594968"/>
        <c:axId val="823593656"/>
      </c:lineChart>
      <c:catAx>
        <c:axId val="823594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823593656"/>
        <c:crosses val="autoZero"/>
        <c:auto val="1"/>
        <c:lblAlgn val="ctr"/>
        <c:lblOffset val="100"/>
        <c:noMultiLvlLbl val="0"/>
      </c:catAx>
      <c:valAx>
        <c:axId val="823593656"/>
        <c:scaling>
          <c:orientation val="minMax"/>
          <c:max val="6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8235949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'F29'!$B$6:$H$6</c:f>
              <c:strCache>
                <c:ptCount val="7"/>
                <c:pt idx="0">
                  <c:v>Febrero</c:v>
                </c:pt>
                <c:pt idx="1">
                  <c:v>Mayo</c:v>
                </c:pt>
                <c:pt idx="2">
                  <c:v>Junio</c:v>
                </c:pt>
                <c:pt idx="3">
                  <c:v>Julio</c:v>
                </c:pt>
                <c:pt idx="4">
                  <c:v>Agosto</c:v>
                </c:pt>
                <c:pt idx="5">
                  <c:v>Septiembre</c:v>
                </c:pt>
                <c:pt idx="6">
                  <c:v>Octubre</c:v>
                </c:pt>
              </c:strCache>
            </c:strRef>
          </c:cat>
          <c:val>
            <c:numRef>
              <c:f>'F29'!$B$9:$H$9</c:f>
              <c:numCache>
                <c:formatCode>0.00</c:formatCode>
                <c:ptCount val="7"/>
                <c:pt idx="0">
                  <c:v>40.557404326123127</c:v>
                </c:pt>
                <c:pt idx="1">
                  <c:v>27.662229617304494</c:v>
                </c:pt>
                <c:pt idx="2">
                  <c:v>30.504966887417218</c:v>
                </c:pt>
                <c:pt idx="3">
                  <c:v>28.868552412645592</c:v>
                </c:pt>
                <c:pt idx="4">
                  <c:v>29.118136439267886</c:v>
                </c:pt>
                <c:pt idx="5">
                  <c:v>30.897009966777407</c:v>
                </c:pt>
                <c:pt idx="6">
                  <c:v>31.125827814569536</c:v>
                </c:pt>
              </c:numCache>
            </c:numRef>
          </c:val>
          <c:smooth val="0"/>
          <c:extLst>
            <c:ext xmlns:c16="http://schemas.microsoft.com/office/drawing/2014/chart" uri="{C3380CC4-5D6E-409C-BE32-E72D297353CC}">
              <c16:uniqueId val="{00000000-8A7C-4932-90E9-33928E266A4C}"/>
            </c:ext>
          </c:extLst>
        </c:ser>
        <c:dLbls>
          <c:dLblPos val="ctr"/>
          <c:showLegendKey val="0"/>
          <c:showVal val="1"/>
          <c:showCatName val="0"/>
          <c:showSerName val="0"/>
          <c:showPercent val="0"/>
          <c:showBubbleSize val="0"/>
        </c:dLbls>
        <c:marker val="1"/>
        <c:smooth val="0"/>
        <c:axId val="823594968"/>
        <c:axId val="823593656"/>
      </c:lineChart>
      <c:catAx>
        <c:axId val="823594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823593656"/>
        <c:crosses val="autoZero"/>
        <c:auto val="1"/>
        <c:lblAlgn val="ctr"/>
        <c:lblOffset val="100"/>
        <c:noMultiLvlLbl val="0"/>
      </c:catAx>
      <c:valAx>
        <c:axId val="823593656"/>
        <c:scaling>
          <c:orientation val="minMax"/>
          <c:max val="6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8235949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139870277666681E-2"/>
          <c:y val="3.7142848786760677E-2"/>
          <c:w val="0.95407098876087182"/>
          <c:h val="0.90229068564888959"/>
        </c:manualLayout>
      </c:layout>
      <c:lineChart>
        <c:grouping val="standard"/>
        <c:varyColors val="0"/>
        <c:ser>
          <c:idx val="0"/>
          <c:order val="0"/>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'F29'!$B$6:$H$7</c:f>
              <c:strCache>
                <c:ptCount val="7"/>
                <c:pt idx="0">
                  <c:v>Febrero</c:v>
                </c:pt>
                <c:pt idx="1">
                  <c:v>Mayo</c:v>
                </c:pt>
                <c:pt idx="2">
                  <c:v>Junio</c:v>
                </c:pt>
                <c:pt idx="3">
                  <c:v>Julio</c:v>
                </c:pt>
                <c:pt idx="4">
                  <c:v>Agosto</c:v>
                </c:pt>
                <c:pt idx="5">
                  <c:v>Septiembre</c:v>
                </c:pt>
                <c:pt idx="6">
                  <c:v>Octubre</c:v>
                </c:pt>
              </c:strCache>
            </c:strRef>
          </c:cat>
          <c:val>
            <c:numRef>
              <c:f>'F29'!$B$10:$H$10</c:f>
              <c:numCache>
                <c:formatCode>0.00</c:formatCode>
                <c:ptCount val="7"/>
                <c:pt idx="0">
                  <c:v>48.211314475873543</c:v>
                </c:pt>
                <c:pt idx="1">
                  <c:v>46.880199667221298</c:v>
                </c:pt>
                <c:pt idx="2">
                  <c:v>50.703642384105962</c:v>
                </c:pt>
                <c:pt idx="3">
                  <c:v>49.667221297836939</c:v>
                </c:pt>
                <c:pt idx="4">
                  <c:v>53.078202995008319</c:v>
                </c:pt>
                <c:pt idx="5">
                  <c:v>50.166112956810629</c:v>
                </c:pt>
                <c:pt idx="6">
                  <c:v>47.226821192052981</c:v>
                </c:pt>
              </c:numCache>
            </c:numRef>
          </c:val>
          <c:smooth val="0"/>
          <c:extLst>
            <c:ext xmlns:c16="http://schemas.microsoft.com/office/drawing/2014/chart" uri="{C3380CC4-5D6E-409C-BE32-E72D297353CC}">
              <c16:uniqueId val="{00000000-0271-4E9C-A338-AFE88D0BE384}"/>
            </c:ext>
          </c:extLst>
        </c:ser>
        <c:dLbls>
          <c:dLblPos val="ctr"/>
          <c:showLegendKey val="0"/>
          <c:showVal val="1"/>
          <c:showCatName val="0"/>
          <c:showSerName val="0"/>
          <c:showPercent val="0"/>
          <c:showBubbleSize val="0"/>
        </c:dLbls>
        <c:marker val="1"/>
        <c:smooth val="0"/>
        <c:axId val="1011654896"/>
        <c:axId val="1011658176"/>
      </c:lineChart>
      <c:catAx>
        <c:axId val="10116548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1011658176"/>
        <c:crosses val="autoZero"/>
        <c:auto val="1"/>
        <c:lblAlgn val="ctr"/>
        <c:lblOffset val="100"/>
        <c:noMultiLvlLbl val="0"/>
      </c:catAx>
      <c:valAx>
        <c:axId val="1011658176"/>
        <c:scaling>
          <c:orientation val="minMax"/>
          <c:max val="60"/>
          <c:min val="0"/>
        </c:scaling>
        <c:delete val="1"/>
        <c:axPos val="l"/>
        <c:numFmt formatCode="0.00" sourceLinked="1"/>
        <c:majorTickMark val="none"/>
        <c:minorTickMark val="none"/>
        <c:tickLblPos val="nextTo"/>
        <c:crossAx val="1011654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'F30'!$H$7</c:f>
              <c:strCache>
                <c:ptCount val="1"/>
                <c:pt idx="0">
                  <c:v>Jalisco</c:v>
                </c:pt>
              </c:strCache>
            </c:strRef>
          </c:tx>
          <c:spPr>
            <a:solidFill>
              <a:srgbClr val="BDCFD6"/>
            </a:solidFill>
            <a:ln>
              <a:noFill/>
            </a:ln>
            <a:effectLst/>
          </c:spPr>
          <c:invertIfNegative val="0"/>
          <c:dPt>
            <c:idx val="2"/>
            <c:invertIfNegative val="0"/>
            <c:bubble3D val="0"/>
            <c:spPr>
              <a:solidFill>
                <a:srgbClr val="BDCFD6"/>
              </a:solidFill>
              <a:ln>
                <a:noFill/>
              </a:ln>
              <a:effectLst/>
            </c:spPr>
            <c:extLst>
              <c:ext xmlns:c16="http://schemas.microsoft.com/office/drawing/2014/chart" uri="{C3380CC4-5D6E-409C-BE32-E72D297353CC}">
                <c16:uniqueId val="{00000001-3166-406F-8B8E-DF86E4E93483}"/>
              </c:ext>
            </c:extLst>
          </c:dPt>
          <c:dPt>
            <c:idx val="4"/>
            <c:invertIfNegative val="0"/>
            <c:bubble3D val="0"/>
            <c:spPr>
              <a:solidFill>
                <a:srgbClr val="BDCFD6"/>
              </a:solidFill>
              <a:ln>
                <a:noFill/>
              </a:ln>
              <a:effectLst/>
            </c:spPr>
            <c:extLst>
              <c:ext xmlns:c16="http://schemas.microsoft.com/office/drawing/2014/chart" uri="{C3380CC4-5D6E-409C-BE32-E72D297353CC}">
                <c16:uniqueId val="{00000003-3166-406F-8B8E-DF86E4E93483}"/>
              </c:ext>
            </c:extLst>
          </c:dPt>
          <c:dPt>
            <c:idx val="5"/>
            <c:invertIfNegative val="0"/>
            <c:bubble3D val="0"/>
            <c:spPr>
              <a:solidFill>
                <a:srgbClr val="BDCFD6"/>
              </a:solidFill>
              <a:ln>
                <a:noFill/>
              </a:ln>
              <a:effectLst/>
            </c:spPr>
            <c:extLst>
              <c:ext xmlns:c16="http://schemas.microsoft.com/office/drawing/2014/chart" uri="{C3380CC4-5D6E-409C-BE32-E72D297353CC}">
                <c16:uniqueId val="{00000005-3166-406F-8B8E-DF86E4E93483}"/>
              </c:ext>
            </c:extLst>
          </c:dPt>
          <c:dPt>
            <c:idx val="6"/>
            <c:invertIfNegative val="0"/>
            <c:bubble3D val="0"/>
            <c:spPr>
              <a:solidFill>
                <a:srgbClr val="BDCFD6"/>
              </a:solidFill>
              <a:ln>
                <a:noFill/>
              </a:ln>
              <a:effectLst/>
            </c:spPr>
            <c:extLst>
              <c:ext xmlns:c16="http://schemas.microsoft.com/office/drawing/2014/chart" uri="{C3380CC4-5D6E-409C-BE32-E72D297353CC}">
                <c16:uniqueId val="{00000007-3166-406F-8B8E-DF86E4E93483}"/>
              </c:ext>
            </c:extLst>
          </c:dPt>
          <c:dPt>
            <c:idx val="8"/>
            <c:invertIfNegative val="0"/>
            <c:bubble3D val="0"/>
            <c:spPr>
              <a:solidFill>
                <a:srgbClr val="BDCFD6"/>
              </a:solidFill>
              <a:ln>
                <a:noFill/>
              </a:ln>
              <a:effectLst/>
            </c:spPr>
            <c:extLst>
              <c:ext xmlns:c16="http://schemas.microsoft.com/office/drawing/2014/chart" uri="{C3380CC4-5D6E-409C-BE32-E72D297353CC}">
                <c16:uniqueId val="{00000009-3166-406F-8B8E-DF86E4E93483}"/>
              </c:ext>
            </c:extLst>
          </c:dPt>
          <c:dPt>
            <c:idx val="9"/>
            <c:invertIfNegative val="0"/>
            <c:bubble3D val="0"/>
            <c:spPr>
              <a:solidFill>
                <a:srgbClr val="7C878E"/>
              </a:solidFill>
              <a:ln>
                <a:noFill/>
              </a:ln>
              <a:effectLst/>
            </c:spPr>
            <c:extLst>
              <c:ext xmlns:c16="http://schemas.microsoft.com/office/drawing/2014/chart" uri="{C3380CC4-5D6E-409C-BE32-E72D297353CC}">
                <c16:uniqueId val="{0000000B-3166-406F-8B8E-DF86E4E93483}"/>
              </c:ext>
            </c:extLst>
          </c:dPt>
          <c:dPt>
            <c:idx val="14"/>
            <c:invertIfNegative val="0"/>
            <c:bubble3D val="0"/>
            <c:spPr>
              <a:solidFill>
                <a:srgbClr val="BDCFD6"/>
              </a:solidFill>
              <a:ln>
                <a:noFill/>
              </a:ln>
              <a:effectLst/>
            </c:spPr>
            <c:extLst>
              <c:ext xmlns:c16="http://schemas.microsoft.com/office/drawing/2014/chart" uri="{C3380CC4-5D6E-409C-BE32-E72D297353CC}">
                <c16:uniqueId val="{0000000D-3166-406F-8B8E-DF86E4E93483}"/>
              </c:ext>
            </c:extLst>
          </c:dPt>
          <c:dPt>
            <c:idx val="16"/>
            <c:invertIfNegative val="0"/>
            <c:bubble3D val="0"/>
            <c:spPr>
              <a:solidFill>
                <a:srgbClr val="BDCFD6"/>
              </a:solidFill>
              <a:ln>
                <a:noFill/>
              </a:ln>
              <a:effectLst/>
            </c:spPr>
            <c:extLst>
              <c:ext xmlns:c16="http://schemas.microsoft.com/office/drawing/2014/chart" uri="{C3380CC4-5D6E-409C-BE32-E72D297353CC}">
                <c16:uniqueId val="{0000000F-3166-406F-8B8E-DF86E4E93483}"/>
              </c:ext>
            </c:extLst>
          </c:dPt>
          <c:dPt>
            <c:idx val="17"/>
            <c:invertIfNegative val="0"/>
            <c:bubble3D val="0"/>
            <c:spPr>
              <a:solidFill>
                <a:srgbClr val="BDCFD6"/>
              </a:solidFill>
              <a:ln>
                <a:noFill/>
              </a:ln>
              <a:effectLst/>
            </c:spPr>
            <c:extLst>
              <c:ext xmlns:c16="http://schemas.microsoft.com/office/drawing/2014/chart" uri="{C3380CC4-5D6E-409C-BE32-E72D297353CC}">
                <c16:uniqueId val="{00000011-3166-406F-8B8E-DF86E4E93483}"/>
              </c:ext>
            </c:extLst>
          </c:dPt>
          <c:dPt>
            <c:idx val="18"/>
            <c:invertIfNegative val="0"/>
            <c:bubble3D val="0"/>
            <c:spPr>
              <a:solidFill>
                <a:srgbClr val="BDCFD6"/>
              </a:solidFill>
              <a:ln>
                <a:noFill/>
              </a:ln>
              <a:effectLst/>
            </c:spPr>
            <c:extLst>
              <c:ext xmlns:c16="http://schemas.microsoft.com/office/drawing/2014/chart" uri="{C3380CC4-5D6E-409C-BE32-E72D297353CC}">
                <c16:uniqueId val="{00000013-3166-406F-8B8E-DF86E4E93483}"/>
              </c:ext>
            </c:extLst>
          </c:dPt>
          <c:dPt>
            <c:idx val="20"/>
            <c:invertIfNegative val="0"/>
            <c:bubble3D val="0"/>
            <c:spPr>
              <a:solidFill>
                <a:srgbClr val="BDCFD6"/>
              </a:solidFill>
              <a:ln>
                <a:noFill/>
              </a:ln>
              <a:effectLst/>
            </c:spPr>
            <c:extLst>
              <c:ext xmlns:c16="http://schemas.microsoft.com/office/drawing/2014/chart" uri="{C3380CC4-5D6E-409C-BE32-E72D297353CC}">
                <c16:uniqueId val="{00000015-3166-406F-8B8E-DF86E4E93483}"/>
              </c:ext>
            </c:extLst>
          </c:dPt>
          <c:dPt>
            <c:idx val="21"/>
            <c:invertIfNegative val="0"/>
            <c:bubble3D val="0"/>
            <c:spPr>
              <a:solidFill>
                <a:srgbClr val="7C878E"/>
              </a:solidFill>
              <a:ln>
                <a:noFill/>
              </a:ln>
              <a:effectLst/>
            </c:spPr>
            <c:extLst>
              <c:ext xmlns:c16="http://schemas.microsoft.com/office/drawing/2014/chart" uri="{C3380CC4-5D6E-409C-BE32-E72D297353CC}">
                <c16:uniqueId val="{00000017-3166-406F-8B8E-DF86E4E93483}"/>
              </c:ext>
            </c:extLst>
          </c:dPt>
          <c:dPt>
            <c:idx val="26"/>
            <c:invertIfNegative val="0"/>
            <c:bubble3D val="0"/>
            <c:spPr>
              <a:solidFill>
                <a:srgbClr val="BDCFD6"/>
              </a:solidFill>
              <a:ln>
                <a:noFill/>
              </a:ln>
              <a:effectLst/>
            </c:spPr>
            <c:extLst>
              <c:ext xmlns:c16="http://schemas.microsoft.com/office/drawing/2014/chart" uri="{C3380CC4-5D6E-409C-BE32-E72D297353CC}">
                <c16:uniqueId val="{00000019-3166-406F-8B8E-DF86E4E93483}"/>
              </c:ext>
            </c:extLst>
          </c:dPt>
          <c:dPt>
            <c:idx val="28"/>
            <c:invertIfNegative val="0"/>
            <c:bubble3D val="0"/>
            <c:spPr>
              <a:solidFill>
                <a:srgbClr val="BDCFD6"/>
              </a:solidFill>
              <a:ln>
                <a:noFill/>
              </a:ln>
              <a:effectLst/>
            </c:spPr>
            <c:extLst>
              <c:ext xmlns:c16="http://schemas.microsoft.com/office/drawing/2014/chart" uri="{C3380CC4-5D6E-409C-BE32-E72D297353CC}">
                <c16:uniqueId val="{0000001B-3166-406F-8B8E-DF86E4E93483}"/>
              </c:ext>
            </c:extLst>
          </c:dPt>
          <c:dPt>
            <c:idx val="29"/>
            <c:invertIfNegative val="0"/>
            <c:bubble3D val="0"/>
            <c:spPr>
              <a:solidFill>
                <a:srgbClr val="BDCFD6"/>
              </a:solidFill>
              <a:ln>
                <a:noFill/>
              </a:ln>
              <a:effectLst/>
            </c:spPr>
            <c:extLst>
              <c:ext xmlns:c16="http://schemas.microsoft.com/office/drawing/2014/chart" uri="{C3380CC4-5D6E-409C-BE32-E72D297353CC}">
                <c16:uniqueId val="{0000001D-3166-406F-8B8E-DF86E4E93483}"/>
              </c:ext>
            </c:extLst>
          </c:dPt>
          <c:dPt>
            <c:idx val="30"/>
            <c:invertIfNegative val="0"/>
            <c:bubble3D val="0"/>
            <c:spPr>
              <a:solidFill>
                <a:srgbClr val="BDCFD6"/>
              </a:solidFill>
              <a:ln>
                <a:noFill/>
              </a:ln>
              <a:effectLst/>
            </c:spPr>
            <c:extLst>
              <c:ext xmlns:c16="http://schemas.microsoft.com/office/drawing/2014/chart" uri="{C3380CC4-5D6E-409C-BE32-E72D297353CC}">
                <c16:uniqueId val="{0000001F-3166-406F-8B8E-DF86E4E93483}"/>
              </c:ext>
            </c:extLst>
          </c:dPt>
          <c:dPt>
            <c:idx val="32"/>
            <c:invertIfNegative val="0"/>
            <c:bubble3D val="0"/>
            <c:spPr>
              <a:solidFill>
                <a:srgbClr val="BDCFD6"/>
              </a:solidFill>
              <a:ln>
                <a:noFill/>
              </a:ln>
              <a:effectLst/>
            </c:spPr>
            <c:extLst>
              <c:ext xmlns:c16="http://schemas.microsoft.com/office/drawing/2014/chart" uri="{C3380CC4-5D6E-409C-BE32-E72D297353CC}">
                <c16:uniqueId val="{00000021-3166-406F-8B8E-DF86E4E93483}"/>
              </c:ext>
            </c:extLst>
          </c:dPt>
          <c:dPt>
            <c:idx val="33"/>
            <c:invertIfNegative val="0"/>
            <c:bubble3D val="0"/>
            <c:spPr>
              <a:solidFill>
                <a:srgbClr val="FBBB27"/>
              </a:solidFill>
              <a:ln>
                <a:noFill/>
              </a:ln>
              <a:effectLst/>
            </c:spPr>
            <c:extLst>
              <c:ext xmlns:c16="http://schemas.microsoft.com/office/drawing/2014/chart" uri="{C3380CC4-5D6E-409C-BE32-E72D297353CC}">
                <c16:uniqueId val="{00000023-3166-406F-8B8E-DF86E4E93483}"/>
              </c:ext>
            </c:extLst>
          </c:dPt>
          <c:dPt>
            <c:idx val="40"/>
            <c:invertIfNegative val="0"/>
            <c:bubble3D val="0"/>
            <c:spPr>
              <a:solidFill>
                <a:srgbClr val="BDCFD6"/>
              </a:solidFill>
              <a:ln>
                <a:noFill/>
              </a:ln>
              <a:effectLst/>
            </c:spPr>
            <c:extLst>
              <c:ext xmlns:c16="http://schemas.microsoft.com/office/drawing/2014/chart" uri="{C3380CC4-5D6E-409C-BE32-E72D297353CC}">
                <c16:uniqueId val="{00000025-3166-406F-8B8E-DF86E4E93483}"/>
              </c:ext>
            </c:extLst>
          </c:dPt>
          <c:dPt>
            <c:idx val="52"/>
            <c:invertIfNegative val="0"/>
            <c:bubble3D val="0"/>
            <c:spPr>
              <a:solidFill>
                <a:srgbClr val="BDCFD6"/>
              </a:solidFill>
              <a:ln>
                <a:noFill/>
              </a:ln>
              <a:effectLst/>
            </c:spPr>
            <c:extLst>
              <c:ext xmlns:c16="http://schemas.microsoft.com/office/drawing/2014/chart" uri="{C3380CC4-5D6E-409C-BE32-E72D297353CC}">
                <c16:uniqueId val="{00000027-3166-406F-8B8E-DF86E4E93483}"/>
              </c:ext>
            </c:extLst>
          </c:dPt>
          <c:dPt>
            <c:idx val="64"/>
            <c:invertIfNegative val="0"/>
            <c:bubble3D val="0"/>
            <c:spPr>
              <a:solidFill>
                <a:srgbClr val="BDCFD6"/>
              </a:solidFill>
              <a:ln>
                <a:noFill/>
              </a:ln>
              <a:effectLst/>
            </c:spPr>
            <c:extLst>
              <c:ext xmlns:c16="http://schemas.microsoft.com/office/drawing/2014/chart" uri="{C3380CC4-5D6E-409C-BE32-E72D297353CC}">
                <c16:uniqueId val="{00000029-3166-406F-8B8E-DF86E4E93483}"/>
              </c:ext>
            </c:extLst>
          </c:dPt>
          <c:dPt>
            <c:idx val="76"/>
            <c:invertIfNegative val="0"/>
            <c:bubble3D val="0"/>
            <c:spPr>
              <a:solidFill>
                <a:srgbClr val="BDCFD6"/>
              </a:solidFill>
              <a:ln>
                <a:noFill/>
              </a:ln>
              <a:effectLst/>
            </c:spPr>
            <c:extLst>
              <c:ext xmlns:c16="http://schemas.microsoft.com/office/drawing/2014/chart" uri="{C3380CC4-5D6E-409C-BE32-E72D297353CC}">
                <c16:uniqueId val="{0000002B-3166-406F-8B8E-DF86E4E93483}"/>
              </c:ext>
            </c:extLst>
          </c:dPt>
          <c:dLbls>
            <c:dLbl>
              <c:idx val="9"/>
              <c:layout>
                <c:manualLayout>
                  <c:x val="3.8081724580373878E-3"/>
                  <c:y val="-3.703703703703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66-406F-8B8E-DF86E4E93483}"/>
                </c:ext>
              </c:extLst>
            </c:dLbl>
            <c:dLbl>
              <c:idx val="21"/>
              <c:layout>
                <c:manualLayout>
                  <c:x val="-1.7136776061168316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166-406F-8B8E-DF86E4E93483}"/>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166-406F-8B8E-DF86E4E93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'F30'!$A$8:$B$41</c:f>
              <c:multiLvlStrCache>
                <c:ptCount val="3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lvl>
                <c:lvl>
                  <c:pt idx="0">
                    <c:v>2018</c:v>
                  </c:pt>
                  <c:pt idx="12">
                    <c:v>2019</c:v>
                  </c:pt>
                  <c:pt idx="24">
                    <c:v>2020</c:v>
                  </c:pt>
                </c:lvl>
              </c:multiLvlStrCache>
            </c:multiLvlStrRef>
          </c:cat>
          <c:val>
            <c:numRef>
              <c:f>'F30'!$H$8:$H$41</c:f>
              <c:numCache>
                <c:formatCode>0.00%</c:formatCode>
                <c:ptCount val="34"/>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numCache>
            </c:numRef>
          </c:val>
          <c:extLst>
            <c:ext xmlns:c16="http://schemas.microsoft.com/office/drawing/2014/chart" uri="{C3380CC4-5D6E-409C-BE32-E72D297353CC}">
              <c16:uniqueId val="{0000002C-3166-406F-8B8E-DF86E4E9348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'F30'!$W$7</c:f>
              <c:strCache>
                <c:ptCount val="1"/>
                <c:pt idx="0">
                  <c:v>Nacional</c:v>
                </c:pt>
              </c:strCache>
            </c:strRef>
          </c:tx>
          <c:spPr>
            <a:ln w="28575" cap="rnd">
              <a:solidFill>
                <a:srgbClr val="B69630"/>
              </a:solidFill>
              <a:round/>
            </a:ln>
            <a:effectLst/>
          </c:spPr>
          <c:marker>
            <c:symbol val="none"/>
          </c:marker>
          <c:dLbls>
            <c:dLbl>
              <c:idx val="9"/>
              <c:layout>
                <c:manualLayout>
                  <c:x val="-4.7602155725467381E-2"/>
                  <c:y val="-0.12500000000000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166-406F-8B8E-DF86E4E93483}"/>
                </c:ext>
              </c:extLst>
            </c:dLbl>
            <c:dLbl>
              <c:idx val="21"/>
              <c:layout>
                <c:manualLayout>
                  <c:x val="-3.0465379664299103E-2"/>
                  <c:y val="-0.120370370370370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166-406F-8B8E-DF86E4E93483}"/>
                </c:ext>
              </c:extLst>
            </c:dLbl>
            <c:dLbl>
              <c:idx val="33"/>
              <c:layout>
                <c:manualLayout>
                  <c:x val="-2.6657207206261715E-2"/>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166-406F-8B8E-DF86E4E93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'F30'!$A$8:$B$41</c:f>
              <c:multiLvlStrCache>
                <c:ptCount val="3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lvl>
                <c:lvl>
                  <c:pt idx="0">
                    <c:v>2018</c:v>
                  </c:pt>
                  <c:pt idx="12">
                    <c:v>2019</c:v>
                  </c:pt>
                  <c:pt idx="24">
                    <c:v>2020</c:v>
                  </c:pt>
                </c:lvl>
              </c:multiLvlStrCache>
            </c:multiLvlStrRef>
          </c:cat>
          <c:val>
            <c:numRef>
              <c:f>'F30'!$W$8:$W$41</c:f>
              <c:numCache>
                <c:formatCode>0.00%</c:formatCode>
                <c:ptCount val="34"/>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numCache>
            </c:numRef>
          </c:val>
          <c:smooth val="0"/>
          <c:extLst>
            <c:ext xmlns:c16="http://schemas.microsoft.com/office/drawing/2014/chart" uri="{C3380CC4-5D6E-409C-BE32-E72D297353CC}">
              <c16:uniqueId val="{00000030-3166-406F-8B8E-DF86E4E9348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strRef>
              <c:f>'F31'!$F$7</c:f>
              <c:strCache>
                <c:ptCount val="1"/>
                <c:pt idx="0">
                  <c:v>Jalisco: Cartera en prórroga</c:v>
                </c:pt>
              </c:strCache>
            </c:strRef>
          </c:tx>
          <c:spPr>
            <a:ln w="28575" cap="rnd">
              <a:solidFill>
                <a:srgbClr val="FBBB27"/>
              </a:solidFill>
              <a:prstDash val="sysDash"/>
              <a:round/>
            </a:ln>
            <a:effectLst/>
          </c:spPr>
          <c:marker>
            <c:symbol val="none"/>
          </c:marker>
          <c:dPt>
            <c:idx val="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1-6F8B-40A4-87A5-9BE9872545A2}"/>
              </c:ext>
            </c:extLst>
          </c:dPt>
          <c:dPt>
            <c:idx val="1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3-6F8B-40A4-87A5-9BE9872545A2}"/>
              </c:ext>
            </c:extLst>
          </c:dPt>
          <c:dPt>
            <c:idx val="28"/>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5-6F8B-40A4-87A5-9BE9872545A2}"/>
              </c:ext>
            </c:extLst>
          </c:dPt>
          <c:dPt>
            <c:idx val="40"/>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7-6F8B-40A4-87A5-9BE9872545A2}"/>
              </c:ext>
            </c:extLst>
          </c:dPt>
          <c:dPt>
            <c:idx val="52"/>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9-6F8B-40A4-87A5-9BE9872545A2}"/>
              </c:ext>
            </c:extLst>
          </c:dPt>
          <c:dPt>
            <c:idx val="6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B-6F8B-40A4-87A5-9BE9872545A2}"/>
              </c:ext>
            </c:extLst>
          </c:dPt>
          <c:dPt>
            <c:idx val="7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D-6F8B-40A4-87A5-9BE9872545A2}"/>
              </c:ext>
            </c:extLst>
          </c:dPt>
          <c:dLbls>
            <c:dLbl>
              <c:idx val="33"/>
              <c:layout>
                <c:manualLayout>
                  <c:x val="-2.587760138349432E-2"/>
                  <c:y val="2.9939813020925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B-40A4-87A5-9BE9872545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'F31'!$D$8:$E$41</c:f>
              <c:multiLvlStrCache>
                <c:ptCount val="3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lvl>
                <c:lvl>
                  <c:pt idx="0">
                    <c:v>2018</c:v>
                  </c:pt>
                  <c:pt idx="12">
                    <c:v>2019</c:v>
                  </c:pt>
                  <c:pt idx="24">
                    <c:v>2020</c:v>
                  </c:pt>
                </c:lvl>
              </c:multiLvlStrCache>
            </c:multiLvlStrRef>
          </c:cat>
          <c:val>
            <c:numRef>
              <c:f>'F31'!$F$8:$F$41</c:f>
              <c:numCache>
                <c:formatCode>0.00%</c:formatCode>
                <c:ptCount val="34"/>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numCache>
            </c:numRef>
          </c:val>
          <c:smooth val="0"/>
          <c:extLst>
            <c:ext xmlns:c16="http://schemas.microsoft.com/office/drawing/2014/chart" uri="{C3380CC4-5D6E-409C-BE32-E72D297353CC}">
              <c16:uniqueId val="{0000000F-6F8B-40A4-87A5-9BE9872545A2}"/>
            </c:ext>
          </c:extLst>
        </c:ser>
        <c:ser>
          <c:idx val="1"/>
          <c:order val="1"/>
          <c:tx>
            <c:strRef>
              <c:f>'F31'!$G$7</c:f>
              <c:strCache>
                <c:ptCount val="1"/>
                <c:pt idx="0">
                  <c:v>Jalisco: Cartera vencida</c:v>
                </c:pt>
              </c:strCache>
            </c:strRef>
          </c:tx>
          <c:spPr>
            <a:ln w="28575" cap="rnd">
              <a:solidFill>
                <a:srgbClr val="FBBB27"/>
              </a:solidFill>
              <a:round/>
            </a:ln>
            <a:effectLst/>
          </c:spPr>
          <c:marker>
            <c:symbol val="none"/>
          </c:marker>
          <c:dLbls>
            <c:dLbl>
              <c:idx val="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B-40A4-87A5-9BE9872545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'F31'!$D$8:$E$41</c:f>
              <c:multiLvlStrCache>
                <c:ptCount val="3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lvl>
                <c:lvl>
                  <c:pt idx="0">
                    <c:v>2018</c:v>
                  </c:pt>
                  <c:pt idx="12">
                    <c:v>2019</c:v>
                  </c:pt>
                  <c:pt idx="24">
                    <c:v>2020</c:v>
                  </c:pt>
                </c:lvl>
              </c:multiLvlStrCache>
            </c:multiLvlStrRef>
          </c:cat>
          <c:val>
            <c:numRef>
              <c:f>'F31'!$G$8:$G$41</c:f>
              <c:numCache>
                <c:formatCode>0.00%</c:formatCode>
                <c:ptCount val="34"/>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numCache>
            </c:numRef>
          </c:val>
          <c:smooth val="0"/>
          <c:extLst>
            <c:ext xmlns:c16="http://schemas.microsoft.com/office/drawing/2014/chart" uri="{C3380CC4-5D6E-409C-BE32-E72D297353CC}">
              <c16:uniqueId val="{00000011-6F8B-40A4-87A5-9BE9872545A2}"/>
            </c:ext>
          </c:extLst>
        </c:ser>
        <c:ser>
          <c:idx val="2"/>
          <c:order val="2"/>
          <c:tx>
            <c:strRef>
              <c:f>'F31'!$J$7</c:f>
              <c:strCache>
                <c:ptCount val="1"/>
                <c:pt idx="0">
                  <c:v>Nacional: Cartera en prórroga</c:v>
                </c:pt>
              </c:strCache>
            </c:strRef>
          </c:tx>
          <c:spPr>
            <a:ln w="28575" cap="rnd">
              <a:solidFill>
                <a:srgbClr val="95682B"/>
              </a:solidFill>
              <a:prstDash val="sysDot"/>
              <a:round/>
            </a:ln>
            <a:effectLst/>
          </c:spPr>
          <c:marker>
            <c:symbol val="none"/>
          </c:marker>
          <c:dLbls>
            <c:dLbl>
              <c:idx val="33"/>
              <c:layout>
                <c:manualLayout>
                  <c:x val="-1.3524147807087404E-2"/>
                  <c:y val="-0.103998340054438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F8B-40A4-87A5-9BE9872545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'F31'!$D$8:$E$41</c:f>
              <c:multiLvlStrCache>
                <c:ptCount val="3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lvl>
                <c:lvl>
                  <c:pt idx="0">
                    <c:v>2018</c:v>
                  </c:pt>
                  <c:pt idx="12">
                    <c:v>2019</c:v>
                  </c:pt>
                  <c:pt idx="24">
                    <c:v>2020</c:v>
                  </c:pt>
                </c:lvl>
              </c:multiLvlStrCache>
            </c:multiLvlStrRef>
          </c:cat>
          <c:val>
            <c:numRef>
              <c:f>'F31'!$J$8:$J$41</c:f>
              <c:numCache>
                <c:formatCode>0.00%</c:formatCode>
                <c:ptCount val="34"/>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numCache>
            </c:numRef>
          </c:val>
          <c:smooth val="0"/>
          <c:extLst>
            <c:ext xmlns:c16="http://schemas.microsoft.com/office/drawing/2014/chart" uri="{C3380CC4-5D6E-409C-BE32-E72D297353CC}">
              <c16:uniqueId val="{00000013-6F8B-40A4-87A5-9BE9872545A2}"/>
            </c:ext>
          </c:extLst>
        </c:ser>
        <c:ser>
          <c:idx val="3"/>
          <c:order val="3"/>
          <c:tx>
            <c:strRef>
              <c:f>'F31'!$K$7</c:f>
              <c:strCache>
                <c:ptCount val="1"/>
                <c:pt idx="0">
                  <c:v>Nacional: Cartera vencida</c:v>
                </c:pt>
              </c:strCache>
            </c:strRef>
          </c:tx>
          <c:spPr>
            <a:ln w="28575" cap="rnd">
              <a:solidFill>
                <a:srgbClr val="95682B"/>
              </a:solidFill>
              <a:round/>
            </a:ln>
            <a:effectLst/>
          </c:spPr>
          <c:marker>
            <c:symbol val="none"/>
          </c:marker>
          <c:dLbls>
            <c:dLbl>
              <c:idx val="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F8B-40A4-87A5-9BE9872545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'F31'!$D$8:$E$41</c:f>
              <c:multiLvlStrCache>
                <c:ptCount val="3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lvl>
                <c:lvl>
                  <c:pt idx="0">
                    <c:v>2018</c:v>
                  </c:pt>
                  <c:pt idx="12">
                    <c:v>2019</c:v>
                  </c:pt>
                  <c:pt idx="24">
                    <c:v>2020</c:v>
                  </c:pt>
                </c:lvl>
              </c:multiLvlStrCache>
            </c:multiLvlStrRef>
          </c:cat>
          <c:val>
            <c:numRef>
              <c:f>'F31'!$K$8:$K$41</c:f>
              <c:numCache>
                <c:formatCode>0.00%</c:formatCode>
                <c:ptCount val="34"/>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numCache>
            </c:numRef>
          </c:val>
          <c:smooth val="0"/>
          <c:extLst>
            <c:ext xmlns:c16="http://schemas.microsoft.com/office/drawing/2014/chart" uri="{C3380CC4-5D6E-409C-BE32-E72D297353CC}">
              <c16:uniqueId val="{00000015-6F8B-40A4-87A5-9BE9872545A2}"/>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5"/>
            <c:invertIfNegative val="0"/>
            <c:bubble3D val="0"/>
            <c:spPr>
              <a:solidFill>
                <a:srgbClr val="95682B"/>
              </a:solidFill>
              <a:ln>
                <a:noFill/>
              </a:ln>
              <a:effectLst/>
            </c:spPr>
            <c:extLst>
              <c:ext xmlns:c16="http://schemas.microsoft.com/office/drawing/2014/chart" uri="{C3380CC4-5D6E-409C-BE32-E72D297353CC}">
                <c16:uniqueId val="{00000001-9CB7-4112-AF0E-5ED7D345826C}"/>
              </c:ext>
            </c:extLst>
          </c:dPt>
          <c:dPt>
            <c:idx val="16"/>
            <c:invertIfNegative val="0"/>
            <c:bubble3D val="0"/>
            <c:spPr>
              <a:solidFill>
                <a:srgbClr val="7C878E"/>
              </a:solidFill>
              <a:ln>
                <a:noFill/>
              </a:ln>
              <a:effectLst/>
            </c:spPr>
            <c:extLst>
              <c:ext xmlns:c16="http://schemas.microsoft.com/office/drawing/2014/chart" uri="{C3380CC4-5D6E-409C-BE32-E72D297353CC}">
                <c16:uniqueId val="{00000003-9CB7-4112-AF0E-5ED7D345826C}"/>
              </c:ext>
            </c:extLst>
          </c:dPt>
          <c:dPt>
            <c:idx val="27"/>
            <c:invertIfNegative val="0"/>
            <c:bubble3D val="0"/>
            <c:spPr>
              <a:solidFill>
                <a:srgbClr val="7C878E"/>
              </a:solidFill>
              <a:ln>
                <a:noFill/>
              </a:ln>
              <a:effectLst/>
            </c:spPr>
            <c:extLst>
              <c:ext xmlns:c16="http://schemas.microsoft.com/office/drawing/2014/chart" uri="{C3380CC4-5D6E-409C-BE32-E72D297353CC}">
                <c16:uniqueId val="{00000005-9CB7-4112-AF0E-5ED7D345826C}"/>
              </c:ext>
            </c:extLst>
          </c:dPt>
          <c:dPt>
            <c:idx val="28"/>
            <c:invertIfNegative val="0"/>
            <c:bubble3D val="0"/>
            <c:spPr>
              <a:solidFill>
                <a:srgbClr val="FBBB27"/>
              </a:solidFill>
              <a:ln>
                <a:noFill/>
              </a:ln>
              <a:effectLst/>
            </c:spPr>
            <c:extLst>
              <c:ext xmlns:c16="http://schemas.microsoft.com/office/drawing/2014/chart" uri="{C3380CC4-5D6E-409C-BE32-E72D297353CC}">
                <c16:uniqueId val="{00000007-9CB7-4112-AF0E-5ED7D34582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'F32'!$A$6:$A$38</c:f>
              <c:strCache>
                <c:ptCount val="33"/>
                <c:pt idx="0">
                  <c:v>Tabasco</c:v>
                </c:pt>
                <c:pt idx="1">
                  <c:v>Sonora</c:v>
                </c:pt>
                <c:pt idx="2">
                  <c:v>Tamaulipas</c:v>
                </c:pt>
                <c:pt idx="3">
                  <c:v>Veracruz</c:v>
                </c:pt>
                <c:pt idx="4">
                  <c:v>Guerrero</c:v>
                </c:pt>
                <c:pt idx="5">
                  <c:v>Ciudad de México</c:v>
                </c:pt>
                <c:pt idx="6">
                  <c:v>México</c:v>
                </c:pt>
                <c:pt idx="7">
                  <c:v>Oaxaca</c:v>
                </c:pt>
                <c:pt idx="8">
                  <c:v>Baja California</c:v>
                </c:pt>
                <c:pt idx="9">
                  <c:v>Durango</c:v>
                </c:pt>
                <c:pt idx="10">
                  <c:v>Coahuila</c:v>
                </c:pt>
                <c:pt idx="11">
                  <c:v>Sinaloa</c:v>
                </c:pt>
                <c:pt idx="12">
                  <c:v>Campeche</c:v>
                </c:pt>
                <c:pt idx="13">
                  <c:v>Morelos</c:v>
                </c:pt>
                <c:pt idx="14">
                  <c:v>Tlaxcala</c:v>
                </c:pt>
                <c:pt idx="15">
                  <c:v>Nacional</c:v>
                </c:pt>
                <c:pt idx="16">
                  <c:v>Baja California Sur</c:v>
                </c:pt>
                <c:pt idx="17">
                  <c:v>Yucatán</c:v>
                </c:pt>
                <c:pt idx="18">
                  <c:v>Quintana Roo</c:v>
                </c:pt>
                <c:pt idx="19">
                  <c:v>Chihuahua</c:v>
                </c:pt>
                <c:pt idx="20">
                  <c:v>Nuevo León</c:v>
                </c:pt>
                <c:pt idx="21">
                  <c:v>Chiapas</c:v>
                </c:pt>
                <c:pt idx="22">
                  <c:v>Hidalgo</c:v>
                </c:pt>
                <c:pt idx="23">
                  <c:v>Colima</c:v>
                </c:pt>
                <c:pt idx="24">
                  <c:v>Puebla</c:v>
                </c:pt>
                <c:pt idx="25">
                  <c:v>Michoacán</c:v>
                </c:pt>
                <c:pt idx="26">
                  <c:v>Nayarit</c:v>
                </c:pt>
                <c:pt idx="27">
                  <c:v>Guanajuato</c:v>
                </c:pt>
                <c:pt idx="28">
                  <c:v>Jalisco</c:v>
                </c:pt>
                <c:pt idx="29">
                  <c:v>Querétaro</c:v>
                </c:pt>
                <c:pt idx="30">
                  <c:v>Aguascalientes</c:v>
                </c:pt>
                <c:pt idx="31">
                  <c:v>Zacatecas</c:v>
                </c:pt>
                <c:pt idx="32">
                  <c:v>San Luis Potosí</c:v>
                </c:pt>
              </c:strCache>
            </c:strRef>
          </c:cat>
          <c:val>
            <c:numRef>
              <c:f>'F32'!$B$6:$B$38</c:f>
              <c:numCache>
                <c:formatCode>0.00%</c:formatCode>
                <c:ptCount val="33"/>
                <c:pt idx="0">
                  <c:v>0.18833125800804865</c:v>
                </c:pt>
                <c:pt idx="1">
                  <c:v>0.16135933477453557</c:v>
                </c:pt>
                <c:pt idx="2">
                  <c:v>0.154191882019409</c:v>
                </c:pt>
                <c:pt idx="3">
                  <c:v>0.14588467460162355</c:v>
                </c:pt>
                <c:pt idx="4">
                  <c:v>0.14244056219624326</c:v>
                </c:pt>
                <c:pt idx="5">
                  <c:v>0.13868318058844173</c:v>
                </c:pt>
                <c:pt idx="6">
                  <c:v>0.13468337341264819</c:v>
                </c:pt>
                <c:pt idx="7">
                  <c:v>0.13008789145831556</c:v>
                </c:pt>
                <c:pt idx="8">
                  <c:v>0.12943499261569077</c:v>
                </c:pt>
                <c:pt idx="9">
                  <c:v>0.1268012899080167</c:v>
                </c:pt>
                <c:pt idx="10">
                  <c:v>0.1252597888436279</c:v>
                </c:pt>
                <c:pt idx="11">
                  <c:v>0.12413202754985386</c:v>
                </c:pt>
                <c:pt idx="12">
                  <c:v>0.12412979351032448</c:v>
                </c:pt>
                <c:pt idx="13">
                  <c:v>0.12315522811258048</c:v>
                </c:pt>
                <c:pt idx="14">
                  <c:v>0.12288560779816514</c:v>
                </c:pt>
                <c:pt idx="15">
                  <c:v>0.11977153482935839</c:v>
                </c:pt>
                <c:pt idx="16">
                  <c:v>0.11902467946342549</c:v>
                </c:pt>
                <c:pt idx="17">
                  <c:v>0.11714347932602009</c:v>
                </c:pt>
                <c:pt idx="18">
                  <c:v>0.11710618319848166</c:v>
                </c:pt>
                <c:pt idx="19">
                  <c:v>0.11626357380087247</c:v>
                </c:pt>
                <c:pt idx="20">
                  <c:v>0.11244959803651482</c:v>
                </c:pt>
                <c:pt idx="21">
                  <c:v>0.11228406909788867</c:v>
                </c:pt>
                <c:pt idx="22">
                  <c:v>0.11126214758850654</c:v>
                </c:pt>
                <c:pt idx="23">
                  <c:v>0.10943031863533956</c:v>
                </c:pt>
                <c:pt idx="24">
                  <c:v>0.10814144447028806</c:v>
                </c:pt>
                <c:pt idx="25">
                  <c:v>0.10326675678821139</c:v>
                </c:pt>
                <c:pt idx="26">
                  <c:v>9.9941012892896267E-2</c:v>
                </c:pt>
                <c:pt idx="27">
                  <c:v>9.918529276327441E-2</c:v>
                </c:pt>
                <c:pt idx="28">
                  <c:v>9.899936635907329E-2</c:v>
                </c:pt>
                <c:pt idx="29">
                  <c:v>8.7603063505441753E-2</c:v>
                </c:pt>
                <c:pt idx="30">
                  <c:v>8.245620701447734E-2</c:v>
                </c:pt>
                <c:pt idx="31">
                  <c:v>7.6682796937808842E-2</c:v>
                </c:pt>
                <c:pt idx="32">
                  <c:v>7.3146511190520971E-2</c:v>
                </c:pt>
              </c:numCache>
            </c:numRef>
          </c:val>
          <c:extLst>
            <c:ext xmlns:c16="http://schemas.microsoft.com/office/drawing/2014/chart" uri="{C3380CC4-5D6E-409C-BE32-E72D297353CC}">
              <c16:uniqueId val="{00000008-9CB7-4112-AF0E-5ED7D345826C}"/>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4"/>
            <c:invertIfNegative val="0"/>
            <c:bubble3D val="0"/>
            <c:spPr>
              <a:solidFill>
                <a:srgbClr val="7C878E"/>
              </a:solidFill>
              <a:ln>
                <a:noFill/>
              </a:ln>
              <a:effectLst/>
            </c:spPr>
            <c:extLst>
              <c:ext xmlns:c16="http://schemas.microsoft.com/office/drawing/2014/chart" uri="{C3380CC4-5D6E-409C-BE32-E72D297353CC}">
                <c16:uniqueId val="{00000001-4A3D-44A3-A66C-F59AE4363651}"/>
              </c:ext>
            </c:extLst>
          </c:dPt>
          <c:dPt>
            <c:idx val="15"/>
            <c:invertIfNegative val="0"/>
            <c:bubble3D val="0"/>
            <c:spPr>
              <a:solidFill>
                <a:srgbClr val="95682B"/>
              </a:solidFill>
              <a:ln>
                <a:noFill/>
              </a:ln>
              <a:effectLst/>
            </c:spPr>
            <c:extLst>
              <c:ext xmlns:c16="http://schemas.microsoft.com/office/drawing/2014/chart" uri="{C3380CC4-5D6E-409C-BE32-E72D297353CC}">
                <c16:uniqueId val="{00000003-4A3D-44A3-A66C-F59AE4363651}"/>
              </c:ext>
            </c:extLst>
          </c:dPt>
          <c:dPt>
            <c:idx val="27"/>
            <c:invertIfNegative val="0"/>
            <c:bubble3D val="0"/>
            <c:spPr>
              <a:solidFill>
                <a:srgbClr val="FBBB27"/>
              </a:solidFill>
              <a:ln>
                <a:noFill/>
              </a:ln>
              <a:effectLst/>
            </c:spPr>
            <c:extLst>
              <c:ext xmlns:c16="http://schemas.microsoft.com/office/drawing/2014/chart" uri="{C3380CC4-5D6E-409C-BE32-E72D297353CC}">
                <c16:uniqueId val="{00000005-4A3D-44A3-A66C-F59AE43636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'F33'!$A$6:$A$38</c:f>
              <c:strCache>
                <c:ptCount val="33"/>
                <c:pt idx="0">
                  <c:v>Tabasco</c:v>
                </c:pt>
                <c:pt idx="1">
                  <c:v>Guerrero</c:v>
                </c:pt>
                <c:pt idx="2">
                  <c:v>Ciudad de México</c:v>
                </c:pt>
                <c:pt idx="3">
                  <c:v>Sonora</c:v>
                </c:pt>
                <c:pt idx="4">
                  <c:v>Tamaulipas</c:v>
                </c:pt>
                <c:pt idx="5">
                  <c:v>Veracruz</c:v>
                </c:pt>
                <c:pt idx="6">
                  <c:v>Oaxaca</c:v>
                </c:pt>
                <c:pt idx="7">
                  <c:v>México</c:v>
                </c:pt>
                <c:pt idx="8">
                  <c:v>Morelos</c:v>
                </c:pt>
                <c:pt idx="9">
                  <c:v>Campeche</c:v>
                </c:pt>
                <c:pt idx="10">
                  <c:v>Tlaxcala</c:v>
                </c:pt>
                <c:pt idx="11">
                  <c:v>Sinaloa</c:v>
                </c:pt>
                <c:pt idx="12">
                  <c:v>Baja California</c:v>
                </c:pt>
                <c:pt idx="13">
                  <c:v>Baja California Sur</c:v>
                </c:pt>
                <c:pt idx="14">
                  <c:v>Durango</c:v>
                </c:pt>
                <c:pt idx="15">
                  <c:v>Nacional</c:v>
                </c:pt>
                <c:pt idx="16">
                  <c:v>Coahuila</c:v>
                </c:pt>
                <c:pt idx="17">
                  <c:v>Yucatán</c:v>
                </c:pt>
                <c:pt idx="18">
                  <c:v>Quintana Roo</c:v>
                </c:pt>
                <c:pt idx="19">
                  <c:v>Puebla</c:v>
                </c:pt>
                <c:pt idx="20">
                  <c:v>Hidalgo</c:v>
                </c:pt>
                <c:pt idx="21">
                  <c:v>Chiapas</c:v>
                </c:pt>
                <c:pt idx="22">
                  <c:v>Colima</c:v>
                </c:pt>
                <c:pt idx="23">
                  <c:v>Chihuahua</c:v>
                </c:pt>
                <c:pt idx="24">
                  <c:v>Nuevo León</c:v>
                </c:pt>
                <c:pt idx="25">
                  <c:v>Michoacán</c:v>
                </c:pt>
                <c:pt idx="26">
                  <c:v>Nayarit</c:v>
                </c:pt>
                <c:pt idx="27">
                  <c:v>Jalisco</c:v>
                </c:pt>
                <c:pt idx="28">
                  <c:v>Guanajuato</c:v>
                </c:pt>
                <c:pt idx="29">
                  <c:v>Querétaro</c:v>
                </c:pt>
                <c:pt idx="30">
                  <c:v>Aguascalientes</c:v>
                </c:pt>
                <c:pt idx="31">
                  <c:v>Zacatecas</c:v>
                </c:pt>
                <c:pt idx="32">
                  <c:v>San Luis Potosí</c:v>
                </c:pt>
              </c:strCache>
            </c:strRef>
          </c:cat>
          <c:val>
            <c:numRef>
              <c:f>'F33'!$B$6:$B$38</c:f>
              <c:numCache>
                <c:formatCode>0.00%</c:formatCode>
                <c:ptCount val="33"/>
                <c:pt idx="0">
                  <c:v>0.24615090617894028</c:v>
                </c:pt>
                <c:pt idx="1">
                  <c:v>0.20847151976623252</c:v>
                </c:pt>
                <c:pt idx="2">
                  <c:v>0.20318738882570458</c:v>
                </c:pt>
                <c:pt idx="3">
                  <c:v>0.20177506704645601</c:v>
                </c:pt>
                <c:pt idx="4">
                  <c:v>0.19179864845550115</c:v>
                </c:pt>
                <c:pt idx="5">
                  <c:v>0.19136687589324319</c:v>
                </c:pt>
                <c:pt idx="6">
                  <c:v>0.183358921488536</c:v>
                </c:pt>
                <c:pt idx="7">
                  <c:v>0.17974669886248276</c:v>
                </c:pt>
                <c:pt idx="8">
                  <c:v>0.17864577516869004</c:v>
                </c:pt>
                <c:pt idx="9">
                  <c:v>0.1737914235228209</c:v>
                </c:pt>
                <c:pt idx="10">
                  <c:v>0.16478219618507126</c:v>
                </c:pt>
                <c:pt idx="11">
                  <c:v>0.16191975244624754</c:v>
                </c:pt>
                <c:pt idx="12">
                  <c:v>0.16129065268801704</c:v>
                </c:pt>
                <c:pt idx="13">
                  <c:v>0.15996648030277527</c:v>
                </c:pt>
                <c:pt idx="14">
                  <c:v>0.15680196344846051</c:v>
                </c:pt>
                <c:pt idx="15">
                  <c:v>0.15624547182727491</c:v>
                </c:pt>
                <c:pt idx="16">
                  <c:v>0.15400239311240654</c:v>
                </c:pt>
                <c:pt idx="17">
                  <c:v>0.15302605286778209</c:v>
                </c:pt>
                <c:pt idx="18">
                  <c:v>0.15103283212935803</c:v>
                </c:pt>
                <c:pt idx="19">
                  <c:v>0.14750638623055823</c:v>
                </c:pt>
                <c:pt idx="20">
                  <c:v>0.14639445196011625</c:v>
                </c:pt>
                <c:pt idx="21">
                  <c:v>0.14554100290979433</c:v>
                </c:pt>
                <c:pt idx="22">
                  <c:v>0.14533014947317374</c:v>
                </c:pt>
                <c:pt idx="23">
                  <c:v>0.14488458619868652</c:v>
                </c:pt>
                <c:pt idx="24">
                  <c:v>0.1415367741138267</c:v>
                </c:pt>
                <c:pt idx="25">
                  <c:v>0.13900372033529435</c:v>
                </c:pt>
                <c:pt idx="26">
                  <c:v>0.13463136992277377</c:v>
                </c:pt>
                <c:pt idx="27">
                  <c:v>0.12999483922141555</c:v>
                </c:pt>
                <c:pt idx="28">
                  <c:v>0.12690255804495423</c:v>
                </c:pt>
                <c:pt idx="29">
                  <c:v>0.11981917688748672</c:v>
                </c:pt>
                <c:pt idx="30">
                  <c:v>0.10560642965086521</c:v>
                </c:pt>
                <c:pt idx="31">
                  <c:v>0.10230164318492557</c:v>
                </c:pt>
                <c:pt idx="32">
                  <c:v>9.8479501832258634E-2</c:v>
                </c:pt>
              </c:numCache>
            </c:numRef>
          </c:val>
          <c:extLst>
            <c:ext xmlns:c16="http://schemas.microsoft.com/office/drawing/2014/chart" uri="{C3380CC4-5D6E-409C-BE32-E72D297353CC}">
              <c16:uniqueId val="{00000006-4A3D-44A3-A66C-F59AE4363651}"/>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69F-41C5-A28D-80DCA37D9C90}"/>
              </c:ext>
            </c:extLst>
          </c:dPt>
          <c:dPt>
            <c:idx val="1"/>
            <c:invertIfNegative val="0"/>
            <c:bubble3D val="0"/>
            <c:spPr>
              <a:solidFill>
                <a:srgbClr val="7C878E"/>
              </a:solidFill>
              <a:ln>
                <a:noFill/>
              </a:ln>
              <a:effectLst/>
            </c:spPr>
            <c:extLst>
              <c:ext xmlns:c16="http://schemas.microsoft.com/office/drawing/2014/chart" uri="{C3380CC4-5D6E-409C-BE32-E72D297353CC}">
                <c16:uniqueId val="{00000003-369F-41C5-A28D-80DCA37D9C90}"/>
              </c:ext>
            </c:extLst>
          </c:dPt>
          <c:dPt>
            <c:idx val="2"/>
            <c:invertIfNegative val="0"/>
            <c:bubble3D val="0"/>
            <c:spPr>
              <a:solidFill>
                <a:srgbClr val="7C878E"/>
              </a:solidFill>
              <a:ln>
                <a:noFill/>
              </a:ln>
              <a:effectLst/>
            </c:spPr>
            <c:extLst>
              <c:ext xmlns:c16="http://schemas.microsoft.com/office/drawing/2014/chart" uri="{C3380CC4-5D6E-409C-BE32-E72D297353CC}">
                <c16:uniqueId val="{00000005-369F-41C5-A28D-80DCA37D9C90}"/>
              </c:ext>
            </c:extLst>
          </c:dPt>
          <c:dPt>
            <c:idx val="3"/>
            <c:invertIfNegative val="0"/>
            <c:bubble3D val="0"/>
            <c:spPr>
              <a:solidFill>
                <a:srgbClr val="7C878E"/>
              </a:solidFill>
              <a:ln>
                <a:noFill/>
              </a:ln>
              <a:effectLst/>
            </c:spPr>
            <c:extLst>
              <c:ext xmlns:c16="http://schemas.microsoft.com/office/drawing/2014/chart" uri="{C3380CC4-5D6E-409C-BE32-E72D297353CC}">
                <c16:uniqueId val="{00000007-369F-41C5-A28D-80DCA37D9C90}"/>
              </c:ext>
            </c:extLst>
          </c:dPt>
          <c:dPt>
            <c:idx val="4"/>
            <c:invertIfNegative val="0"/>
            <c:bubble3D val="0"/>
            <c:spPr>
              <a:solidFill>
                <a:srgbClr val="7C878E"/>
              </a:solidFill>
              <a:ln>
                <a:noFill/>
              </a:ln>
              <a:effectLst/>
            </c:spPr>
            <c:extLst>
              <c:ext xmlns:c16="http://schemas.microsoft.com/office/drawing/2014/chart" uri="{C3380CC4-5D6E-409C-BE32-E72D297353CC}">
                <c16:uniqueId val="{00000009-369F-41C5-A28D-80DCA37D9C90}"/>
              </c:ext>
            </c:extLst>
          </c:dPt>
          <c:dPt>
            <c:idx val="5"/>
            <c:invertIfNegative val="0"/>
            <c:bubble3D val="0"/>
            <c:spPr>
              <a:solidFill>
                <a:srgbClr val="7C878E"/>
              </a:solidFill>
              <a:ln>
                <a:noFill/>
              </a:ln>
              <a:effectLst/>
            </c:spPr>
            <c:extLst>
              <c:ext xmlns:c16="http://schemas.microsoft.com/office/drawing/2014/chart" uri="{C3380CC4-5D6E-409C-BE32-E72D297353CC}">
                <c16:uniqueId val="{0000000B-369F-41C5-A28D-80DCA37D9C90}"/>
              </c:ext>
            </c:extLst>
          </c:dPt>
          <c:dPt>
            <c:idx val="6"/>
            <c:invertIfNegative val="0"/>
            <c:bubble3D val="0"/>
            <c:spPr>
              <a:solidFill>
                <a:srgbClr val="7C878E"/>
              </a:solidFill>
              <a:ln>
                <a:noFill/>
              </a:ln>
              <a:effectLst/>
            </c:spPr>
            <c:extLst>
              <c:ext xmlns:c16="http://schemas.microsoft.com/office/drawing/2014/chart" uri="{C3380CC4-5D6E-409C-BE32-E72D297353CC}">
                <c16:uniqueId val="{0000000D-369F-41C5-A28D-80DCA37D9C90}"/>
              </c:ext>
            </c:extLst>
          </c:dPt>
          <c:dPt>
            <c:idx val="7"/>
            <c:invertIfNegative val="0"/>
            <c:bubble3D val="0"/>
            <c:spPr>
              <a:solidFill>
                <a:srgbClr val="7C878E"/>
              </a:solidFill>
              <a:ln>
                <a:noFill/>
              </a:ln>
              <a:effectLst/>
            </c:spPr>
            <c:extLst>
              <c:ext xmlns:c16="http://schemas.microsoft.com/office/drawing/2014/chart" uri="{C3380CC4-5D6E-409C-BE32-E72D297353CC}">
                <c16:uniqueId val="{0000000F-369F-41C5-A28D-80DCA37D9C90}"/>
              </c:ext>
            </c:extLst>
          </c:dPt>
          <c:dPt>
            <c:idx val="8"/>
            <c:invertIfNegative val="0"/>
            <c:bubble3D val="0"/>
            <c:spPr>
              <a:solidFill>
                <a:srgbClr val="7C878E"/>
              </a:solidFill>
              <a:ln>
                <a:noFill/>
              </a:ln>
              <a:effectLst/>
            </c:spPr>
            <c:extLst>
              <c:ext xmlns:c16="http://schemas.microsoft.com/office/drawing/2014/chart" uri="{C3380CC4-5D6E-409C-BE32-E72D297353CC}">
                <c16:uniqueId val="{00000011-369F-41C5-A28D-80DCA37D9C90}"/>
              </c:ext>
            </c:extLst>
          </c:dPt>
          <c:dPt>
            <c:idx val="9"/>
            <c:invertIfNegative val="0"/>
            <c:bubble3D val="0"/>
            <c:spPr>
              <a:solidFill>
                <a:srgbClr val="7C878E"/>
              </a:solidFill>
              <a:ln>
                <a:noFill/>
              </a:ln>
              <a:effectLst/>
            </c:spPr>
            <c:extLst>
              <c:ext xmlns:c16="http://schemas.microsoft.com/office/drawing/2014/chart" uri="{C3380CC4-5D6E-409C-BE32-E72D297353CC}">
                <c16:uniqueId val="{00000013-369F-41C5-A28D-80DCA37D9C9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69F-41C5-A28D-80DCA37D9C9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69F-41C5-A28D-80DCA37D9C9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69F-41C5-A28D-80DCA37D9C9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69F-41C5-A28D-80DCA37D9C9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69F-41C5-A28D-80DCA37D9C9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69F-41C5-A28D-80DCA37D9C9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69F-41C5-A28D-80DCA37D9C9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69F-41C5-A28D-80DCA37D9C90}"/>
              </c:ext>
            </c:extLst>
          </c:dPt>
          <c:dPt>
            <c:idx val="28"/>
            <c:invertIfNegative val="0"/>
            <c:bubble3D val="0"/>
            <c:spPr>
              <a:solidFill>
                <a:srgbClr val="FBBB27"/>
              </a:solidFill>
              <a:ln>
                <a:noFill/>
              </a:ln>
              <a:effectLst/>
            </c:spPr>
            <c:extLst>
              <c:ext xmlns:c16="http://schemas.microsoft.com/office/drawing/2014/chart" uri="{C3380CC4-5D6E-409C-BE32-E72D297353CC}">
                <c16:uniqueId val="{00000025-369F-41C5-A28D-80DCA37D9C9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'F2'!$B$5:$B$36</c:f>
              <c:strCache>
                <c:ptCount val="32"/>
                <c:pt idx="0">
                  <c:v>Tlaxcala</c:v>
                </c:pt>
                <c:pt idx="1">
                  <c:v>Colima</c:v>
                </c:pt>
                <c:pt idx="2">
                  <c:v>Nayarit</c:v>
                </c:pt>
                <c:pt idx="3">
                  <c:v>Zacatecas</c:v>
                </c:pt>
                <c:pt idx="4">
                  <c:v>Baja California Sur</c:v>
                </c:pt>
                <c:pt idx="5">
                  <c:v>Morelos</c:v>
                </c:pt>
                <c:pt idx="6">
                  <c:v>Durango</c:v>
                </c:pt>
                <c:pt idx="7">
                  <c:v>Aguascalientes</c:v>
                </c:pt>
                <c:pt idx="8">
                  <c:v>Guerrero</c:v>
                </c:pt>
                <c:pt idx="9">
                  <c:v>Oaxaca</c:v>
                </c:pt>
                <c:pt idx="10">
                  <c:v>Chiapas</c:v>
                </c:pt>
                <c:pt idx="11">
                  <c:v>Yucatán</c:v>
                </c:pt>
                <c:pt idx="12">
                  <c:v>Hidalgo</c:v>
                </c:pt>
                <c:pt idx="13">
                  <c:v>Quintana Roo</c:v>
                </c:pt>
                <c:pt idx="14">
                  <c:v>San Luis Potosí</c:v>
                </c:pt>
                <c:pt idx="15">
                  <c:v>Sinaloa</c:v>
                </c:pt>
                <c:pt idx="16">
                  <c:v>Querétaro</c:v>
                </c:pt>
                <c:pt idx="17">
                  <c:v>Michoacán</c:v>
                </c:pt>
                <c:pt idx="18">
                  <c:v>Tabasco</c:v>
                </c:pt>
                <c:pt idx="19">
                  <c:v>Campeche</c:v>
                </c:pt>
                <c:pt idx="20">
                  <c:v>Tamaulipas</c:v>
                </c:pt>
                <c:pt idx="21">
                  <c:v>Chihuahua</c:v>
                </c:pt>
                <c:pt idx="22">
                  <c:v>Baja California</c:v>
                </c:pt>
                <c:pt idx="23">
                  <c:v>Sonora</c:v>
                </c:pt>
                <c:pt idx="24">
                  <c:v>Puebla</c:v>
                </c:pt>
                <c:pt idx="25">
                  <c:v>Coahuila</c:v>
                </c:pt>
                <c:pt idx="26">
                  <c:v>Guanajuato</c:v>
                </c:pt>
                <c:pt idx="27">
                  <c:v>Veracruz</c:v>
                </c:pt>
                <c:pt idx="28">
                  <c:v>Jalisco</c:v>
                </c:pt>
                <c:pt idx="29">
                  <c:v>Nuevo León</c:v>
                </c:pt>
                <c:pt idx="30">
                  <c:v>Estado de México</c:v>
                </c:pt>
                <c:pt idx="31">
                  <c:v>Ciudad de México</c:v>
                </c:pt>
              </c:strCache>
            </c:strRef>
          </c:cat>
          <c:val>
            <c:numRef>
              <c:f>'F2'!$C$5:$C$36</c:f>
              <c:numCache>
                <c:formatCode>_-* #,##0_-;\-* #,##0_-;_-* "-"??_-;_-@_-</c:formatCode>
                <c:ptCount val="32"/>
                <c:pt idx="0">
                  <c:v>104653.261</c:v>
                </c:pt>
                <c:pt idx="1">
                  <c:v>109495.54300000001</c:v>
                </c:pt>
                <c:pt idx="2">
                  <c:v>120634.01799999998</c:v>
                </c:pt>
                <c:pt idx="3">
                  <c:v>152491.72099999999</c:v>
                </c:pt>
                <c:pt idx="4">
                  <c:v>157812.611</c:v>
                </c:pt>
                <c:pt idx="5">
                  <c:v>200326.12100000001</c:v>
                </c:pt>
                <c:pt idx="6">
                  <c:v>204698.84400000001</c:v>
                </c:pt>
                <c:pt idx="7">
                  <c:v>223043.179</c:v>
                </c:pt>
                <c:pt idx="8">
                  <c:v>240560.42500000005</c:v>
                </c:pt>
                <c:pt idx="9">
                  <c:v>252285.32500000001</c:v>
                </c:pt>
                <c:pt idx="10">
                  <c:v>260493.10700000005</c:v>
                </c:pt>
                <c:pt idx="11">
                  <c:v>264718.21099999995</c:v>
                </c:pt>
                <c:pt idx="12">
                  <c:v>271360.23300000001</c:v>
                </c:pt>
                <c:pt idx="13">
                  <c:v>290340.69400000002</c:v>
                </c:pt>
                <c:pt idx="14">
                  <c:v>369792.96399999998</c:v>
                </c:pt>
                <c:pt idx="15">
                  <c:v>399403.45199999999</c:v>
                </c:pt>
                <c:pt idx="16">
                  <c:v>403905.22400000005</c:v>
                </c:pt>
                <c:pt idx="17">
                  <c:v>424021.33299999998</c:v>
                </c:pt>
                <c:pt idx="18">
                  <c:v>448555.28700000001</c:v>
                </c:pt>
                <c:pt idx="19">
                  <c:v>517911.71500000003</c:v>
                </c:pt>
                <c:pt idx="20">
                  <c:v>518448.02999999991</c:v>
                </c:pt>
                <c:pt idx="21">
                  <c:v>573579.26100000006</c:v>
                </c:pt>
                <c:pt idx="22">
                  <c:v>576310.25599999994</c:v>
                </c:pt>
                <c:pt idx="23">
                  <c:v>579933.06099999999</c:v>
                </c:pt>
                <c:pt idx="24">
                  <c:v>599131.75200000009</c:v>
                </c:pt>
                <c:pt idx="25">
                  <c:v>605800.71600000001</c:v>
                </c:pt>
                <c:pt idx="26">
                  <c:v>706015.89999999991</c:v>
                </c:pt>
                <c:pt idx="27">
                  <c:v>802757.91300000006</c:v>
                </c:pt>
                <c:pt idx="28">
                  <c:v>1216771.2960000001</c:v>
                </c:pt>
                <c:pt idx="29">
                  <c:v>1377525.8829999999</c:v>
                </c:pt>
                <c:pt idx="30">
                  <c:v>1578335.3320000002</c:v>
                </c:pt>
                <c:pt idx="31">
                  <c:v>3139561.4909999999</c:v>
                </c:pt>
              </c:numCache>
            </c:numRef>
          </c:val>
          <c:extLst>
            <c:ext xmlns:c16="http://schemas.microsoft.com/office/drawing/2014/chart" uri="{C3380CC4-5D6E-409C-BE32-E72D297353CC}">
              <c16:uniqueId val="{00000026-369F-41C5-A28D-80DCA37D9C9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'F34'!$B$5</c:f>
              <c:strCache>
                <c:ptCount val="1"/>
                <c:pt idx="0">
                  <c:v>Financiamientos</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EBAF-4589-A46E-928529753BD1}"/>
              </c:ext>
            </c:extLst>
          </c:dPt>
          <c:dPt>
            <c:idx val="6"/>
            <c:invertIfNegative val="0"/>
            <c:bubble3D val="0"/>
            <c:spPr>
              <a:solidFill>
                <a:srgbClr val="60686D"/>
              </a:solidFill>
              <a:ln>
                <a:noFill/>
              </a:ln>
              <a:effectLst/>
            </c:spPr>
            <c:extLst>
              <c:ext xmlns:c16="http://schemas.microsoft.com/office/drawing/2014/chart" uri="{C3380CC4-5D6E-409C-BE32-E72D297353CC}">
                <c16:uniqueId val="{00000003-EBAF-4589-A46E-928529753BD1}"/>
              </c:ext>
            </c:extLst>
          </c:dPt>
          <c:dPt>
            <c:idx val="7"/>
            <c:invertIfNegative val="0"/>
            <c:bubble3D val="0"/>
            <c:spPr>
              <a:solidFill>
                <a:srgbClr val="FBBB27"/>
              </a:solidFill>
              <a:ln>
                <a:noFill/>
              </a:ln>
              <a:effectLst/>
            </c:spPr>
            <c:extLst>
              <c:ext xmlns:c16="http://schemas.microsoft.com/office/drawing/2014/chart" uri="{C3380CC4-5D6E-409C-BE32-E72D297353CC}">
                <c16:uniqueId val="{00000005-EBAF-4589-A46E-928529753BD1}"/>
              </c:ext>
            </c:extLst>
          </c:dPt>
          <c:dPt>
            <c:idx val="10"/>
            <c:invertIfNegative val="0"/>
            <c:bubble3D val="0"/>
            <c:spPr>
              <a:solidFill>
                <a:srgbClr val="60686D"/>
              </a:solidFill>
              <a:ln>
                <a:noFill/>
              </a:ln>
              <a:effectLst/>
            </c:spPr>
            <c:extLst>
              <c:ext xmlns:c16="http://schemas.microsoft.com/office/drawing/2014/chart" uri="{C3380CC4-5D6E-409C-BE32-E72D297353CC}">
                <c16:uniqueId val="{00000007-EBAF-4589-A46E-928529753BD1}"/>
              </c:ext>
            </c:extLst>
          </c:dPt>
          <c:dPt>
            <c:idx val="14"/>
            <c:invertIfNegative val="0"/>
            <c:bubble3D val="0"/>
            <c:spPr>
              <a:solidFill>
                <a:srgbClr val="60686D"/>
              </a:solidFill>
              <a:ln>
                <a:noFill/>
              </a:ln>
              <a:effectLst/>
            </c:spPr>
            <c:extLst>
              <c:ext xmlns:c16="http://schemas.microsoft.com/office/drawing/2014/chart" uri="{C3380CC4-5D6E-409C-BE32-E72D297353CC}">
                <c16:uniqueId val="{00000009-EBAF-4589-A46E-928529753BD1}"/>
              </c:ext>
            </c:extLst>
          </c:dPt>
          <c:dPt>
            <c:idx val="18"/>
            <c:invertIfNegative val="0"/>
            <c:bubble3D val="0"/>
            <c:spPr>
              <a:solidFill>
                <a:srgbClr val="60686D"/>
              </a:solidFill>
              <a:ln>
                <a:noFill/>
              </a:ln>
              <a:effectLst/>
            </c:spPr>
            <c:extLst>
              <c:ext xmlns:c16="http://schemas.microsoft.com/office/drawing/2014/chart" uri="{C3380CC4-5D6E-409C-BE32-E72D297353CC}">
                <c16:uniqueId val="{0000000B-EBAF-4589-A46E-928529753BD1}"/>
              </c:ext>
            </c:extLst>
          </c:dPt>
          <c:dPt>
            <c:idx val="22"/>
            <c:invertIfNegative val="0"/>
            <c:bubble3D val="0"/>
            <c:spPr>
              <a:solidFill>
                <a:srgbClr val="60686D"/>
              </a:solidFill>
              <a:ln>
                <a:noFill/>
              </a:ln>
              <a:effectLst/>
            </c:spPr>
            <c:extLst>
              <c:ext xmlns:c16="http://schemas.microsoft.com/office/drawing/2014/chart" uri="{C3380CC4-5D6E-409C-BE32-E72D297353CC}">
                <c16:uniqueId val="{0000000D-EBAF-4589-A46E-928529753BD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'F34'!$A$6:$A$13</c:f>
              <c:numCache>
                <c:formatCode>General</c:formatCode>
                <c:ptCount val="8"/>
                <c:pt idx="0">
                  <c:v>2013</c:v>
                </c:pt>
                <c:pt idx="1">
                  <c:v>2014</c:v>
                </c:pt>
                <c:pt idx="2">
                  <c:v>2015</c:v>
                </c:pt>
                <c:pt idx="3">
                  <c:v>2016</c:v>
                </c:pt>
                <c:pt idx="4">
                  <c:v>2017</c:v>
                </c:pt>
                <c:pt idx="5">
                  <c:v>2018</c:v>
                </c:pt>
                <c:pt idx="6">
                  <c:v>2019</c:v>
                </c:pt>
                <c:pt idx="7">
                  <c:v>2020</c:v>
                </c:pt>
              </c:numCache>
            </c:numRef>
          </c:cat>
          <c:val>
            <c:numRef>
              <c:f>'F34'!$B$6:$B$13</c:f>
              <c:numCache>
                <c:formatCode>#,##0</c:formatCode>
                <c:ptCount val="8"/>
                <c:pt idx="0">
                  <c:v>54938</c:v>
                </c:pt>
                <c:pt idx="1">
                  <c:v>56917</c:v>
                </c:pt>
                <c:pt idx="2">
                  <c:v>63250</c:v>
                </c:pt>
                <c:pt idx="3">
                  <c:v>55510</c:v>
                </c:pt>
                <c:pt idx="4">
                  <c:v>50808</c:v>
                </c:pt>
                <c:pt idx="5">
                  <c:v>45186</c:v>
                </c:pt>
                <c:pt idx="6">
                  <c:v>33502</c:v>
                </c:pt>
                <c:pt idx="7">
                  <c:v>33535</c:v>
                </c:pt>
              </c:numCache>
            </c:numRef>
          </c:val>
          <c:extLst>
            <c:ext xmlns:c16="http://schemas.microsoft.com/office/drawing/2014/chart" uri="{C3380CC4-5D6E-409C-BE32-E72D297353CC}">
              <c16:uniqueId val="{0000000E-EBAF-4589-A46E-928529753BD1}"/>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'F34'!$C$5</c:f>
              <c:strCache>
                <c:ptCount val="1"/>
                <c:pt idx="0">
                  <c:v>Variación</c:v>
                </c:pt>
              </c:strCache>
            </c:strRef>
          </c:tx>
          <c:spPr>
            <a:ln w="28575" cap="rnd">
              <a:solidFill>
                <a:srgbClr val="C9D0D6"/>
              </a:solidFill>
              <a:round/>
            </a:ln>
            <a:effectLst/>
          </c:spPr>
          <c:marker>
            <c:symbol val="none"/>
          </c:marker>
          <c:dLbls>
            <c:dLbl>
              <c:idx val="1"/>
              <c:layout>
                <c:manualLayout>
                  <c:x val="-4.1503267973856207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BAF-4589-A46E-928529753BD1}"/>
                </c:ext>
              </c:extLst>
            </c:dLbl>
            <c:dLbl>
              <c:idx val="2"/>
              <c:layout>
                <c:manualLayout>
                  <c:x val="-4.5653594771241833E-2"/>
                  <c:y val="0.129351851851851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BAF-4589-A46E-928529753BD1}"/>
                </c:ext>
              </c:extLst>
            </c:dLbl>
            <c:dLbl>
              <c:idx val="3"/>
              <c:layout>
                <c:manualLayout>
                  <c:x val="-4.7728758169934639E-2"/>
                  <c:y val="4.7037037037037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BAF-4589-A46E-928529753BD1}"/>
                </c:ext>
              </c:extLst>
            </c:dLbl>
            <c:dLbl>
              <c:idx val="4"/>
              <c:layout>
                <c:manualLayout>
                  <c:x val="-4.5653594771241833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BAF-4589-A46E-928529753BD1}"/>
                </c:ext>
              </c:extLst>
            </c:dLbl>
            <c:dLbl>
              <c:idx val="5"/>
              <c:layout>
                <c:manualLayout>
                  <c:x val="-4.357843137254902E-2"/>
                  <c:y val="-2.7438271604938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BAF-4589-A46E-928529753BD1}"/>
                </c:ext>
              </c:extLst>
            </c:dLbl>
            <c:dLbl>
              <c:idx val="6"/>
              <c:layout>
                <c:manualLayout>
                  <c:x val="-4.7728758169934639E-2"/>
                  <c:y val="1.9598765432098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BAF-4589-A46E-928529753BD1}"/>
                </c:ext>
              </c:extLst>
            </c:dLbl>
            <c:dLbl>
              <c:idx val="7"/>
              <c:layout>
                <c:manualLayout>
                  <c:x val="-4.1503267973856207E-2"/>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BAF-4589-A46E-928529753BD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'F34'!$A$6:$A$13</c:f>
              <c:numCache>
                <c:formatCode>General</c:formatCode>
                <c:ptCount val="8"/>
                <c:pt idx="0">
                  <c:v>2013</c:v>
                </c:pt>
                <c:pt idx="1">
                  <c:v>2014</c:v>
                </c:pt>
                <c:pt idx="2">
                  <c:v>2015</c:v>
                </c:pt>
                <c:pt idx="3">
                  <c:v>2016</c:v>
                </c:pt>
                <c:pt idx="4">
                  <c:v>2017</c:v>
                </c:pt>
                <c:pt idx="5">
                  <c:v>2018</c:v>
                </c:pt>
                <c:pt idx="6">
                  <c:v>2019</c:v>
                </c:pt>
                <c:pt idx="7">
                  <c:v>2020</c:v>
                </c:pt>
              </c:numCache>
            </c:numRef>
          </c:cat>
          <c:val>
            <c:numRef>
              <c:f>'F34'!$C$6:$C$13</c:f>
              <c:numCache>
                <c:formatCode>0.0%</c:formatCode>
                <c:ptCount val="8"/>
                <c:pt idx="1">
                  <c:v>3.6022425279405912E-2</c:v>
                </c:pt>
                <c:pt idx="2">
                  <c:v>0.11126728393977192</c:v>
                </c:pt>
                <c:pt idx="3">
                  <c:v>-0.12237154150197627</c:v>
                </c:pt>
                <c:pt idx="4">
                  <c:v>-8.4705458475950235E-2</c:v>
                </c:pt>
                <c:pt idx="5">
                  <c:v>-0.11065186584789799</c:v>
                </c:pt>
                <c:pt idx="6">
                  <c:v>-0.25857566502899132</c:v>
                </c:pt>
                <c:pt idx="7">
                  <c:v>9.8501581995114051E-4</c:v>
                </c:pt>
              </c:numCache>
            </c:numRef>
          </c:val>
          <c:smooth val="0"/>
          <c:extLst>
            <c:ext xmlns:c16="http://schemas.microsoft.com/office/drawing/2014/chart" uri="{C3380CC4-5D6E-409C-BE32-E72D297353CC}">
              <c16:uniqueId val="{00000016-EBAF-4589-A46E-928529753BD1}"/>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b"/>
        <c:numFmt formatCode="General" sourceLinked="1"/>
        <c:majorTickMark val="out"/>
        <c:minorTickMark val="none"/>
        <c:tickLblPos val="nextTo"/>
        <c:crossAx val="48614708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21E-47F2-8714-C8B0F30F5D38}"/>
              </c:ext>
            </c:extLst>
          </c:dPt>
          <c:dPt>
            <c:idx val="3"/>
            <c:invertIfNegative val="0"/>
            <c:bubble3D val="0"/>
            <c:spPr>
              <a:solidFill>
                <a:srgbClr val="7C878E"/>
              </a:solidFill>
              <a:ln>
                <a:noFill/>
              </a:ln>
              <a:effectLst/>
            </c:spPr>
            <c:extLst>
              <c:ext xmlns:c16="http://schemas.microsoft.com/office/drawing/2014/chart" uri="{C3380CC4-5D6E-409C-BE32-E72D297353CC}">
                <c16:uniqueId val="{00000003-921E-47F2-8714-C8B0F30F5D38}"/>
              </c:ext>
            </c:extLst>
          </c:dPt>
          <c:dPt>
            <c:idx val="5"/>
            <c:invertIfNegative val="0"/>
            <c:bubble3D val="0"/>
            <c:spPr>
              <a:solidFill>
                <a:srgbClr val="7C878E"/>
              </a:solidFill>
              <a:ln>
                <a:noFill/>
              </a:ln>
              <a:effectLst/>
            </c:spPr>
            <c:extLst>
              <c:ext xmlns:c16="http://schemas.microsoft.com/office/drawing/2014/chart" uri="{C3380CC4-5D6E-409C-BE32-E72D297353CC}">
                <c16:uniqueId val="{00000005-921E-47F2-8714-C8B0F30F5D38}"/>
              </c:ext>
            </c:extLst>
          </c:dPt>
          <c:dPt>
            <c:idx val="7"/>
            <c:invertIfNegative val="0"/>
            <c:bubble3D val="0"/>
            <c:spPr>
              <a:solidFill>
                <a:srgbClr val="7C878E"/>
              </a:solidFill>
              <a:ln>
                <a:noFill/>
              </a:ln>
              <a:effectLst/>
            </c:spPr>
            <c:extLst>
              <c:ext xmlns:c16="http://schemas.microsoft.com/office/drawing/2014/chart" uri="{C3380CC4-5D6E-409C-BE32-E72D297353CC}">
                <c16:uniqueId val="{00000007-921E-47F2-8714-C8B0F30F5D38}"/>
              </c:ext>
            </c:extLst>
          </c:dPt>
          <c:dPt>
            <c:idx val="8"/>
            <c:invertIfNegative val="0"/>
            <c:bubble3D val="0"/>
            <c:spPr>
              <a:solidFill>
                <a:srgbClr val="7C878E"/>
              </a:solidFill>
              <a:ln>
                <a:noFill/>
              </a:ln>
              <a:effectLst/>
            </c:spPr>
            <c:extLst>
              <c:ext xmlns:c16="http://schemas.microsoft.com/office/drawing/2014/chart" uri="{C3380CC4-5D6E-409C-BE32-E72D297353CC}">
                <c16:uniqueId val="{00000009-921E-47F2-8714-C8B0F30F5D38}"/>
              </c:ext>
            </c:extLst>
          </c:dPt>
          <c:dPt>
            <c:idx val="9"/>
            <c:invertIfNegative val="0"/>
            <c:bubble3D val="0"/>
            <c:spPr>
              <a:solidFill>
                <a:srgbClr val="7C878E"/>
              </a:solidFill>
              <a:ln>
                <a:noFill/>
              </a:ln>
              <a:effectLst/>
            </c:spPr>
            <c:extLst>
              <c:ext xmlns:c16="http://schemas.microsoft.com/office/drawing/2014/chart" uri="{C3380CC4-5D6E-409C-BE32-E72D297353CC}">
                <c16:uniqueId val="{0000000B-921E-47F2-8714-C8B0F30F5D38}"/>
              </c:ext>
            </c:extLst>
          </c:dPt>
          <c:dPt>
            <c:idx val="11"/>
            <c:invertIfNegative val="0"/>
            <c:bubble3D val="0"/>
            <c:spPr>
              <a:solidFill>
                <a:srgbClr val="7C878E"/>
              </a:solidFill>
              <a:ln>
                <a:noFill/>
              </a:ln>
              <a:effectLst/>
            </c:spPr>
            <c:extLst>
              <c:ext xmlns:c16="http://schemas.microsoft.com/office/drawing/2014/chart" uri="{C3380CC4-5D6E-409C-BE32-E72D297353CC}">
                <c16:uniqueId val="{0000000D-921E-47F2-8714-C8B0F30F5D38}"/>
              </c:ext>
            </c:extLst>
          </c:dPt>
          <c:dPt>
            <c:idx val="12"/>
            <c:invertIfNegative val="0"/>
            <c:bubble3D val="0"/>
            <c:spPr>
              <a:solidFill>
                <a:srgbClr val="7C878E"/>
              </a:solidFill>
              <a:ln>
                <a:noFill/>
              </a:ln>
              <a:effectLst/>
            </c:spPr>
            <c:extLst>
              <c:ext xmlns:c16="http://schemas.microsoft.com/office/drawing/2014/chart" uri="{C3380CC4-5D6E-409C-BE32-E72D297353CC}">
                <c16:uniqueId val="{0000000F-921E-47F2-8714-C8B0F30F5D38}"/>
              </c:ext>
            </c:extLst>
          </c:dPt>
          <c:dPt>
            <c:idx val="14"/>
            <c:invertIfNegative val="0"/>
            <c:bubble3D val="0"/>
            <c:spPr>
              <a:solidFill>
                <a:srgbClr val="7C878E"/>
              </a:solidFill>
              <a:ln>
                <a:noFill/>
              </a:ln>
              <a:effectLst/>
            </c:spPr>
            <c:extLst>
              <c:ext xmlns:c16="http://schemas.microsoft.com/office/drawing/2014/chart" uri="{C3380CC4-5D6E-409C-BE32-E72D297353CC}">
                <c16:uniqueId val="{00000011-921E-47F2-8714-C8B0F30F5D38}"/>
              </c:ext>
            </c:extLst>
          </c:dPt>
          <c:dPt>
            <c:idx val="15"/>
            <c:invertIfNegative val="0"/>
            <c:bubble3D val="0"/>
            <c:spPr>
              <a:solidFill>
                <a:srgbClr val="7C878E"/>
              </a:solidFill>
              <a:ln>
                <a:noFill/>
              </a:ln>
              <a:effectLst/>
            </c:spPr>
            <c:extLst>
              <c:ext xmlns:c16="http://schemas.microsoft.com/office/drawing/2014/chart" uri="{C3380CC4-5D6E-409C-BE32-E72D297353CC}">
                <c16:uniqueId val="{00000013-921E-47F2-8714-C8B0F30F5D38}"/>
              </c:ext>
            </c:extLst>
          </c:dPt>
          <c:dPt>
            <c:idx val="17"/>
            <c:invertIfNegative val="0"/>
            <c:bubble3D val="0"/>
            <c:spPr>
              <a:solidFill>
                <a:srgbClr val="95682B"/>
              </a:solidFill>
              <a:ln>
                <a:noFill/>
              </a:ln>
              <a:effectLst/>
            </c:spPr>
            <c:extLst>
              <c:ext xmlns:c16="http://schemas.microsoft.com/office/drawing/2014/chart" uri="{C3380CC4-5D6E-409C-BE32-E72D297353CC}">
                <c16:uniqueId val="{00000015-921E-47F2-8714-C8B0F30F5D38}"/>
              </c:ext>
            </c:extLst>
          </c:dPt>
          <c:dPt>
            <c:idx val="19"/>
            <c:invertIfNegative val="0"/>
            <c:bubble3D val="0"/>
            <c:spPr>
              <a:solidFill>
                <a:srgbClr val="7C878E"/>
              </a:solidFill>
              <a:ln>
                <a:noFill/>
              </a:ln>
              <a:effectLst/>
            </c:spPr>
            <c:extLst>
              <c:ext xmlns:c16="http://schemas.microsoft.com/office/drawing/2014/chart" uri="{C3380CC4-5D6E-409C-BE32-E72D297353CC}">
                <c16:uniqueId val="{00000017-921E-47F2-8714-C8B0F30F5D38}"/>
              </c:ext>
            </c:extLst>
          </c:dPt>
          <c:dPt>
            <c:idx val="20"/>
            <c:invertIfNegative val="0"/>
            <c:bubble3D val="0"/>
            <c:spPr>
              <a:solidFill>
                <a:srgbClr val="7C878E"/>
              </a:solidFill>
              <a:ln>
                <a:noFill/>
              </a:ln>
              <a:effectLst/>
            </c:spPr>
            <c:extLst>
              <c:ext xmlns:c16="http://schemas.microsoft.com/office/drawing/2014/chart" uri="{C3380CC4-5D6E-409C-BE32-E72D297353CC}">
                <c16:uniqueId val="{00000019-921E-47F2-8714-C8B0F30F5D38}"/>
              </c:ext>
            </c:extLst>
          </c:dPt>
          <c:dPt>
            <c:idx val="24"/>
            <c:invertIfNegative val="0"/>
            <c:bubble3D val="0"/>
            <c:spPr>
              <a:solidFill>
                <a:srgbClr val="7C878E"/>
              </a:solidFill>
              <a:ln>
                <a:noFill/>
              </a:ln>
              <a:effectLst/>
            </c:spPr>
            <c:extLst>
              <c:ext xmlns:c16="http://schemas.microsoft.com/office/drawing/2014/chart" uri="{C3380CC4-5D6E-409C-BE32-E72D297353CC}">
                <c16:uniqueId val="{0000001B-921E-47F2-8714-C8B0F30F5D38}"/>
              </c:ext>
            </c:extLst>
          </c:dPt>
          <c:dPt>
            <c:idx val="25"/>
            <c:invertIfNegative val="0"/>
            <c:bubble3D val="0"/>
            <c:spPr>
              <a:solidFill>
                <a:srgbClr val="7C878E"/>
              </a:solidFill>
              <a:ln>
                <a:noFill/>
              </a:ln>
              <a:effectLst/>
            </c:spPr>
            <c:extLst>
              <c:ext xmlns:c16="http://schemas.microsoft.com/office/drawing/2014/chart" uri="{C3380CC4-5D6E-409C-BE32-E72D297353CC}">
                <c16:uniqueId val="{0000001D-921E-47F2-8714-C8B0F30F5D38}"/>
              </c:ext>
            </c:extLst>
          </c:dPt>
          <c:dPt>
            <c:idx val="27"/>
            <c:invertIfNegative val="0"/>
            <c:bubble3D val="0"/>
            <c:spPr>
              <a:solidFill>
                <a:srgbClr val="7C878E"/>
              </a:solidFill>
              <a:ln>
                <a:noFill/>
              </a:ln>
              <a:effectLst/>
            </c:spPr>
            <c:extLst>
              <c:ext xmlns:c16="http://schemas.microsoft.com/office/drawing/2014/chart" uri="{C3380CC4-5D6E-409C-BE32-E72D297353CC}">
                <c16:uniqueId val="{0000001F-921E-47F2-8714-C8B0F30F5D38}"/>
              </c:ext>
            </c:extLst>
          </c:dPt>
          <c:dPt>
            <c:idx val="28"/>
            <c:invertIfNegative val="0"/>
            <c:bubble3D val="0"/>
            <c:spPr>
              <a:solidFill>
                <a:srgbClr val="7C878E"/>
              </a:solidFill>
              <a:ln>
                <a:noFill/>
              </a:ln>
              <a:effectLst/>
            </c:spPr>
            <c:extLst>
              <c:ext xmlns:c16="http://schemas.microsoft.com/office/drawing/2014/chart" uri="{C3380CC4-5D6E-409C-BE32-E72D297353CC}">
                <c16:uniqueId val="{00000021-921E-47F2-8714-C8B0F30F5D38}"/>
              </c:ext>
            </c:extLst>
          </c:dPt>
          <c:dPt>
            <c:idx val="29"/>
            <c:invertIfNegative val="0"/>
            <c:bubble3D val="0"/>
            <c:spPr>
              <a:solidFill>
                <a:srgbClr val="FBBB27"/>
              </a:solidFill>
              <a:ln>
                <a:noFill/>
              </a:ln>
              <a:effectLst/>
            </c:spPr>
            <c:extLst>
              <c:ext xmlns:c16="http://schemas.microsoft.com/office/drawing/2014/chart" uri="{C3380CC4-5D6E-409C-BE32-E72D297353CC}">
                <c16:uniqueId val="{00000023-921E-47F2-8714-C8B0F30F5D38}"/>
              </c:ext>
            </c:extLst>
          </c:dPt>
          <c:dPt>
            <c:idx val="30"/>
            <c:invertIfNegative val="0"/>
            <c:bubble3D val="0"/>
            <c:spPr>
              <a:solidFill>
                <a:srgbClr val="7C878E"/>
              </a:solidFill>
              <a:ln>
                <a:noFill/>
              </a:ln>
              <a:effectLst/>
            </c:spPr>
            <c:extLst>
              <c:ext xmlns:c16="http://schemas.microsoft.com/office/drawing/2014/chart" uri="{C3380CC4-5D6E-409C-BE32-E72D297353CC}">
                <c16:uniqueId val="{00000025-921E-47F2-8714-C8B0F30F5D38}"/>
              </c:ext>
            </c:extLst>
          </c:dPt>
          <c:dPt>
            <c:idx val="31"/>
            <c:invertIfNegative val="0"/>
            <c:bubble3D val="0"/>
            <c:spPr>
              <a:solidFill>
                <a:srgbClr val="7C878E"/>
              </a:solidFill>
              <a:ln>
                <a:noFill/>
              </a:ln>
              <a:effectLst/>
            </c:spPr>
            <c:extLst>
              <c:ext xmlns:c16="http://schemas.microsoft.com/office/drawing/2014/chart" uri="{C3380CC4-5D6E-409C-BE32-E72D297353CC}">
                <c16:uniqueId val="{00000027-921E-47F2-8714-C8B0F30F5D38}"/>
              </c:ext>
            </c:extLst>
          </c:dPt>
          <c:dPt>
            <c:idx val="32"/>
            <c:invertIfNegative val="0"/>
            <c:bubble3D val="0"/>
            <c:spPr>
              <a:solidFill>
                <a:srgbClr val="7C878E"/>
              </a:solidFill>
              <a:ln>
                <a:noFill/>
              </a:ln>
              <a:effectLst/>
            </c:spPr>
            <c:extLst>
              <c:ext xmlns:c16="http://schemas.microsoft.com/office/drawing/2014/chart" uri="{C3380CC4-5D6E-409C-BE32-E72D297353CC}">
                <c16:uniqueId val="{00000029-921E-47F2-8714-C8B0F30F5D3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'F35'!$G$5:$G$37</c:f>
              <c:strCache>
                <c:ptCount val="33"/>
                <c:pt idx="0">
                  <c:v>Campeche</c:v>
                </c:pt>
                <c:pt idx="1">
                  <c:v>Quintana Roo</c:v>
                </c:pt>
                <c:pt idx="2">
                  <c:v>Tabasco</c:v>
                </c:pt>
                <c:pt idx="3">
                  <c:v>Guerrero</c:v>
                </c:pt>
                <c:pt idx="4">
                  <c:v>Zacatecas</c:v>
                </c:pt>
                <c:pt idx="5">
                  <c:v>Sonora</c:v>
                </c:pt>
                <c:pt idx="6">
                  <c:v>Yucatán</c:v>
                </c:pt>
                <c:pt idx="7">
                  <c:v>Chihuahua</c:v>
                </c:pt>
                <c:pt idx="8">
                  <c:v>Baja California</c:v>
                </c:pt>
                <c:pt idx="9">
                  <c:v>Oaxaca</c:v>
                </c:pt>
                <c:pt idx="10">
                  <c:v>Baja California Sur</c:v>
                </c:pt>
                <c:pt idx="11">
                  <c:v>Colima</c:v>
                </c:pt>
                <c:pt idx="12">
                  <c:v>Michoacán</c:v>
                </c:pt>
                <c:pt idx="13">
                  <c:v>Nuevo León</c:v>
                </c:pt>
                <c:pt idx="14">
                  <c:v>Veracruz</c:v>
                </c:pt>
                <c:pt idx="15">
                  <c:v>Hidalgo</c:v>
                </c:pt>
                <c:pt idx="16">
                  <c:v>México</c:v>
                </c:pt>
                <c:pt idx="17">
                  <c:v>Nacional</c:v>
                </c:pt>
                <c:pt idx="18">
                  <c:v>Morelos</c:v>
                </c:pt>
                <c:pt idx="19">
                  <c:v>Durango</c:v>
                </c:pt>
                <c:pt idx="20">
                  <c:v>Coahuila </c:v>
                </c:pt>
                <c:pt idx="21">
                  <c:v>Puebla</c:v>
                </c:pt>
                <c:pt idx="22">
                  <c:v>Nayarit</c:v>
                </c:pt>
                <c:pt idx="23">
                  <c:v>Tamaulipas</c:v>
                </c:pt>
                <c:pt idx="24">
                  <c:v>Sinaloa</c:v>
                </c:pt>
                <c:pt idx="25">
                  <c:v>Tlaxcala</c:v>
                </c:pt>
                <c:pt idx="26">
                  <c:v>Querétaro</c:v>
                </c:pt>
                <c:pt idx="27">
                  <c:v>Aguascalientes</c:v>
                </c:pt>
                <c:pt idx="28">
                  <c:v>San Luis Potosí</c:v>
                </c:pt>
                <c:pt idx="29">
                  <c:v>Jalisco</c:v>
                </c:pt>
                <c:pt idx="30">
                  <c:v>Chiapas</c:v>
                </c:pt>
                <c:pt idx="31">
                  <c:v>Guanajuato</c:v>
                </c:pt>
                <c:pt idx="32">
                  <c:v>Ciudad de México</c:v>
                </c:pt>
              </c:strCache>
            </c:strRef>
          </c:cat>
          <c:val>
            <c:numRef>
              <c:f>'F35'!$H$5:$H$37</c:f>
              <c:numCache>
                <c:formatCode>0.0%</c:formatCode>
                <c:ptCount val="33"/>
                <c:pt idx="0">
                  <c:v>-0.3274257864421799</c:v>
                </c:pt>
                <c:pt idx="1">
                  <c:v>-0.28259933240012924</c:v>
                </c:pt>
                <c:pt idx="2">
                  <c:v>-0.2461387594998774</c:v>
                </c:pt>
                <c:pt idx="3">
                  <c:v>-0.22790202342917998</c:v>
                </c:pt>
                <c:pt idx="4">
                  <c:v>-0.21390516782099089</c:v>
                </c:pt>
                <c:pt idx="5">
                  <c:v>-0.19096875445855332</c:v>
                </c:pt>
                <c:pt idx="6">
                  <c:v>-0.18504742421424591</c:v>
                </c:pt>
                <c:pt idx="7">
                  <c:v>-0.18003949021719623</c:v>
                </c:pt>
                <c:pt idx="8">
                  <c:v>-0.1545485871812543</c:v>
                </c:pt>
                <c:pt idx="9">
                  <c:v>-0.14966555183946484</c:v>
                </c:pt>
                <c:pt idx="10">
                  <c:v>-0.14233487691932734</c:v>
                </c:pt>
                <c:pt idx="11">
                  <c:v>-0.13671792711186015</c:v>
                </c:pt>
                <c:pt idx="12">
                  <c:v>-0.12390433935721246</c:v>
                </c:pt>
                <c:pt idx="13">
                  <c:v>-0.11913104414856346</c:v>
                </c:pt>
                <c:pt idx="14">
                  <c:v>-0.10870179005025693</c:v>
                </c:pt>
                <c:pt idx="15">
                  <c:v>-0.10766082391671861</c:v>
                </c:pt>
                <c:pt idx="16">
                  <c:v>-9.5311299000768623E-2</c:v>
                </c:pt>
                <c:pt idx="17">
                  <c:v>-8.5964634742387025E-2</c:v>
                </c:pt>
                <c:pt idx="18">
                  <c:v>-8.1981510552939119E-2</c:v>
                </c:pt>
                <c:pt idx="19">
                  <c:v>-7.4996502028823242E-2</c:v>
                </c:pt>
                <c:pt idx="20">
                  <c:v>-6.9256276646139314E-2</c:v>
                </c:pt>
                <c:pt idx="21">
                  <c:v>-6.7469879518072262E-2</c:v>
                </c:pt>
                <c:pt idx="22">
                  <c:v>-6.6460152069839462E-2</c:v>
                </c:pt>
                <c:pt idx="23">
                  <c:v>-6.154793906810041E-2</c:v>
                </c:pt>
                <c:pt idx="24">
                  <c:v>-4.8065110565110536E-2</c:v>
                </c:pt>
                <c:pt idx="25">
                  <c:v>-3.2229580573951422E-2</c:v>
                </c:pt>
                <c:pt idx="26">
                  <c:v>-3.1462231462231482E-2</c:v>
                </c:pt>
                <c:pt idx="27">
                  <c:v>-2.2423369677021188E-2</c:v>
                </c:pt>
                <c:pt idx="28">
                  <c:v>-1.2778943353042194E-2</c:v>
                </c:pt>
                <c:pt idx="29">
                  <c:v>9.8501581995114008E-4</c:v>
                </c:pt>
                <c:pt idx="30">
                  <c:v>4.9648324369051533E-3</c:v>
                </c:pt>
                <c:pt idx="31">
                  <c:v>3.7218225419664241E-2</c:v>
                </c:pt>
                <c:pt idx="32">
                  <c:v>0.1975568444284761</c:v>
                </c:pt>
              </c:numCache>
            </c:numRef>
          </c:val>
          <c:extLst>
            <c:ext xmlns:c16="http://schemas.microsoft.com/office/drawing/2014/chart" uri="{C3380CC4-5D6E-409C-BE32-E72D297353CC}">
              <c16:uniqueId val="{0000002A-921E-47F2-8714-C8B0F30F5D3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'F36'!$A$6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'F36'!$E$6</c15:f>
                      <c15:dlblFieldTableCache>
                        <c:ptCount val="1"/>
                        <c:pt idx="0">
                          <c:v>68.7%</c:v>
                        </c:pt>
                      </c15:dlblFieldTableCache>
                    </c15:dlblFTEntry>
                  </c15:dlblFieldTable>
                  <c15:showDataLabelsRange val="0"/>
                </c:ext>
                <c:ext xmlns:c16="http://schemas.microsoft.com/office/drawing/2014/chart" uri="{C3380CC4-5D6E-409C-BE32-E72D297353CC}">
                  <c16:uniqueId val="{00000000-E475-4315-9539-00F3478DB23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'F36'!$B$6:$C$6</c:f>
              <c:numCache>
                <c:formatCode>General</c:formatCode>
                <c:ptCount val="2"/>
                <c:pt idx="1">
                  <c:v>18154</c:v>
                </c:pt>
              </c:numCache>
            </c:numRef>
          </c:val>
          <c:extLst>
            <c:ext xmlns:c16="http://schemas.microsoft.com/office/drawing/2014/chart" uri="{C3380CC4-5D6E-409C-BE32-E72D297353CC}">
              <c16:uniqueId val="{00000001-E475-4315-9539-00F3478DB236}"/>
            </c:ext>
          </c:extLst>
        </c:ser>
        <c:ser>
          <c:idx val="1"/>
          <c:order val="1"/>
          <c:tx>
            <c:strRef>
              <c:f>'F36'!$A$7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'F36'!$E$7</c15:f>
                      <c15:dlblFieldTableCache>
                        <c:ptCount val="1"/>
                        <c:pt idx="0">
                          <c:v>25.0%</c:v>
                        </c:pt>
                      </c15:dlblFieldTableCache>
                    </c15:dlblFTEntry>
                  </c15:dlblFieldTable>
                  <c15:showDataLabelsRange val="0"/>
                </c:ext>
                <c:ext xmlns:c16="http://schemas.microsoft.com/office/drawing/2014/chart" uri="{C3380CC4-5D6E-409C-BE32-E72D297353CC}">
                  <c16:uniqueId val="{00000002-E475-4315-9539-00F3478DB23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'F36'!$B$7:$C$7</c:f>
              <c:numCache>
                <c:formatCode>General</c:formatCode>
                <c:ptCount val="2"/>
                <c:pt idx="1">
                  <c:v>6616</c:v>
                </c:pt>
              </c:numCache>
            </c:numRef>
          </c:val>
          <c:extLst>
            <c:ext xmlns:c16="http://schemas.microsoft.com/office/drawing/2014/chart" uri="{C3380CC4-5D6E-409C-BE32-E72D297353CC}">
              <c16:uniqueId val="{00000003-E475-4315-9539-00F3478DB236}"/>
            </c:ext>
          </c:extLst>
        </c:ser>
        <c:ser>
          <c:idx val="2"/>
          <c:order val="2"/>
          <c:tx>
            <c:strRef>
              <c:f>'F36'!$A$8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'F36'!$E$8</c15:f>
                      <c15:dlblFieldTableCache>
                        <c:ptCount val="1"/>
                        <c:pt idx="0">
                          <c:v>3.5%</c:v>
                        </c:pt>
                      </c15:dlblFieldTableCache>
                    </c15:dlblFTEntry>
                  </c15:dlblFieldTable>
                  <c15:showDataLabelsRange val="0"/>
                </c:ext>
                <c:ext xmlns:c16="http://schemas.microsoft.com/office/drawing/2014/chart" uri="{C3380CC4-5D6E-409C-BE32-E72D297353CC}">
                  <c16:uniqueId val="{00000004-E475-4315-9539-00F3478DB23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'F36'!$B$8:$C$8</c:f>
              <c:numCache>
                <c:formatCode>General</c:formatCode>
                <c:ptCount val="2"/>
                <c:pt idx="1">
                  <c:v>922</c:v>
                </c:pt>
              </c:numCache>
            </c:numRef>
          </c:val>
          <c:extLst>
            <c:ext xmlns:c16="http://schemas.microsoft.com/office/drawing/2014/chart" uri="{C3380CC4-5D6E-409C-BE32-E72D297353CC}">
              <c16:uniqueId val="{00000005-E475-4315-9539-00F3478DB236}"/>
            </c:ext>
          </c:extLst>
        </c:ser>
        <c:ser>
          <c:idx val="3"/>
          <c:order val="3"/>
          <c:tx>
            <c:strRef>
              <c:f>'F36'!$A$9</c:f>
              <c:strCache>
                <c:ptCount val="1"/>
                <c:pt idx="0">
                  <c:v>Otros</c:v>
                </c:pt>
              </c:strCache>
            </c:strRef>
          </c:tx>
          <c:spPr>
            <a:solidFill>
              <a:srgbClr val="BDCFF1"/>
            </a:solidFill>
            <a:ln>
              <a:noFill/>
            </a:ln>
            <a:effectLst/>
          </c:spPr>
          <c:invertIfNegative val="0"/>
          <c:dLbls>
            <c:dLbl>
              <c:idx val="1"/>
              <c:layout>
                <c:manualLayout>
                  <c:x val="0"/>
                  <c:y val="-1.3333333333333353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'F36'!$E$9</c15:f>
                      <c15:dlblFieldTableCache>
                        <c:ptCount val="1"/>
                        <c:pt idx="0">
                          <c:v>2.8%</c:v>
                        </c:pt>
                      </c15:dlblFieldTableCache>
                    </c15:dlblFTEntry>
                  </c15:dlblFieldTable>
                  <c15:showDataLabelsRange val="0"/>
                </c:ext>
                <c:ext xmlns:c16="http://schemas.microsoft.com/office/drawing/2014/chart" uri="{C3380CC4-5D6E-409C-BE32-E72D297353CC}">
                  <c16:uniqueId val="{00000006-E475-4315-9539-00F3478DB23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'F36'!$B$9:$C$9</c:f>
              <c:numCache>
                <c:formatCode>#,##0</c:formatCode>
                <c:ptCount val="2"/>
                <c:pt idx="1">
                  <c:v>742</c:v>
                </c:pt>
              </c:numCache>
            </c:numRef>
          </c:val>
          <c:extLst>
            <c:ext xmlns:c16="http://schemas.microsoft.com/office/drawing/2014/chart" uri="{C3380CC4-5D6E-409C-BE32-E72D297353CC}">
              <c16:uniqueId val="{00000007-E475-4315-9539-00F3478DB236}"/>
            </c:ext>
          </c:extLst>
        </c:ser>
        <c:ser>
          <c:idx val="4"/>
          <c:order val="4"/>
          <c:tx>
            <c:strRef>
              <c:f>'F36'!$A$10</c:f>
              <c:strCache>
                <c:ptCount val="1"/>
                <c:pt idx="0">
                  <c:v>Cofinanciamientos y subsidios</c:v>
                </c:pt>
              </c:strCache>
            </c:strRef>
          </c:tx>
          <c:spPr>
            <a:solidFill>
              <a:srgbClr val="393D3F"/>
            </a:solidFill>
            <a:ln>
              <a:noFill/>
            </a:ln>
            <a:effectLst/>
          </c:spPr>
          <c:invertIfNegative val="0"/>
          <c:dLbls>
            <c:dLbl>
              <c:idx val="0"/>
              <c:tx>
                <c:rich>
                  <a:bodyPr/>
                  <a:lstStyle/>
                  <a:p>
                    <a:fld id="{99C71F4A-C8B8-4F81-AE3F-DF2D5BDF6DAF}" type="CELLRANGE">
                      <a:rPr lang="es-MX"/>
                      <a:pPr/>
                      <a:t>[CELLRANGE]</a:t>
                    </a:fld>
                    <a:r>
                      <a:rPr lang="es-MX" baseline="0"/>
                      <a:t>, </a:t>
                    </a:r>
                    <a:fld id="{25D8C99E-D412-48D1-8A48-F3B73562BBF4}" type="VALUE">
                      <a:rPr lang="es-MX" baseline="0"/>
                      <a:pPr/>
                      <a:t>[VALOR]</a:t>
                    </a:fld>
                    <a:endParaRPr lang="es-MX"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475-4315-9539-00F3478DB236}"/>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75-4315-9539-00F3478DB236}"/>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'F36'!$B$10:$C$10</c:f>
              <c:numCache>
                <c:formatCode>#,##0</c:formatCode>
                <c:ptCount val="2"/>
                <c:pt idx="0" formatCode="General">
                  <c:v>7101</c:v>
                </c:pt>
              </c:numCache>
            </c:numRef>
          </c:val>
          <c:extLst>
            <c:ext xmlns:c15="http://schemas.microsoft.com/office/drawing/2012/chart" uri="{02D57815-91ED-43cb-92C2-25804820EDAC}">
              <c15:datalabelsRange>
                <c15:f>'F36'!$D$10</c15:f>
                <c15:dlblRangeCache>
                  <c:ptCount val="1"/>
                  <c:pt idx="0">
                    <c:v>21.2%</c:v>
                  </c:pt>
                </c15:dlblRangeCache>
              </c15:datalabelsRange>
            </c:ext>
            <c:ext xmlns:c16="http://schemas.microsoft.com/office/drawing/2014/chart" uri="{C3380CC4-5D6E-409C-BE32-E72D297353CC}">
              <c16:uniqueId val="{0000000A-E475-4315-9539-00F3478DB236}"/>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'F37'!$B$7</c:f>
              <c:strCache>
                <c:ptCount val="1"/>
                <c:pt idx="0">
                  <c:v>Económica</c:v>
                </c:pt>
              </c:strCache>
            </c:strRef>
          </c:tx>
          <c:spPr>
            <a:solidFill>
              <a:srgbClr val="FBBB27"/>
            </a:solidFill>
            <a:ln>
              <a:noFill/>
            </a:ln>
            <a:effectLst/>
          </c:spPr>
          <c:invertIfNegative val="0"/>
          <c:dLbls>
            <c:dLbl>
              <c:idx val="0"/>
              <c:layout>
                <c:manualLayout>
                  <c:x val="0.1391112061419956"/>
                  <c:y val="-9.32699375201579E-2"/>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511-44D6-B604-7D44519EF8D8}"/>
                </c:ext>
              </c:extLst>
            </c:dLbl>
            <c:dLbl>
              <c:idx val="1"/>
              <c:layout>
                <c:manualLayout>
                  <c:x val="0.13779956384400713"/>
                  <c:y val="-0.22022068581148416"/>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511-44D6-B604-7D44519EF8D8}"/>
                </c:ext>
              </c:extLst>
            </c:dLbl>
            <c:dLbl>
              <c:idx val="2"/>
              <c:layout>
                <c:manualLayout>
                  <c:x val="0.11637614908037251"/>
                  <c:y val="-4.9225800357861164E-2"/>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511-44D6-B604-7D44519EF8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'F37'!$C$7:$F$7</c15:sqref>
                  </c15:fullRef>
                </c:ext>
              </c:extLst>
              <c:f>'F37'!$C$7:$E$7</c:f>
              <c:numCache>
                <c:formatCode>0.0%</c:formatCode>
                <c:ptCount val="3"/>
                <c:pt idx="0">
                  <c:v>2.4708094634189007E-2</c:v>
                </c:pt>
                <c:pt idx="1">
                  <c:v>5.1901162134717366E-3</c:v>
                </c:pt>
                <c:pt idx="2">
                  <c:v>0</c:v>
                </c:pt>
              </c:numCache>
            </c:numRef>
          </c:val>
          <c:extLst>
            <c:ext xmlns:c16="http://schemas.microsoft.com/office/drawing/2014/chart" uri="{C3380CC4-5D6E-409C-BE32-E72D297353CC}">
              <c16:uniqueId val="{00000003-6511-44D6-B604-7D44519EF8D8}"/>
            </c:ext>
          </c:extLst>
        </c:ser>
        <c:ser>
          <c:idx val="1"/>
          <c:order val="1"/>
          <c:tx>
            <c:strRef>
              <c:f>'F37'!$B$8</c:f>
              <c:strCache>
                <c:ptCount val="1"/>
                <c:pt idx="0">
                  <c:v>Popular</c:v>
                </c:pt>
              </c:strCache>
            </c:strRef>
          </c:tx>
          <c:spPr>
            <a:solidFill>
              <a:srgbClr val="FAD496"/>
            </a:solidFill>
            <a:ln>
              <a:noFill/>
            </a:ln>
            <a:effectLst/>
          </c:spPr>
          <c:invertIfNegative val="0"/>
          <c:dLbls>
            <c:dLbl>
              <c:idx val="1"/>
              <c:layout>
                <c:manualLayout>
                  <c:x val="0.12775518931407759"/>
                  <c:y val="-7.2543284737900754E-2"/>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511-44D6-B604-7D44519EF8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'F37'!$C$8:$F$8</c15:sqref>
                  </c15:fullRef>
                </c:ext>
              </c:extLst>
              <c:f>'F37'!$C$8:$E$8</c:f>
              <c:numCache>
                <c:formatCode>0.0%</c:formatCode>
                <c:ptCount val="3"/>
                <c:pt idx="0">
                  <c:v>0.51764551537149606</c:v>
                </c:pt>
                <c:pt idx="1">
                  <c:v>2.8996953627439918E-2</c:v>
                </c:pt>
                <c:pt idx="2">
                  <c:v>8.1843838193791152E-2</c:v>
                </c:pt>
              </c:numCache>
            </c:numRef>
          </c:val>
          <c:extLst>
            <c:ext xmlns:c16="http://schemas.microsoft.com/office/drawing/2014/chart" uri="{C3380CC4-5D6E-409C-BE32-E72D297353CC}">
              <c16:uniqueId val="{00000005-6511-44D6-B604-7D44519EF8D8}"/>
            </c:ext>
          </c:extLst>
        </c:ser>
        <c:ser>
          <c:idx val="2"/>
          <c:order val="2"/>
          <c:tx>
            <c:strRef>
              <c:f>'F37'!$B$9</c:f>
              <c:strCache>
                <c:ptCount val="1"/>
                <c:pt idx="0">
                  <c:v>Tradicional</c:v>
                </c:pt>
              </c:strCache>
            </c:strRef>
          </c:tx>
          <c:spPr>
            <a:solidFill>
              <a:srgbClr val="C9D0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'F37'!$C$9:$F$9</c15:sqref>
                  </c15:fullRef>
                </c:ext>
              </c:extLst>
              <c:f>'F37'!$C$9:$E$9</c:f>
              <c:numCache>
                <c:formatCode>0.0%</c:formatCode>
                <c:ptCount val="3"/>
                <c:pt idx="0">
                  <c:v>0.26662876634451393</c:v>
                </c:pt>
                <c:pt idx="1">
                  <c:v>0.1441949678438452</c:v>
                </c:pt>
                <c:pt idx="2">
                  <c:v>0.35089369708372531</c:v>
                </c:pt>
              </c:numCache>
            </c:numRef>
          </c:val>
          <c:extLst>
            <c:ext xmlns:c16="http://schemas.microsoft.com/office/drawing/2014/chart" uri="{C3380CC4-5D6E-409C-BE32-E72D297353CC}">
              <c16:uniqueId val="{00000006-6511-44D6-B604-7D44519EF8D8}"/>
            </c:ext>
          </c:extLst>
        </c:ser>
        <c:ser>
          <c:idx val="3"/>
          <c:order val="3"/>
          <c:tx>
            <c:strRef>
              <c:f>'F37'!$B$10</c:f>
              <c:strCache>
                <c:ptCount val="1"/>
                <c:pt idx="0">
                  <c:v>Media</c:v>
                </c:pt>
              </c:strCache>
            </c:strRef>
          </c:tx>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'F37'!$C$10:$F$10</c15:sqref>
                  </c15:fullRef>
                </c:ext>
              </c:extLst>
              <c:f>'F37'!$C$10:$E$10</c:f>
              <c:numCache>
                <c:formatCode>0.0%</c:formatCode>
                <c:ptCount val="3"/>
                <c:pt idx="0">
                  <c:v>0.14544977478462412</c:v>
                </c:pt>
                <c:pt idx="1">
                  <c:v>0.41780435518447478</c:v>
                </c:pt>
                <c:pt idx="2">
                  <c:v>0.50611476952022583</c:v>
                </c:pt>
              </c:numCache>
            </c:numRef>
          </c:val>
          <c:extLst>
            <c:ext xmlns:c16="http://schemas.microsoft.com/office/drawing/2014/chart" uri="{C3380CC4-5D6E-409C-BE32-E72D297353CC}">
              <c16:uniqueId val="{00000007-6511-44D6-B604-7D44519EF8D8}"/>
            </c:ext>
          </c:extLst>
        </c:ser>
        <c:ser>
          <c:idx val="4"/>
          <c:order val="4"/>
          <c:tx>
            <c:strRef>
              <c:f>'F37'!$B$11</c:f>
              <c:strCache>
                <c:ptCount val="1"/>
                <c:pt idx="0">
                  <c:v>Residencial</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'F37'!$C$11:$F$11</c15:sqref>
                  </c15:fullRef>
                </c:ext>
              </c:extLst>
              <c:f>'F37'!$C$11:$E$11</c:f>
              <c:numCache>
                <c:formatCode>0.0%</c:formatCode>
                <c:ptCount val="3"/>
                <c:pt idx="0">
                  <c:v>4.0757423361175493E-2</c:v>
                </c:pt>
                <c:pt idx="1">
                  <c:v>0.28195870472751888</c:v>
                </c:pt>
                <c:pt idx="2">
                  <c:v>5.5503292568203196E-2</c:v>
                </c:pt>
              </c:numCache>
            </c:numRef>
          </c:val>
          <c:extLst>
            <c:ext xmlns:c16="http://schemas.microsoft.com/office/drawing/2014/chart" uri="{C3380CC4-5D6E-409C-BE32-E72D297353CC}">
              <c16:uniqueId val="{00000008-6511-44D6-B604-7D44519EF8D8}"/>
            </c:ext>
          </c:extLst>
        </c:ser>
        <c:ser>
          <c:idx val="5"/>
          <c:order val="5"/>
          <c:tx>
            <c:strRef>
              <c:f>'F37'!$B$12</c:f>
              <c:strCache>
                <c:ptCount val="1"/>
                <c:pt idx="0">
                  <c:v>Residencial plus</c:v>
                </c:pt>
              </c:strCache>
            </c:strRef>
          </c:tx>
          <c:spPr>
            <a:solidFill>
              <a:schemeClr val="accent6">
                <a:lumMod val="60000"/>
                <a:lumOff val="40000"/>
              </a:schemeClr>
            </a:solidFill>
            <a:ln>
              <a:noFill/>
            </a:ln>
            <a:effectLst/>
          </c:spPr>
          <c:invertIfNegative val="0"/>
          <c:dLbls>
            <c:dLbl>
              <c:idx val="0"/>
              <c:layout>
                <c:manualLayout>
                  <c:x val="0.13485269983152634"/>
                  <c:y val="5.181663195564333E-2"/>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6511-44D6-B604-7D44519EF8D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11-44D6-B604-7D44519EF8D8}"/>
                </c:ext>
              </c:extLst>
            </c:dLbl>
            <c:dLbl>
              <c:idx val="2"/>
              <c:layout>
                <c:manualLayout>
                  <c:x val="0.11282809575475129"/>
                  <c:y val="5.5702879352316582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0.12794280292189736"/>
                      <c:h val="0.14379115367691025"/>
                    </c:manualLayout>
                  </c15:layout>
                </c:ext>
                <c:ext xmlns:c16="http://schemas.microsoft.com/office/drawing/2014/chart" uri="{C3380CC4-5D6E-409C-BE32-E72D297353CC}">
                  <c16:uniqueId val="{0000000B-6511-44D6-B604-7D44519EF8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'F37'!$C$12:$F$12</c15:sqref>
                  </c15:fullRef>
                </c:ext>
              </c:extLst>
              <c:f>'F37'!$C$12:$E$12</c:f>
              <c:numCache>
                <c:formatCode>0.0%</c:formatCode>
                <c:ptCount val="3"/>
                <c:pt idx="0">
                  <c:v>4.8104255040013998E-3</c:v>
                </c:pt>
                <c:pt idx="1">
                  <c:v>0.12185490240324946</c:v>
                </c:pt>
                <c:pt idx="2">
                  <c:v>5.6444026340545629E-3</c:v>
                </c:pt>
              </c:numCache>
            </c:numRef>
          </c:val>
          <c:extLst>
            <c:ext xmlns:c16="http://schemas.microsoft.com/office/drawing/2014/chart" uri="{C3380CC4-5D6E-409C-BE32-E72D297353CC}">
              <c16:uniqueId val="{0000000C-6511-44D6-B604-7D44519EF8D8}"/>
            </c:ext>
          </c:extLst>
        </c:ser>
        <c:dLbls>
          <c:dLblPos val="ctr"/>
          <c:showLegendKey val="0"/>
          <c:showVal val="1"/>
          <c:showCatName val="0"/>
          <c:showSerName val="0"/>
          <c:showPercent val="0"/>
          <c:showBubbleSize val="0"/>
        </c:dLbls>
        <c:gapWidth val="150"/>
        <c:overlap val="100"/>
        <c:axId val="1407769103"/>
        <c:axId val="1402839183"/>
      </c:barChart>
      <c:catAx>
        <c:axId val="14077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02839183"/>
        <c:crosses val="autoZero"/>
        <c:auto val="1"/>
        <c:lblAlgn val="ctr"/>
        <c:lblOffset val="100"/>
        <c:noMultiLvlLbl val="0"/>
      </c:catAx>
      <c:valAx>
        <c:axId val="1402839183"/>
        <c:scaling>
          <c:orientation val="minMax"/>
          <c:max val="1"/>
        </c:scaling>
        <c:delete val="1"/>
        <c:axPos val="l"/>
        <c:numFmt formatCode="0.0%" sourceLinked="1"/>
        <c:majorTickMark val="none"/>
        <c:minorTickMark val="none"/>
        <c:tickLblPos val="nextTo"/>
        <c:crossAx val="14077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'F38'!$F$6</c:f>
              <c:strCache>
                <c:ptCount val="1"/>
                <c:pt idx="0">
                  <c:v>Nacional</c:v>
                </c:pt>
              </c:strCache>
            </c:strRef>
          </c:tx>
          <c:spPr>
            <a:solidFill>
              <a:srgbClr val="FFC000"/>
            </a:solidFill>
            <a:ln w="0" cmpd="sng">
              <a:noFill/>
              <a:prstDash val="solid"/>
            </a:ln>
          </c:spPr>
          <c:invertIfNegative val="0"/>
          <c:dPt>
            <c:idx val="0"/>
            <c:invertIfNegative val="0"/>
            <c:bubble3D val="0"/>
            <c:extLst>
              <c:ext xmlns:c16="http://schemas.microsoft.com/office/drawing/2014/chart" uri="{C3380CC4-5D6E-409C-BE32-E72D297353CC}">
                <c16:uniqueId val="{00000000-B1AB-4975-9E5D-BBBD49F6E00F}"/>
              </c:ext>
            </c:extLst>
          </c:dPt>
          <c:dPt>
            <c:idx val="1"/>
            <c:invertIfNegative val="0"/>
            <c:bubble3D val="0"/>
            <c:extLst>
              <c:ext xmlns:c16="http://schemas.microsoft.com/office/drawing/2014/chart" uri="{C3380CC4-5D6E-409C-BE32-E72D297353CC}">
                <c16:uniqueId val="{00000001-B1AB-4975-9E5D-BBBD49F6E00F}"/>
              </c:ext>
            </c:extLst>
          </c:dPt>
          <c:dPt>
            <c:idx val="2"/>
            <c:invertIfNegative val="0"/>
            <c:bubble3D val="0"/>
            <c:extLst>
              <c:ext xmlns:c16="http://schemas.microsoft.com/office/drawing/2014/chart" uri="{C3380CC4-5D6E-409C-BE32-E72D297353CC}">
                <c16:uniqueId val="{00000002-B1AB-4975-9E5D-BBBD49F6E00F}"/>
              </c:ext>
            </c:extLst>
          </c:dPt>
          <c:dPt>
            <c:idx val="3"/>
            <c:invertIfNegative val="0"/>
            <c:bubble3D val="0"/>
            <c:extLst>
              <c:ext xmlns:c16="http://schemas.microsoft.com/office/drawing/2014/chart" uri="{C3380CC4-5D6E-409C-BE32-E72D297353CC}">
                <c16:uniqueId val="{00000003-B1AB-4975-9E5D-BBBD49F6E00F}"/>
              </c:ext>
            </c:extLst>
          </c:dPt>
          <c:dPt>
            <c:idx val="4"/>
            <c:invertIfNegative val="0"/>
            <c:bubble3D val="0"/>
            <c:extLst>
              <c:ext xmlns:c16="http://schemas.microsoft.com/office/drawing/2014/chart" uri="{C3380CC4-5D6E-409C-BE32-E72D297353CC}">
                <c16:uniqueId val="{00000004-B1AB-4975-9E5D-BBBD49F6E00F}"/>
              </c:ext>
            </c:extLst>
          </c:dPt>
          <c:dPt>
            <c:idx val="5"/>
            <c:invertIfNegative val="0"/>
            <c:bubble3D val="0"/>
            <c:extLst>
              <c:ext xmlns:c16="http://schemas.microsoft.com/office/drawing/2014/chart" uri="{C3380CC4-5D6E-409C-BE32-E72D297353CC}">
                <c16:uniqueId val="{00000005-B1AB-4975-9E5D-BBBD49F6E00F}"/>
              </c:ext>
            </c:extLst>
          </c:dPt>
          <c:dPt>
            <c:idx val="6"/>
            <c:invertIfNegative val="0"/>
            <c:bubble3D val="0"/>
            <c:extLst>
              <c:ext xmlns:c16="http://schemas.microsoft.com/office/drawing/2014/chart" uri="{C3380CC4-5D6E-409C-BE32-E72D297353CC}">
                <c16:uniqueId val="{00000006-B1AB-4975-9E5D-BBBD49F6E00F}"/>
              </c:ext>
            </c:extLst>
          </c:dPt>
          <c:dPt>
            <c:idx val="7"/>
            <c:invertIfNegative val="0"/>
            <c:bubble3D val="0"/>
            <c:extLst>
              <c:ext xmlns:c16="http://schemas.microsoft.com/office/drawing/2014/chart" uri="{C3380CC4-5D6E-409C-BE32-E72D297353CC}">
                <c16:uniqueId val="{00000007-B1AB-4975-9E5D-BBBD49F6E00F}"/>
              </c:ext>
            </c:extLst>
          </c:dPt>
          <c:dPt>
            <c:idx val="8"/>
            <c:invertIfNegative val="0"/>
            <c:bubble3D val="0"/>
            <c:extLst>
              <c:ext xmlns:c16="http://schemas.microsoft.com/office/drawing/2014/chart" uri="{C3380CC4-5D6E-409C-BE32-E72D297353CC}">
                <c16:uniqueId val="{00000008-B1AB-4975-9E5D-BBBD49F6E00F}"/>
              </c:ext>
            </c:extLst>
          </c:dPt>
          <c:dPt>
            <c:idx val="9"/>
            <c:invertIfNegative val="0"/>
            <c:bubble3D val="0"/>
            <c:extLst>
              <c:ext xmlns:c16="http://schemas.microsoft.com/office/drawing/2014/chart" uri="{C3380CC4-5D6E-409C-BE32-E72D297353CC}">
                <c16:uniqueId val="{00000009-B1AB-4975-9E5D-BBBD49F6E00F}"/>
              </c:ext>
            </c:extLst>
          </c:dPt>
          <c:dPt>
            <c:idx val="10"/>
            <c:invertIfNegative val="0"/>
            <c:bubble3D val="0"/>
            <c:spPr>
              <a:solidFill>
                <a:srgbClr val="95682B"/>
              </a:solidFill>
              <a:ln w="0" cmpd="sng">
                <a:noFill/>
                <a:prstDash val="solid"/>
              </a:ln>
            </c:spPr>
            <c:extLst>
              <c:ext xmlns:c16="http://schemas.microsoft.com/office/drawing/2014/chart" uri="{C3380CC4-5D6E-409C-BE32-E72D297353CC}">
                <c16:uniqueId val="{0000000B-B1AB-4975-9E5D-BBBD49F6E00F}"/>
              </c:ext>
            </c:extLst>
          </c:dPt>
          <c:dPt>
            <c:idx val="11"/>
            <c:invertIfNegative val="0"/>
            <c:bubble3D val="0"/>
            <c:extLst>
              <c:ext xmlns:c16="http://schemas.microsoft.com/office/drawing/2014/chart" uri="{C3380CC4-5D6E-409C-BE32-E72D297353CC}">
                <c16:uniqueId val="{0000000C-B1AB-4975-9E5D-BBBD49F6E00F}"/>
              </c:ext>
            </c:extLst>
          </c:dPt>
          <c:dPt>
            <c:idx val="12"/>
            <c:invertIfNegative val="0"/>
            <c:bubble3D val="0"/>
            <c:extLst>
              <c:ext xmlns:c16="http://schemas.microsoft.com/office/drawing/2014/chart" uri="{C3380CC4-5D6E-409C-BE32-E72D297353CC}">
                <c16:uniqueId val="{0000000D-B1AB-4975-9E5D-BBBD49F6E00F}"/>
              </c:ext>
            </c:extLst>
          </c:dPt>
          <c:dPt>
            <c:idx val="13"/>
            <c:invertIfNegative val="0"/>
            <c:bubble3D val="0"/>
            <c:extLst>
              <c:ext xmlns:c16="http://schemas.microsoft.com/office/drawing/2014/chart" uri="{C3380CC4-5D6E-409C-BE32-E72D297353CC}">
                <c16:uniqueId val="{0000000E-B1AB-4975-9E5D-BBBD49F6E00F}"/>
              </c:ext>
            </c:extLst>
          </c:dPt>
          <c:dPt>
            <c:idx val="14"/>
            <c:invertIfNegative val="0"/>
            <c:bubble3D val="0"/>
            <c:extLst>
              <c:ext xmlns:c16="http://schemas.microsoft.com/office/drawing/2014/chart" uri="{C3380CC4-5D6E-409C-BE32-E72D297353CC}">
                <c16:uniqueId val="{0000000F-B1AB-4975-9E5D-BBBD49F6E00F}"/>
              </c:ext>
            </c:extLst>
          </c:dPt>
          <c:dPt>
            <c:idx val="16"/>
            <c:invertIfNegative val="0"/>
            <c:bubble3D val="0"/>
            <c:extLst>
              <c:ext xmlns:c16="http://schemas.microsoft.com/office/drawing/2014/chart" uri="{C3380CC4-5D6E-409C-BE32-E72D297353CC}">
                <c16:uniqueId val="{00000010-B1AB-4975-9E5D-BBBD49F6E00F}"/>
              </c:ext>
            </c:extLst>
          </c:dPt>
          <c:dPt>
            <c:idx val="17"/>
            <c:invertIfNegative val="0"/>
            <c:bubble3D val="0"/>
            <c:extLst>
              <c:ext xmlns:c16="http://schemas.microsoft.com/office/drawing/2014/chart" uri="{C3380CC4-5D6E-409C-BE32-E72D297353CC}">
                <c16:uniqueId val="{00000011-B1AB-4975-9E5D-BBBD49F6E00F}"/>
              </c:ext>
            </c:extLst>
          </c:dPt>
          <c:dPt>
            <c:idx val="18"/>
            <c:invertIfNegative val="0"/>
            <c:bubble3D val="0"/>
            <c:extLst>
              <c:ext xmlns:c16="http://schemas.microsoft.com/office/drawing/2014/chart" uri="{C3380CC4-5D6E-409C-BE32-E72D297353CC}">
                <c16:uniqueId val="{00000012-B1AB-4975-9E5D-BBBD49F6E00F}"/>
              </c:ext>
            </c:extLst>
          </c:dPt>
          <c:dPt>
            <c:idx val="19"/>
            <c:invertIfNegative val="0"/>
            <c:bubble3D val="0"/>
            <c:extLst>
              <c:ext xmlns:c16="http://schemas.microsoft.com/office/drawing/2014/chart" uri="{C3380CC4-5D6E-409C-BE32-E72D297353CC}">
                <c16:uniqueId val="{00000013-B1AB-4975-9E5D-BBBD49F6E00F}"/>
              </c:ext>
            </c:extLst>
          </c:dPt>
          <c:dPt>
            <c:idx val="20"/>
            <c:invertIfNegative val="0"/>
            <c:bubble3D val="0"/>
            <c:extLst>
              <c:ext xmlns:c16="http://schemas.microsoft.com/office/drawing/2014/chart" uri="{C3380CC4-5D6E-409C-BE32-E72D297353CC}">
                <c16:uniqueId val="{00000014-B1AB-4975-9E5D-BBBD49F6E00F}"/>
              </c:ext>
            </c:extLst>
          </c:dPt>
          <c:dPt>
            <c:idx val="22"/>
            <c:invertIfNegative val="0"/>
            <c:bubble3D val="0"/>
            <c:spPr>
              <a:solidFill>
                <a:srgbClr val="95682B"/>
              </a:solidFill>
              <a:ln w="0" cmpd="sng">
                <a:noFill/>
                <a:prstDash val="solid"/>
              </a:ln>
            </c:spPr>
            <c:extLst>
              <c:ext xmlns:c16="http://schemas.microsoft.com/office/drawing/2014/chart" uri="{C3380CC4-5D6E-409C-BE32-E72D297353CC}">
                <c16:uniqueId val="{00000016-B1AB-4975-9E5D-BBBD49F6E00F}"/>
              </c:ext>
            </c:extLst>
          </c:dPt>
          <c:dPt>
            <c:idx val="23"/>
            <c:invertIfNegative val="0"/>
            <c:bubble3D val="0"/>
            <c:extLst>
              <c:ext xmlns:c16="http://schemas.microsoft.com/office/drawing/2014/chart" uri="{C3380CC4-5D6E-409C-BE32-E72D297353CC}">
                <c16:uniqueId val="{00000017-B1AB-4975-9E5D-BBBD49F6E00F}"/>
              </c:ext>
            </c:extLst>
          </c:dPt>
          <c:dPt>
            <c:idx val="24"/>
            <c:invertIfNegative val="0"/>
            <c:bubble3D val="0"/>
            <c:extLst>
              <c:ext xmlns:c16="http://schemas.microsoft.com/office/drawing/2014/chart" uri="{C3380CC4-5D6E-409C-BE32-E72D297353CC}">
                <c16:uniqueId val="{00000018-B1AB-4975-9E5D-BBBD49F6E00F}"/>
              </c:ext>
            </c:extLst>
          </c:dPt>
          <c:dPt>
            <c:idx val="26"/>
            <c:invertIfNegative val="0"/>
            <c:bubble3D val="0"/>
            <c:extLst>
              <c:ext xmlns:c16="http://schemas.microsoft.com/office/drawing/2014/chart" uri="{C3380CC4-5D6E-409C-BE32-E72D297353CC}">
                <c16:uniqueId val="{00000019-B1AB-4975-9E5D-BBBD49F6E00F}"/>
              </c:ext>
            </c:extLst>
          </c:dPt>
          <c:dPt>
            <c:idx val="27"/>
            <c:invertIfNegative val="0"/>
            <c:bubble3D val="0"/>
            <c:extLst>
              <c:ext xmlns:c16="http://schemas.microsoft.com/office/drawing/2014/chart" uri="{C3380CC4-5D6E-409C-BE32-E72D297353CC}">
                <c16:uniqueId val="{0000001A-B1AB-4975-9E5D-BBBD49F6E00F}"/>
              </c:ext>
            </c:extLst>
          </c:dPt>
          <c:dPt>
            <c:idx val="28"/>
            <c:invertIfNegative val="0"/>
            <c:bubble3D val="0"/>
            <c:extLst>
              <c:ext xmlns:c16="http://schemas.microsoft.com/office/drawing/2014/chart" uri="{C3380CC4-5D6E-409C-BE32-E72D297353CC}">
                <c16:uniqueId val="{0000001B-B1AB-4975-9E5D-BBBD49F6E00F}"/>
              </c:ext>
            </c:extLst>
          </c:dPt>
          <c:dPt>
            <c:idx val="30"/>
            <c:invertIfNegative val="0"/>
            <c:bubble3D val="0"/>
            <c:extLst>
              <c:ext xmlns:c16="http://schemas.microsoft.com/office/drawing/2014/chart" uri="{C3380CC4-5D6E-409C-BE32-E72D297353CC}">
                <c16:uniqueId val="{0000001C-B1AB-4975-9E5D-BBBD49F6E00F}"/>
              </c:ext>
            </c:extLst>
          </c:dPt>
          <c:dPt>
            <c:idx val="31"/>
            <c:invertIfNegative val="0"/>
            <c:bubble3D val="0"/>
            <c:extLst>
              <c:ext xmlns:c16="http://schemas.microsoft.com/office/drawing/2014/chart" uri="{C3380CC4-5D6E-409C-BE32-E72D297353CC}">
                <c16:uniqueId val="{0000001D-B1AB-4975-9E5D-BBBD49F6E00F}"/>
              </c:ext>
            </c:extLst>
          </c:dPt>
          <c:dPt>
            <c:idx val="32"/>
            <c:invertIfNegative val="0"/>
            <c:bubble3D val="0"/>
            <c:extLst>
              <c:ext xmlns:c16="http://schemas.microsoft.com/office/drawing/2014/chart" uri="{C3380CC4-5D6E-409C-BE32-E72D297353CC}">
                <c16:uniqueId val="{0000001E-B1AB-4975-9E5D-BBBD49F6E00F}"/>
              </c:ext>
            </c:extLst>
          </c:dPt>
          <c:dPt>
            <c:idx val="34"/>
            <c:invertIfNegative val="0"/>
            <c:bubble3D val="0"/>
            <c:spPr>
              <a:solidFill>
                <a:srgbClr val="95682B"/>
              </a:solidFill>
              <a:ln w="0" cmpd="sng">
                <a:noFill/>
                <a:prstDash val="solid"/>
              </a:ln>
            </c:spPr>
            <c:extLst>
              <c:ext xmlns:c16="http://schemas.microsoft.com/office/drawing/2014/chart" uri="{C3380CC4-5D6E-409C-BE32-E72D297353CC}">
                <c16:uniqueId val="{00000020-B1AB-4975-9E5D-BBBD49F6E00F}"/>
              </c:ext>
            </c:extLst>
          </c:dPt>
          <c:dPt>
            <c:idx val="35"/>
            <c:invertIfNegative val="0"/>
            <c:bubble3D val="0"/>
            <c:extLst>
              <c:ext xmlns:c16="http://schemas.microsoft.com/office/drawing/2014/chart" uri="{C3380CC4-5D6E-409C-BE32-E72D297353CC}">
                <c16:uniqueId val="{00000021-B1AB-4975-9E5D-BBBD49F6E00F}"/>
              </c:ext>
            </c:extLst>
          </c:dPt>
          <c:dPt>
            <c:idx val="36"/>
            <c:invertIfNegative val="0"/>
            <c:bubble3D val="0"/>
            <c:extLst>
              <c:ext xmlns:c16="http://schemas.microsoft.com/office/drawing/2014/chart" uri="{C3380CC4-5D6E-409C-BE32-E72D297353CC}">
                <c16:uniqueId val="{00000022-B1AB-4975-9E5D-BBBD49F6E00F}"/>
              </c:ext>
            </c:extLst>
          </c:dPt>
          <c:dPt>
            <c:idx val="37"/>
            <c:invertIfNegative val="0"/>
            <c:bubble3D val="0"/>
            <c:extLst>
              <c:ext xmlns:c16="http://schemas.microsoft.com/office/drawing/2014/chart" uri="{C3380CC4-5D6E-409C-BE32-E72D297353CC}">
                <c16:uniqueId val="{00000023-B1AB-4975-9E5D-BBBD49F6E00F}"/>
              </c:ext>
            </c:extLst>
          </c:dPt>
          <c:dPt>
            <c:idx val="38"/>
            <c:invertIfNegative val="0"/>
            <c:bubble3D val="0"/>
            <c:extLst>
              <c:ext xmlns:c16="http://schemas.microsoft.com/office/drawing/2014/chart" uri="{C3380CC4-5D6E-409C-BE32-E72D297353CC}">
                <c16:uniqueId val="{00000024-B1AB-4975-9E5D-BBBD49F6E00F}"/>
              </c:ext>
            </c:extLst>
          </c:dPt>
          <c:dPt>
            <c:idx val="39"/>
            <c:invertIfNegative val="0"/>
            <c:bubble3D val="0"/>
            <c:extLst>
              <c:ext xmlns:c16="http://schemas.microsoft.com/office/drawing/2014/chart" uri="{C3380CC4-5D6E-409C-BE32-E72D297353CC}">
                <c16:uniqueId val="{00000025-B1AB-4975-9E5D-BBBD49F6E00F}"/>
              </c:ext>
            </c:extLst>
          </c:dPt>
          <c:dPt>
            <c:idx val="40"/>
            <c:invertIfNegative val="0"/>
            <c:bubble3D val="0"/>
            <c:extLst>
              <c:ext xmlns:c16="http://schemas.microsoft.com/office/drawing/2014/chart" uri="{C3380CC4-5D6E-409C-BE32-E72D297353CC}">
                <c16:uniqueId val="{00000026-B1AB-4975-9E5D-BBBD49F6E00F}"/>
              </c:ext>
            </c:extLst>
          </c:dPt>
          <c:dPt>
            <c:idx val="42"/>
            <c:invertIfNegative val="0"/>
            <c:bubble3D val="0"/>
            <c:extLst>
              <c:ext xmlns:c16="http://schemas.microsoft.com/office/drawing/2014/chart" uri="{C3380CC4-5D6E-409C-BE32-E72D297353CC}">
                <c16:uniqueId val="{00000027-B1AB-4975-9E5D-BBBD49F6E00F}"/>
              </c:ext>
            </c:extLst>
          </c:dPt>
          <c:dPt>
            <c:idx val="43"/>
            <c:invertIfNegative val="0"/>
            <c:bubble3D val="0"/>
            <c:extLst>
              <c:ext xmlns:c16="http://schemas.microsoft.com/office/drawing/2014/chart" uri="{C3380CC4-5D6E-409C-BE32-E72D297353CC}">
                <c16:uniqueId val="{00000028-B1AB-4975-9E5D-BBBD49F6E00F}"/>
              </c:ext>
            </c:extLst>
          </c:dPt>
          <c:dPt>
            <c:idx val="44"/>
            <c:invertIfNegative val="0"/>
            <c:bubble3D val="0"/>
            <c:extLst>
              <c:ext xmlns:c16="http://schemas.microsoft.com/office/drawing/2014/chart" uri="{C3380CC4-5D6E-409C-BE32-E72D297353CC}">
                <c16:uniqueId val="{00000029-B1AB-4975-9E5D-BBBD49F6E00F}"/>
              </c:ext>
            </c:extLst>
          </c:dPt>
          <c:dPt>
            <c:idx val="45"/>
            <c:invertIfNegative val="0"/>
            <c:bubble3D val="0"/>
            <c:extLst>
              <c:ext xmlns:c16="http://schemas.microsoft.com/office/drawing/2014/chart" uri="{C3380CC4-5D6E-409C-BE32-E72D297353CC}">
                <c16:uniqueId val="{0000002A-B1AB-4975-9E5D-BBBD49F6E00F}"/>
              </c:ext>
            </c:extLst>
          </c:dPt>
          <c:dPt>
            <c:idx val="46"/>
            <c:invertIfNegative val="0"/>
            <c:bubble3D val="0"/>
            <c:spPr>
              <a:solidFill>
                <a:srgbClr val="95682B"/>
              </a:solidFill>
              <a:ln w="0" cmpd="sng">
                <a:noFill/>
                <a:prstDash val="solid"/>
              </a:ln>
            </c:spPr>
            <c:extLst>
              <c:ext xmlns:c16="http://schemas.microsoft.com/office/drawing/2014/chart" uri="{C3380CC4-5D6E-409C-BE32-E72D297353CC}">
                <c16:uniqueId val="{0000002C-B1AB-4975-9E5D-BBBD49F6E00F}"/>
              </c:ext>
            </c:extLst>
          </c:dPt>
          <c:dPt>
            <c:idx val="47"/>
            <c:invertIfNegative val="0"/>
            <c:bubble3D val="0"/>
            <c:extLst>
              <c:ext xmlns:c16="http://schemas.microsoft.com/office/drawing/2014/chart" uri="{C3380CC4-5D6E-409C-BE32-E72D297353CC}">
                <c16:uniqueId val="{0000002D-B1AB-4975-9E5D-BBBD49F6E00F}"/>
              </c:ext>
            </c:extLst>
          </c:dPt>
          <c:dPt>
            <c:idx val="48"/>
            <c:invertIfNegative val="0"/>
            <c:bubble3D val="0"/>
            <c:extLst>
              <c:ext xmlns:c16="http://schemas.microsoft.com/office/drawing/2014/chart" uri="{C3380CC4-5D6E-409C-BE32-E72D297353CC}">
                <c16:uniqueId val="{0000002E-B1AB-4975-9E5D-BBBD49F6E00F}"/>
              </c:ext>
            </c:extLst>
          </c:dPt>
          <c:dPt>
            <c:idx val="49"/>
            <c:invertIfNegative val="0"/>
            <c:bubble3D val="0"/>
            <c:extLst>
              <c:ext xmlns:c16="http://schemas.microsoft.com/office/drawing/2014/chart" uri="{C3380CC4-5D6E-409C-BE32-E72D297353CC}">
                <c16:uniqueId val="{0000002F-B1AB-4975-9E5D-BBBD49F6E00F}"/>
              </c:ext>
            </c:extLst>
          </c:dPt>
          <c:dPt>
            <c:idx val="50"/>
            <c:invertIfNegative val="0"/>
            <c:bubble3D val="0"/>
            <c:extLst>
              <c:ext xmlns:c16="http://schemas.microsoft.com/office/drawing/2014/chart" uri="{C3380CC4-5D6E-409C-BE32-E72D297353CC}">
                <c16:uniqueId val="{00000030-B1AB-4975-9E5D-BBBD49F6E00F}"/>
              </c:ext>
            </c:extLst>
          </c:dPt>
          <c:dPt>
            <c:idx val="51"/>
            <c:invertIfNegative val="0"/>
            <c:bubble3D val="0"/>
            <c:extLst>
              <c:ext xmlns:c16="http://schemas.microsoft.com/office/drawing/2014/chart" uri="{C3380CC4-5D6E-409C-BE32-E72D297353CC}">
                <c16:uniqueId val="{00000031-B1AB-4975-9E5D-BBBD49F6E00F}"/>
              </c:ext>
            </c:extLst>
          </c:dPt>
          <c:dPt>
            <c:idx val="52"/>
            <c:invertIfNegative val="0"/>
            <c:bubble3D val="0"/>
            <c:extLst>
              <c:ext xmlns:c16="http://schemas.microsoft.com/office/drawing/2014/chart" uri="{C3380CC4-5D6E-409C-BE32-E72D297353CC}">
                <c16:uniqueId val="{00000032-B1AB-4975-9E5D-BBBD49F6E00F}"/>
              </c:ext>
            </c:extLst>
          </c:dPt>
          <c:dPt>
            <c:idx val="53"/>
            <c:invertIfNegative val="0"/>
            <c:bubble3D val="0"/>
            <c:extLst>
              <c:ext xmlns:c16="http://schemas.microsoft.com/office/drawing/2014/chart" uri="{C3380CC4-5D6E-409C-BE32-E72D297353CC}">
                <c16:uniqueId val="{00000033-B1AB-4975-9E5D-BBBD49F6E00F}"/>
              </c:ext>
            </c:extLst>
          </c:dPt>
          <c:dPt>
            <c:idx val="54"/>
            <c:invertIfNegative val="0"/>
            <c:bubble3D val="0"/>
            <c:extLst>
              <c:ext xmlns:c16="http://schemas.microsoft.com/office/drawing/2014/chart" uri="{C3380CC4-5D6E-409C-BE32-E72D297353CC}">
                <c16:uniqueId val="{00000034-B1AB-4975-9E5D-BBBD49F6E00F}"/>
              </c:ext>
            </c:extLst>
          </c:dPt>
          <c:dPt>
            <c:idx val="55"/>
            <c:invertIfNegative val="0"/>
            <c:bubble3D val="0"/>
            <c:extLst>
              <c:ext xmlns:c16="http://schemas.microsoft.com/office/drawing/2014/chart" uri="{C3380CC4-5D6E-409C-BE32-E72D297353CC}">
                <c16:uniqueId val="{00000035-B1AB-4975-9E5D-BBBD49F6E00F}"/>
              </c:ext>
            </c:extLst>
          </c:dPt>
          <c:dPt>
            <c:idx val="56"/>
            <c:invertIfNegative val="0"/>
            <c:bubble3D val="0"/>
            <c:extLst>
              <c:ext xmlns:c16="http://schemas.microsoft.com/office/drawing/2014/chart" uri="{C3380CC4-5D6E-409C-BE32-E72D297353CC}">
                <c16:uniqueId val="{00000036-B1AB-4975-9E5D-BBBD49F6E00F}"/>
              </c:ext>
            </c:extLst>
          </c:dPt>
          <c:dPt>
            <c:idx val="57"/>
            <c:invertIfNegative val="0"/>
            <c:bubble3D val="0"/>
            <c:extLst>
              <c:ext xmlns:c16="http://schemas.microsoft.com/office/drawing/2014/chart" uri="{C3380CC4-5D6E-409C-BE32-E72D297353CC}">
                <c16:uniqueId val="{00000037-B1AB-4975-9E5D-BBBD49F6E00F}"/>
              </c:ext>
            </c:extLst>
          </c:dPt>
          <c:dPt>
            <c:idx val="58"/>
            <c:invertIfNegative val="0"/>
            <c:bubble3D val="0"/>
            <c:spPr>
              <a:solidFill>
                <a:srgbClr val="95682B"/>
              </a:solidFill>
              <a:ln w="0" cmpd="sng">
                <a:noFill/>
                <a:prstDash val="solid"/>
              </a:ln>
            </c:spPr>
            <c:extLst>
              <c:ext xmlns:c16="http://schemas.microsoft.com/office/drawing/2014/chart" uri="{C3380CC4-5D6E-409C-BE32-E72D297353CC}">
                <c16:uniqueId val="{00000039-B1AB-4975-9E5D-BBBD49F6E00F}"/>
              </c:ext>
            </c:extLst>
          </c:dPt>
          <c:dPt>
            <c:idx val="59"/>
            <c:invertIfNegative val="0"/>
            <c:bubble3D val="0"/>
            <c:extLst>
              <c:ext xmlns:c16="http://schemas.microsoft.com/office/drawing/2014/chart" uri="{C3380CC4-5D6E-409C-BE32-E72D297353CC}">
                <c16:uniqueId val="{0000003A-B1AB-4975-9E5D-BBBD49F6E00F}"/>
              </c:ext>
            </c:extLst>
          </c:dPt>
          <c:dPt>
            <c:idx val="60"/>
            <c:invertIfNegative val="0"/>
            <c:bubble3D val="0"/>
            <c:extLst>
              <c:ext xmlns:c16="http://schemas.microsoft.com/office/drawing/2014/chart" uri="{C3380CC4-5D6E-409C-BE32-E72D297353CC}">
                <c16:uniqueId val="{0000003B-B1AB-4975-9E5D-BBBD49F6E00F}"/>
              </c:ext>
            </c:extLst>
          </c:dPt>
          <c:dPt>
            <c:idx val="61"/>
            <c:invertIfNegative val="0"/>
            <c:bubble3D val="0"/>
            <c:extLst>
              <c:ext xmlns:c16="http://schemas.microsoft.com/office/drawing/2014/chart" uri="{C3380CC4-5D6E-409C-BE32-E72D297353CC}">
                <c16:uniqueId val="{0000003C-B1AB-4975-9E5D-BBBD49F6E00F}"/>
              </c:ext>
            </c:extLst>
          </c:dPt>
          <c:dPt>
            <c:idx val="62"/>
            <c:invertIfNegative val="0"/>
            <c:bubble3D val="0"/>
            <c:extLst>
              <c:ext xmlns:c16="http://schemas.microsoft.com/office/drawing/2014/chart" uri="{C3380CC4-5D6E-409C-BE32-E72D297353CC}">
                <c16:uniqueId val="{0000003D-B1AB-4975-9E5D-BBBD49F6E00F}"/>
              </c:ext>
            </c:extLst>
          </c:dPt>
          <c:dPt>
            <c:idx val="63"/>
            <c:invertIfNegative val="0"/>
            <c:bubble3D val="0"/>
            <c:extLst>
              <c:ext xmlns:c16="http://schemas.microsoft.com/office/drawing/2014/chart" uri="{C3380CC4-5D6E-409C-BE32-E72D297353CC}">
                <c16:uniqueId val="{0000003E-B1AB-4975-9E5D-BBBD49F6E00F}"/>
              </c:ext>
            </c:extLst>
          </c:dPt>
          <c:dPt>
            <c:idx val="64"/>
            <c:invertIfNegative val="0"/>
            <c:bubble3D val="0"/>
            <c:extLst>
              <c:ext xmlns:c16="http://schemas.microsoft.com/office/drawing/2014/chart" uri="{C3380CC4-5D6E-409C-BE32-E72D297353CC}">
                <c16:uniqueId val="{0000003F-B1AB-4975-9E5D-BBBD49F6E00F}"/>
              </c:ext>
            </c:extLst>
          </c:dPt>
          <c:dPt>
            <c:idx val="65"/>
            <c:invertIfNegative val="0"/>
            <c:bubble3D val="0"/>
            <c:extLst>
              <c:ext xmlns:c16="http://schemas.microsoft.com/office/drawing/2014/chart" uri="{C3380CC4-5D6E-409C-BE32-E72D297353CC}">
                <c16:uniqueId val="{00000040-B1AB-4975-9E5D-BBBD49F6E00F}"/>
              </c:ext>
            </c:extLst>
          </c:dPt>
          <c:dPt>
            <c:idx val="66"/>
            <c:invertIfNegative val="0"/>
            <c:bubble3D val="0"/>
            <c:extLst>
              <c:ext xmlns:c16="http://schemas.microsoft.com/office/drawing/2014/chart" uri="{C3380CC4-5D6E-409C-BE32-E72D297353CC}">
                <c16:uniqueId val="{00000041-B1AB-4975-9E5D-BBBD49F6E00F}"/>
              </c:ext>
            </c:extLst>
          </c:dPt>
          <c:dPt>
            <c:idx val="67"/>
            <c:invertIfNegative val="0"/>
            <c:bubble3D val="0"/>
            <c:extLst>
              <c:ext xmlns:c16="http://schemas.microsoft.com/office/drawing/2014/chart" uri="{C3380CC4-5D6E-409C-BE32-E72D297353CC}">
                <c16:uniqueId val="{00000042-B1AB-4975-9E5D-BBBD49F6E00F}"/>
              </c:ext>
            </c:extLst>
          </c:dPt>
          <c:dPt>
            <c:idx val="68"/>
            <c:invertIfNegative val="0"/>
            <c:bubble3D val="0"/>
            <c:extLst>
              <c:ext xmlns:c16="http://schemas.microsoft.com/office/drawing/2014/chart" uri="{C3380CC4-5D6E-409C-BE32-E72D297353CC}">
                <c16:uniqueId val="{00000043-B1AB-4975-9E5D-BBBD49F6E00F}"/>
              </c:ext>
            </c:extLst>
          </c:dPt>
          <c:dPt>
            <c:idx val="70"/>
            <c:invertIfNegative val="0"/>
            <c:bubble3D val="0"/>
            <c:spPr>
              <a:solidFill>
                <a:srgbClr val="95682B"/>
              </a:solidFill>
              <a:ln w="0" cmpd="sng">
                <a:noFill/>
                <a:prstDash val="solid"/>
              </a:ln>
            </c:spPr>
            <c:extLst>
              <c:ext xmlns:c16="http://schemas.microsoft.com/office/drawing/2014/chart" uri="{C3380CC4-5D6E-409C-BE32-E72D297353CC}">
                <c16:uniqueId val="{00000045-B1AB-4975-9E5D-BBBD49F6E00F}"/>
              </c:ext>
            </c:extLst>
          </c:dPt>
          <c:dPt>
            <c:idx val="71"/>
            <c:invertIfNegative val="0"/>
            <c:bubble3D val="0"/>
            <c:extLst>
              <c:ext xmlns:c16="http://schemas.microsoft.com/office/drawing/2014/chart" uri="{C3380CC4-5D6E-409C-BE32-E72D297353CC}">
                <c16:uniqueId val="{00000046-B1AB-4975-9E5D-BBBD49F6E00F}"/>
              </c:ext>
            </c:extLst>
          </c:dPt>
          <c:dPt>
            <c:idx val="72"/>
            <c:invertIfNegative val="0"/>
            <c:bubble3D val="0"/>
            <c:extLst>
              <c:ext xmlns:c16="http://schemas.microsoft.com/office/drawing/2014/chart" uri="{C3380CC4-5D6E-409C-BE32-E72D297353CC}">
                <c16:uniqueId val="{00000047-B1AB-4975-9E5D-BBBD49F6E00F}"/>
              </c:ext>
            </c:extLst>
          </c:dPt>
          <c:dPt>
            <c:idx val="73"/>
            <c:invertIfNegative val="0"/>
            <c:bubble3D val="0"/>
            <c:extLst>
              <c:ext xmlns:c16="http://schemas.microsoft.com/office/drawing/2014/chart" uri="{C3380CC4-5D6E-409C-BE32-E72D297353CC}">
                <c16:uniqueId val="{00000048-B1AB-4975-9E5D-BBBD49F6E00F}"/>
              </c:ext>
            </c:extLst>
          </c:dPt>
          <c:dPt>
            <c:idx val="74"/>
            <c:invertIfNegative val="0"/>
            <c:bubble3D val="0"/>
            <c:extLst>
              <c:ext xmlns:c16="http://schemas.microsoft.com/office/drawing/2014/chart" uri="{C3380CC4-5D6E-409C-BE32-E72D297353CC}">
                <c16:uniqueId val="{00000049-B1AB-4975-9E5D-BBBD49F6E00F}"/>
              </c:ext>
            </c:extLst>
          </c:dPt>
          <c:dPt>
            <c:idx val="75"/>
            <c:invertIfNegative val="0"/>
            <c:bubble3D val="0"/>
            <c:extLst>
              <c:ext xmlns:c16="http://schemas.microsoft.com/office/drawing/2014/chart" uri="{C3380CC4-5D6E-409C-BE32-E72D297353CC}">
                <c16:uniqueId val="{0000004A-B1AB-4975-9E5D-BBBD49F6E00F}"/>
              </c:ext>
            </c:extLst>
          </c:dPt>
          <c:dPt>
            <c:idx val="76"/>
            <c:invertIfNegative val="0"/>
            <c:bubble3D val="0"/>
            <c:extLst>
              <c:ext xmlns:c16="http://schemas.microsoft.com/office/drawing/2014/chart" uri="{C3380CC4-5D6E-409C-BE32-E72D297353CC}">
                <c16:uniqueId val="{0000004B-B1AB-4975-9E5D-BBBD49F6E00F}"/>
              </c:ext>
            </c:extLst>
          </c:dPt>
          <c:dPt>
            <c:idx val="77"/>
            <c:invertIfNegative val="0"/>
            <c:bubble3D val="0"/>
            <c:extLst>
              <c:ext xmlns:c16="http://schemas.microsoft.com/office/drawing/2014/chart" uri="{C3380CC4-5D6E-409C-BE32-E72D297353CC}">
                <c16:uniqueId val="{0000004C-B1AB-4975-9E5D-BBBD49F6E00F}"/>
              </c:ext>
            </c:extLst>
          </c:dPt>
          <c:dPt>
            <c:idx val="78"/>
            <c:invertIfNegative val="0"/>
            <c:bubble3D val="0"/>
            <c:extLst>
              <c:ext xmlns:c16="http://schemas.microsoft.com/office/drawing/2014/chart" uri="{C3380CC4-5D6E-409C-BE32-E72D297353CC}">
                <c16:uniqueId val="{0000004D-B1AB-4975-9E5D-BBBD49F6E00F}"/>
              </c:ext>
            </c:extLst>
          </c:dPt>
          <c:dPt>
            <c:idx val="79"/>
            <c:invertIfNegative val="0"/>
            <c:bubble3D val="0"/>
            <c:extLst>
              <c:ext xmlns:c16="http://schemas.microsoft.com/office/drawing/2014/chart" uri="{C3380CC4-5D6E-409C-BE32-E72D297353CC}">
                <c16:uniqueId val="{0000004E-B1AB-4975-9E5D-BBBD49F6E00F}"/>
              </c:ext>
            </c:extLst>
          </c:dPt>
          <c:dPt>
            <c:idx val="80"/>
            <c:invertIfNegative val="0"/>
            <c:bubble3D val="0"/>
            <c:extLst>
              <c:ext xmlns:c16="http://schemas.microsoft.com/office/drawing/2014/chart" uri="{C3380CC4-5D6E-409C-BE32-E72D297353CC}">
                <c16:uniqueId val="{0000004F-B1AB-4975-9E5D-BBBD49F6E00F}"/>
              </c:ext>
            </c:extLst>
          </c:dPt>
          <c:dPt>
            <c:idx val="81"/>
            <c:invertIfNegative val="0"/>
            <c:bubble3D val="0"/>
            <c:extLst>
              <c:ext xmlns:c16="http://schemas.microsoft.com/office/drawing/2014/chart" uri="{C3380CC4-5D6E-409C-BE32-E72D297353CC}">
                <c16:uniqueId val="{00000050-B1AB-4975-9E5D-BBBD49F6E00F}"/>
              </c:ext>
            </c:extLst>
          </c:dPt>
          <c:dPt>
            <c:idx val="82"/>
            <c:invertIfNegative val="0"/>
            <c:bubble3D val="0"/>
            <c:extLst>
              <c:ext xmlns:c16="http://schemas.microsoft.com/office/drawing/2014/chart" uri="{C3380CC4-5D6E-409C-BE32-E72D297353CC}">
                <c16:uniqueId val="{00000051-B1AB-4975-9E5D-BBBD49F6E00F}"/>
              </c:ext>
            </c:extLst>
          </c:dPt>
          <c:dPt>
            <c:idx val="83"/>
            <c:invertIfNegative val="0"/>
            <c:bubble3D val="0"/>
            <c:spPr>
              <a:solidFill>
                <a:srgbClr val="95682B"/>
              </a:solidFill>
              <a:ln w="0" cmpd="sng">
                <a:noFill/>
                <a:prstDash val="solid"/>
              </a:ln>
            </c:spPr>
            <c:extLst>
              <c:ext xmlns:c16="http://schemas.microsoft.com/office/drawing/2014/chart" uri="{C3380CC4-5D6E-409C-BE32-E72D297353CC}">
                <c16:uniqueId val="{00000053-B1AB-4975-9E5D-BBBD49F6E00F}"/>
              </c:ext>
            </c:extLst>
          </c:dPt>
          <c:dPt>
            <c:idx val="84"/>
            <c:invertIfNegative val="0"/>
            <c:bubble3D val="0"/>
            <c:extLst>
              <c:ext xmlns:c16="http://schemas.microsoft.com/office/drawing/2014/chart" uri="{C3380CC4-5D6E-409C-BE32-E72D297353CC}">
                <c16:uniqueId val="{00000054-B1AB-4975-9E5D-BBBD49F6E00F}"/>
              </c:ext>
            </c:extLst>
          </c:dPt>
          <c:dPt>
            <c:idx val="85"/>
            <c:invertIfNegative val="0"/>
            <c:bubble3D val="0"/>
            <c:extLst>
              <c:ext xmlns:c16="http://schemas.microsoft.com/office/drawing/2014/chart" uri="{C3380CC4-5D6E-409C-BE32-E72D297353CC}">
                <c16:uniqueId val="{00000055-B1AB-4975-9E5D-BBBD49F6E00F}"/>
              </c:ext>
            </c:extLst>
          </c:dPt>
          <c:dPt>
            <c:idx val="86"/>
            <c:invertIfNegative val="0"/>
            <c:bubble3D val="0"/>
            <c:extLst>
              <c:ext xmlns:c16="http://schemas.microsoft.com/office/drawing/2014/chart" uri="{C3380CC4-5D6E-409C-BE32-E72D297353CC}">
                <c16:uniqueId val="{00000056-B1AB-4975-9E5D-BBBD49F6E00F}"/>
              </c:ext>
            </c:extLst>
          </c:dPt>
          <c:dPt>
            <c:idx val="87"/>
            <c:invertIfNegative val="0"/>
            <c:bubble3D val="0"/>
            <c:extLst>
              <c:ext xmlns:c16="http://schemas.microsoft.com/office/drawing/2014/chart" uri="{C3380CC4-5D6E-409C-BE32-E72D297353CC}">
                <c16:uniqueId val="{00000057-B1AB-4975-9E5D-BBBD49F6E00F}"/>
              </c:ext>
            </c:extLst>
          </c:dPt>
          <c:dPt>
            <c:idx val="88"/>
            <c:invertIfNegative val="0"/>
            <c:bubble3D val="0"/>
            <c:extLst>
              <c:ext xmlns:c16="http://schemas.microsoft.com/office/drawing/2014/chart" uri="{C3380CC4-5D6E-409C-BE32-E72D297353CC}">
                <c16:uniqueId val="{00000058-B1AB-4975-9E5D-BBBD49F6E00F}"/>
              </c:ext>
            </c:extLst>
          </c:dPt>
          <c:dPt>
            <c:idx val="89"/>
            <c:invertIfNegative val="0"/>
            <c:bubble3D val="0"/>
            <c:extLst>
              <c:ext xmlns:c16="http://schemas.microsoft.com/office/drawing/2014/chart" uri="{C3380CC4-5D6E-409C-BE32-E72D297353CC}">
                <c16:uniqueId val="{00000059-B1AB-4975-9E5D-BBBD49F6E00F}"/>
              </c:ext>
            </c:extLst>
          </c:dPt>
          <c:dPt>
            <c:idx val="90"/>
            <c:invertIfNegative val="0"/>
            <c:bubble3D val="0"/>
            <c:extLst>
              <c:ext xmlns:c16="http://schemas.microsoft.com/office/drawing/2014/chart" uri="{C3380CC4-5D6E-409C-BE32-E72D297353CC}">
                <c16:uniqueId val="{0000005A-B1AB-4975-9E5D-BBBD49F6E00F}"/>
              </c:ext>
            </c:extLst>
          </c:dPt>
          <c:dPt>
            <c:idx val="91"/>
            <c:invertIfNegative val="0"/>
            <c:bubble3D val="0"/>
            <c:extLst>
              <c:ext xmlns:c16="http://schemas.microsoft.com/office/drawing/2014/chart" uri="{C3380CC4-5D6E-409C-BE32-E72D297353CC}">
                <c16:uniqueId val="{0000005B-B1AB-4975-9E5D-BBBD49F6E00F}"/>
              </c:ext>
            </c:extLst>
          </c:dPt>
          <c:dPt>
            <c:idx val="92"/>
            <c:invertIfNegative val="0"/>
            <c:bubble3D val="0"/>
            <c:extLst>
              <c:ext xmlns:c16="http://schemas.microsoft.com/office/drawing/2014/chart" uri="{C3380CC4-5D6E-409C-BE32-E72D297353CC}">
                <c16:uniqueId val="{0000005C-B1AB-4975-9E5D-BBBD49F6E00F}"/>
              </c:ext>
            </c:extLst>
          </c:dPt>
          <c:dPt>
            <c:idx val="93"/>
            <c:invertIfNegative val="0"/>
            <c:bubble3D val="0"/>
            <c:extLst>
              <c:ext xmlns:c16="http://schemas.microsoft.com/office/drawing/2014/chart" uri="{C3380CC4-5D6E-409C-BE32-E72D297353CC}">
                <c16:uniqueId val="{0000005D-B1AB-4975-9E5D-BBBD49F6E00F}"/>
              </c:ext>
            </c:extLst>
          </c:dPt>
          <c:dPt>
            <c:idx val="94"/>
            <c:invertIfNegative val="0"/>
            <c:bubble3D val="0"/>
            <c:spPr>
              <a:solidFill>
                <a:srgbClr val="95682B"/>
              </a:solidFill>
              <a:ln w="0" cmpd="sng">
                <a:noFill/>
                <a:prstDash val="solid"/>
              </a:ln>
            </c:spPr>
            <c:extLst>
              <c:ext xmlns:c16="http://schemas.microsoft.com/office/drawing/2014/chart" uri="{C3380CC4-5D6E-409C-BE32-E72D297353CC}">
                <c16:uniqueId val="{0000005F-B1AB-4975-9E5D-BBBD49F6E00F}"/>
              </c:ext>
            </c:extLst>
          </c:dPt>
          <c:dLbls>
            <c:dLbl>
              <c:idx val="94"/>
              <c:layout>
                <c:manualLayout>
                  <c:x val="-1.2176685326089803E-16"/>
                  <c:y val="-0.38299376747440184"/>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F-B1AB-4975-9E5D-BBBD49F6E0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'F38'!$A$7:$B$101</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2013</c:v>
                  </c:pt>
                  <c:pt idx="12">
                    <c:v>2014</c:v>
                  </c:pt>
                  <c:pt idx="24">
                    <c:v>2015</c:v>
                  </c:pt>
                  <c:pt idx="36">
                    <c:v>2016</c:v>
                  </c:pt>
                  <c:pt idx="48">
                    <c:v>2017</c:v>
                  </c:pt>
                  <c:pt idx="60">
                    <c:v>2018</c:v>
                  </c:pt>
                  <c:pt idx="72">
                    <c:v>2019</c:v>
                  </c:pt>
                  <c:pt idx="84">
                    <c:v>2020</c:v>
                  </c:pt>
                </c:lvl>
              </c:multiLvlStrCache>
            </c:multiLvlStrRef>
          </c:cat>
          <c:val>
            <c:numRef>
              <c:f>'F38'!$F$7:$F$101</c:f>
              <c:numCache>
                <c:formatCode>0.00</c:formatCode>
                <c:ptCount val="95"/>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numCache>
            </c:numRef>
          </c:val>
          <c:extLst>
            <c:ext xmlns:c16="http://schemas.microsoft.com/office/drawing/2014/chart" uri="{C3380CC4-5D6E-409C-BE32-E72D297353CC}">
              <c16:uniqueId val="{00000060-B1AB-4975-9E5D-BBBD49F6E00F}"/>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'F38'!$G$6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62-B1AB-4975-9E5D-BBBD49F6E00F}"/>
              </c:ext>
            </c:extLst>
          </c:dPt>
          <c:dPt>
            <c:idx val="81"/>
            <c:bubble3D val="0"/>
            <c:extLst>
              <c:ext xmlns:c16="http://schemas.microsoft.com/office/drawing/2014/chart" uri="{C3380CC4-5D6E-409C-BE32-E72D297353CC}">
                <c16:uniqueId val="{00000063-B1AB-4975-9E5D-BBBD49F6E00F}"/>
              </c:ext>
            </c:extLst>
          </c:dPt>
          <c:dPt>
            <c:idx val="83"/>
            <c:bubble3D val="0"/>
            <c:extLst>
              <c:ext xmlns:c16="http://schemas.microsoft.com/office/drawing/2014/chart" uri="{C3380CC4-5D6E-409C-BE32-E72D297353CC}">
                <c16:uniqueId val="{00000064-B1AB-4975-9E5D-BBBD49F6E00F}"/>
              </c:ext>
            </c:extLst>
          </c:dPt>
          <c:dPt>
            <c:idx val="85"/>
            <c:bubble3D val="0"/>
            <c:extLst>
              <c:ext xmlns:c16="http://schemas.microsoft.com/office/drawing/2014/chart" uri="{C3380CC4-5D6E-409C-BE32-E72D297353CC}">
                <c16:uniqueId val="{00000065-B1AB-4975-9E5D-BBBD49F6E00F}"/>
              </c:ext>
            </c:extLst>
          </c:dPt>
          <c:dLbls>
            <c:dLbl>
              <c:idx val="94"/>
              <c:layout>
                <c:manualLayout>
                  <c:x val="0"/>
                  <c:y val="-0.4887656881443997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6-B1AB-4975-9E5D-BBBD49F6E0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'F38'!$A$7:$B$101</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2013</c:v>
                  </c:pt>
                  <c:pt idx="12">
                    <c:v>2014</c:v>
                  </c:pt>
                  <c:pt idx="24">
                    <c:v>2015</c:v>
                  </c:pt>
                  <c:pt idx="36">
                    <c:v>2016</c:v>
                  </c:pt>
                  <c:pt idx="48">
                    <c:v>2017</c:v>
                  </c:pt>
                  <c:pt idx="60">
                    <c:v>2018</c:v>
                  </c:pt>
                  <c:pt idx="72">
                    <c:v>2019</c:v>
                  </c:pt>
                  <c:pt idx="84">
                    <c:v>2020</c:v>
                  </c:pt>
                </c:lvl>
              </c:multiLvlStrCache>
            </c:multiLvlStrRef>
          </c:cat>
          <c:val>
            <c:numRef>
              <c:f>'F38'!$G$7:$G$101</c:f>
              <c:numCache>
                <c:formatCode>0.00</c:formatCode>
                <c:ptCount val="95"/>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numCache>
            </c:numRef>
          </c:val>
          <c:smooth val="0"/>
          <c:extLst>
            <c:ext xmlns:c16="http://schemas.microsoft.com/office/drawing/2014/chart" uri="{C3380CC4-5D6E-409C-BE32-E72D297353CC}">
              <c16:uniqueId val="{00000067-B1AB-4975-9E5D-BBBD49F6E00F}"/>
            </c:ext>
          </c:extLst>
        </c:ser>
        <c:ser>
          <c:idx val="2"/>
          <c:order val="2"/>
          <c:tx>
            <c:strRef>
              <c:f>'F38'!$H$6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69-B1AB-4975-9E5D-BBBD49F6E00F}"/>
              </c:ext>
            </c:extLst>
          </c:dPt>
          <c:dLbls>
            <c:dLbl>
              <c:idx val="94"/>
              <c:layout>
                <c:manualLayout>
                  <c:x val="-1.217812949113022E-16"/>
                  <c:y val="-0.4526446634029284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A-B1AB-4975-9E5D-BBBD49F6E0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'F38'!$A$7:$B$101</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2013</c:v>
                  </c:pt>
                  <c:pt idx="12">
                    <c:v>2014</c:v>
                  </c:pt>
                  <c:pt idx="24">
                    <c:v>2015</c:v>
                  </c:pt>
                  <c:pt idx="36">
                    <c:v>2016</c:v>
                  </c:pt>
                  <c:pt idx="48">
                    <c:v>2017</c:v>
                  </c:pt>
                  <c:pt idx="60">
                    <c:v>2018</c:v>
                  </c:pt>
                  <c:pt idx="72">
                    <c:v>2019</c:v>
                  </c:pt>
                  <c:pt idx="84">
                    <c:v>2020</c:v>
                  </c:pt>
                </c:lvl>
              </c:multiLvlStrCache>
            </c:multiLvlStrRef>
          </c:cat>
          <c:val>
            <c:numRef>
              <c:f>'F38'!$H$7:$H$101</c:f>
              <c:numCache>
                <c:formatCode>0.00</c:formatCode>
                <c:ptCount val="95"/>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numCache>
            </c:numRef>
          </c:val>
          <c:smooth val="0"/>
          <c:extLst>
            <c:ext xmlns:c16="http://schemas.microsoft.com/office/drawing/2014/chart" uri="{C3380CC4-5D6E-409C-BE32-E72D297353CC}">
              <c16:uniqueId val="{0000006B-B1AB-4975-9E5D-BBBD49F6E00F}"/>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strRef>
              <c:f>'F38'!$O$6</c:f>
              <c:strCache>
                <c:ptCount val="1"/>
                <c:pt idx="0">
                  <c:v>L. I. Banxico</c:v>
                </c:pt>
              </c:strCache>
            </c:strRef>
          </c:tx>
          <c:spPr>
            <a:ln w="12700">
              <a:solidFill>
                <a:srgbClr val="F79646">
                  <a:lumMod val="75000"/>
                </a:srgbClr>
              </a:solidFill>
              <a:prstDash val="solid"/>
            </a:ln>
          </c:spPr>
          <c:marker>
            <c:symbol val="none"/>
          </c:marker>
          <c:dPt>
            <c:idx val="1"/>
            <c:bubble3D val="0"/>
            <c:extLst>
              <c:ext xmlns:c16="http://schemas.microsoft.com/office/drawing/2014/chart" uri="{C3380CC4-5D6E-409C-BE32-E72D297353CC}">
                <c16:uniqueId val="{0000006C-B1AB-4975-9E5D-BBBD49F6E00F}"/>
              </c:ext>
            </c:extLst>
          </c:dPt>
          <c:xVal>
            <c:numRef>
              <c:f>'F38'!$Q$6:$Q$7</c:f>
              <c:numCache>
                <c:formatCode>General</c:formatCode>
                <c:ptCount val="2"/>
                <c:pt idx="0">
                  <c:v>95</c:v>
                </c:pt>
                <c:pt idx="1">
                  <c:v>1</c:v>
                </c:pt>
              </c:numCache>
            </c:numRef>
          </c:xVal>
          <c:yVal>
            <c:numRef>
              <c:f>'F38'!$P$6:$P$7</c:f>
              <c:numCache>
                <c:formatCode>General</c:formatCode>
                <c:ptCount val="2"/>
                <c:pt idx="0">
                  <c:v>2</c:v>
                </c:pt>
                <c:pt idx="1">
                  <c:v>2</c:v>
                </c:pt>
              </c:numCache>
            </c:numRef>
          </c:yVal>
          <c:smooth val="0"/>
          <c:extLst>
            <c:ext xmlns:c16="http://schemas.microsoft.com/office/drawing/2014/chart" uri="{C3380CC4-5D6E-409C-BE32-E72D297353CC}">
              <c16:uniqueId val="{0000006D-B1AB-4975-9E5D-BBBD49F6E00F}"/>
            </c:ext>
          </c:extLst>
        </c:ser>
        <c:ser>
          <c:idx val="4"/>
          <c:order val="4"/>
          <c:tx>
            <c:strRef>
              <c:f>'F38'!$O$9</c:f>
              <c:strCache>
                <c:ptCount val="1"/>
                <c:pt idx="0">
                  <c:v>L. S. Banxico</c:v>
                </c:pt>
              </c:strCache>
            </c:strRef>
          </c:tx>
          <c:spPr>
            <a:ln w="12700">
              <a:solidFill>
                <a:srgbClr val="F79646">
                  <a:lumMod val="75000"/>
                </a:srgbClr>
              </a:solidFill>
              <a:prstDash val="solid"/>
            </a:ln>
          </c:spPr>
          <c:marker>
            <c:symbol val="none"/>
          </c:marker>
          <c:xVal>
            <c:numRef>
              <c:f>'F38'!$Q$9:$Q$10</c:f>
              <c:numCache>
                <c:formatCode>General</c:formatCode>
                <c:ptCount val="2"/>
                <c:pt idx="0">
                  <c:v>95</c:v>
                </c:pt>
                <c:pt idx="1">
                  <c:v>1</c:v>
                </c:pt>
              </c:numCache>
            </c:numRef>
          </c:xVal>
          <c:yVal>
            <c:numRef>
              <c:f>'F38'!$P$9:$P$10</c:f>
              <c:numCache>
                <c:formatCode>General</c:formatCode>
                <c:ptCount val="2"/>
                <c:pt idx="0">
                  <c:v>4</c:v>
                </c:pt>
                <c:pt idx="1">
                  <c:v>4</c:v>
                </c:pt>
              </c:numCache>
            </c:numRef>
          </c:yVal>
          <c:smooth val="0"/>
          <c:extLst>
            <c:ext xmlns:c16="http://schemas.microsoft.com/office/drawing/2014/chart" uri="{C3380CC4-5D6E-409C-BE32-E72D297353CC}">
              <c16:uniqueId val="{0000006E-B1AB-4975-9E5D-BBBD49F6E00F}"/>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'F38'!$F$6</c:f>
              <c:strCache>
                <c:ptCount val="1"/>
                <c:pt idx="0">
                  <c:v>Nacional</c:v>
                </c:pt>
              </c:strCache>
            </c:strRef>
          </c:tx>
          <c:spPr>
            <a:solidFill>
              <a:srgbClr val="FFC000"/>
            </a:solidFill>
            <a:ln w="0" cmpd="sng">
              <a:noFill/>
              <a:prstDash val="solid"/>
            </a:ln>
          </c:spPr>
          <c:invertIfNegative val="0"/>
          <c:dPt>
            <c:idx val="0"/>
            <c:invertIfNegative val="0"/>
            <c:bubble3D val="0"/>
            <c:extLst>
              <c:ext xmlns:c16="http://schemas.microsoft.com/office/drawing/2014/chart" uri="{C3380CC4-5D6E-409C-BE32-E72D297353CC}">
                <c16:uniqueId val="{00000000-EDA1-4749-8F3D-FB8FDB0D5C45}"/>
              </c:ext>
            </c:extLst>
          </c:dPt>
          <c:dPt>
            <c:idx val="1"/>
            <c:invertIfNegative val="0"/>
            <c:bubble3D val="0"/>
            <c:extLst>
              <c:ext xmlns:c16="http://schemas.microsoft.com/office/drawing/2014/chart" uri="{C3380CC4-5D6E-409C-BE32-E72D297353CC}">
                <c16:uniqueId val="{00000001-EDA1-4749-8F3D-FB8FDB0D5C45}"/>
              </c:ext>
            </c:extLst>
          </c:dPt>
          <c:dPt>
            <c:idx val="2"/>
            <c:invertIfNegative val="0"/>
            <c:bubble3D val="0"/>
            <c:extLst>
              <c:ext xmlns:c16="http://schemas.microsoft.com/office/drawing/2014/chart" uri="{C3380CC4-5D6E-409C-BE32-E72D297353CC}">
                <c16:uniqueId val="{00000002-EDA1-4749-8F3D-FB8FDB0D5C45}"/>
              </c:ext>
            </c:extLst>
          </c:dPt>
          <c:dPt>
            <c:idx val="3"/>
            <c:invertIfNegative val="0"/>
            <c:bubble3D val="0"/>
            <c:extLst>
              <c:ext xmlns:c16="http://schemas.microsoft.com/office/drawing/2014/chart" uri="{C3380CC4-5D6E-409C-BE32-E72D297353CC}">
                <c16:uniqueId val="{00000003-EDA1-4749-8F3D-FB8FDB0D5C45}"/>
              </c:ext>
            </c:extLst>
          </c:dPt>
          <c:dPt>
            <c:idx val="4"/>
            <c:invertIfNegative val="0"/>
            <c:bubble3D val="0"/>
            <c:extLst>
              <c:ext xmlns:c16="http://schemas.microsoft.com/office/drawing/2014/chart" uri="{C3380CC4-5D6E-409C-BE32-E72D297353CC}">
                <c16:uniqueId val="{00000004-EDA1-4749-8F3D-FB8FDB0D5C45}"/>
              </c:ext>
            </c:extLst>
          </c:dPt>
          <c:dPt>
            <c:idx val="5"/>
            <c:invertIfNegative val="0"/>
            <c:bubble3D val="0"/>
            <c:extLst>
              <c:ext xmlns:c16="http://schemas.microsoft.com/office/drawing/2014/chart" uri="{C3380CC4-5D6E-409C-BE32-E72D297353CC}">
                <c16:uniqueId val="{00000005-EDA1-4749-8F3D-FB8FDB0D5C45}"/>
              </c:ext>
            </c:extLst>
          </c:dPt>
          <c:dPt>
            <c:idx val="6"/>
            <c:invertIfNegative val="0"/>
            <c:bubble3D val="0"/>
            <c:extLst>
              <c:ext xmlns:c16="http://schemas.microsoft.com/office/drawing/2014/chart" uri="{C3380CC4-5D6E-409C-BE32-E72D297353CC}">
                <c16:uniqueId val="{00000006-EDA1-4749-8F3D-FB8FDB0D5C45}"/>
              </c:ext>
            </c:extLst>
          </c:dPt>
          <c:dPt>
            <c:idx val="7"/>
            <c:invertIfNegative val="0"/>
            <c:bubble3D val="0"/>
            <c:extLst>
              <c:ext xmlns:c16="http://schemas.microsoft.com/office/drawing/2014/chart" uri="{C3380CC4-5D6E-409C-BE32-E72D297353CC}">
                <c16:uniqueId val="{00000007-EDA1-4749-8F3D-FB8FDB0D5C45}"/>
              </c:ext>
            </c:extLst>
          </c:dPt>
          <c:dPt>
            <c:idx val="8"/>
            <c:invertIfNegative val="0"/>
            <c:bubble3D val="0"/>
            <c:extLst>
              <c:ext xmlns:c16="http://schemas.microsoft.com/office/drawing/2014/chart" uri="{C3380CC4-5D6E-409C-BE32-E72D297353CC}">
                <c16:uniqueId val="{00000008-EDA1-4749-8F3D-FB8FDB0D5C45}"/>
              </c:ext>
            </c:extLst>
          </c:dPt>
          <c:dPt>
            <c:idx val="9"/>
            <c:invertIfNegative val="0"/>
            <c:bubble3D val="0"/>
            <c:spPr>
              <a:solidFill>
                <a:srgbClr val="95682B"/>
              </a:solidFill>
              <a:ln w="0" cmpd="sng">
                <a:noFill/>
                <a:prstDash val="solid"/>
              </a:ln>
            </c:spPr>
            <c:extLst>
              <c:ext xmlns:c16="http://schemas.microsoft.com/office/drawing/2014/chart" uri="{C3380CC4-5D6E-409C-BE32-E72D297353CC}">
                <c16:uniqueId val="{0000000A-EDA1-4749-8F3D-FB8FDB0D5C45}"/>
              </c:ext>
            </c:extLst>
          </c:dPt>
          <c:dPt>
            <c:idx val="10"/>
            <c:invertIfNegative val="0"/>
            <c:bubble3D val="0"/>
            <c:extLst>
              <c:ext xmlns:c16="http://schemas.microsoft.com/office/drawing/2014/chart" uri="{C3380CC4-5D6E-409C-BE32-E72D297353CC}">
                <c16:uniqueId val="{0000000B-EDA1-4749-8F3D-FB8FDB0D5C45}"/>
              </c:ext>
            </c:extLst>
          </c:dPt>
          <c:dPt>
            <c:idx val="11"/>
            <c:invertIfNegative val="0"/>
            <c:bubble3D val="0"/>
            <c:extLst>
              <c:ext xmlns:c16="http://schemas.microsoft.com/office/drawing/2014/chart" uri="{C3380CC4-5D6E-409C-BE32-E72D297353CC}">
                <c16:uniqueId val="{0000000C-EDA1-4749-8F3D-FB8FDB0D5C45}"/>
              </c:ext>
            </c:extLst>
          </c:dPt>
          <c:dPt>
            <c:idx val="12"/>
            <c:invertIfNegative val="0"/>
            <c:bubble3D val="0"/>
            <c:extLst>
              <c:ext xmlns:c16="http://schemas.microsoft.com/office/drawing/2014/chart" uri="{C3380CC4-5D6E-409C-BE32-E72D297353CC}">
                <c16:uniqueId val="{0000000D-EDA1-4749-8F3D-FB8FDB0D5C45}"/>
              </c:ext>
            </c:extLst>
          </c:dPt>
          <c:dPt>
            <c:idx val="13"/>
            <c:invertIfNegative val="0"/>
            <c:bubble3D val="0"/>
            <c:extLst>
              <c:ext xmlns:c16="http://schemas.microsoft.com/office/drawing/2014/chart" uri="{C3380CC4-5D6E-409C-BE32-E72D297353CC}">
                <c16:uniqueId val="{0000000E-EDA1-4749-8F3D-FB8FDB0D5C45}"/>
              </c:ext>
            </c:extLst>
          </c:dPt>
          <c:dPt>
            <c:idx val="14"/>
            <c:invertIfNegative val="0"/>
            <c:bubble3D val="0"/>
            <c:extLst>
              <c:ext xmlns:c16="http://schemas.microsoft.com/office/drawing/2014/chart" uri="{C3380CC4-5D6E-409C-BE32-E72D297353CC}">
                <c16:uniqueId val="{0000000F-EDA1-4749-8F3D-FB8FDB0D5C45}"/>
              </c:ext>
            </c:extLst>
          </c:dPt>
          <c:dPt>
            <c:idx val="16"/>
            <c:invertIfNegative val="0"/>
            <c:bubble3D val="0"/>
            <c:extLst>
              <c:ext xmlns:c16="http://schemas.microsoft.com/office/drawing/2014/chart" uri="{C3380CC4-5D6E-409C-BE32-E72D297353CC}">
                <c16:uniqueId val="{00000010-EDA1-4749-8F3D-FB8FDB0D5C45}"/>
              </c:ext>
            </c:extLst>
          </c:dPt>
          <c:dPt>
            <c:idx val="17"/>
            <c:invertIfNegative val="0"/>
            <c:bubble3D val="0"/>
            <c:extLst>
              <c:ext xmlns:c16="http://schemas.microsoft.com/office/drawing/2014/chart" uri="{C3380CC4-5D6E-409C-BE32-E72D297353CC}">
                <c16:uniqueId val="{00000011-EDA1-4749-8F3D-FB8FDB0D5C45}"/>
              </c:ext>
            </c:extLst>
          </c:dPt>
          <c:dPt>
            <c:idx val="18"/>
            <c:invertIfNegative val="0"/>
            <c:bubble3D val="0"/>
            <c:extLst>
              <c:ext xmlns:c16="http://schemas.microsoft.com/office/drawing/2014/chart" uri="{C3380CC4-5D6E-409C-BE32-E72D297353CC}">
                <c16:uniqueId val="{00000012-EDA1-4749-8F3D-FB8FDB0D5C45}"/>
              </c:ext>
            </c:extLst>
          </c:dPt>
          <c:dPt>
            <c:idx val="19"/>
            <c:invertIfNegative val="0"/>
            <c:bubble3D val="0"/>
            <c:extLst>
              <c:ext xmlns:c16="http://schemas.microsoft.com/office/drawing/2014/chart" uri="{C3380CC4-5D6E-409C-BE32-E72D297353CC}">
                <c16:uniqueId val="{00000013-EDA1-4749-8F3D-FB8FDB0D5C45}"/>
              </c:ext>
            </c:extLst>
          </c:dPt>
          <c:dPt>
            <c:idx val="20"/>
            <c:invertIfNegative val="0"/>
            <c:bubble3D val="0"/>
            <c:extLst>
              <c:ext xmlns:c16="http://schemas.microsoft.com/office/drawing/2014/chart" uri="{C3380CC4-5D6E-409C-BE32-E72D297353CC}">
                <c16:uniqueId val="{00000014-EDA1-4749-8F3D-FB8FDB0D5C45}"/>
              </c:ext>
            </c:extLst>
          </c:dPt>
          <c:dPt>
            <c:idx val="22"/>
            <c:invertIfNegative val="0"/>
            <c:bubble3D val="0"/>
            <c:spPr>
              <a:solidFill>
                <a:srgbClr val="95682B"/>
              </a:solidFill>
              <a:ln w="0" cmpd="sng">
                <a:noFill/>
                <a:prstDash val="solid"/>
              </a:ln>
            </c:spPr>
            <c:extLst>
              <c:ext xmlns:c16="http://schemas.microsoft.com/office/drawing/2014/chart" uri="{C3380CC4-5D6E-409C-BE32-E72D297353CC}">
                <c16:uniqueId val="{00000016-EDA1-4749-8F3D-FB8FDB0D5C45}"/>
              </c:ext>
            </c:extLst>
          </c:dPt>
          <c:dPt>
            <c:idx val="23"/>
            <c:invertIfNegative val="0"/>
            <c:bubble3D val="0"/>
            <c:extLst>
              <c:ext xmlns:c16="http://schemas.microsoft.com/office/drawing/2014/chart" uri="{C3380CC4-5D6E-409C-BE32-E72D297353CC}">
                <c16:uniqueId val="{00000017-EDA1-4749-8F3D-FB8FDB0D5C45}"/>
              </c:ext>
            </c:extLst>
          </c:dPt>
          <c:dPt>
            <c:idx val="24"/>
            <c:invertIfNegative val="0"/>
            <c:bubble3D val="0"/>
            <c:extLst>
              <c:ext xmlns:c16="http://schemas.microsoft.com/office/drawing/2014/chart" uri="{C3380CC4-5D6E-409C-BE32-E72D297353CC}">
                <c16:uniqueId val="{00000018-EDA1-4749-8F3D-FB8FDB0D5C45}"/>
              </c:ext>
            </c:extLst>
          </c:dPt>
          <c:dPt>
            <c:idx val="26"/>
            <c:invertIfNegative val="0"/>
            <c:bubble3D val="0"/>
            <c:extLst>
              <c:ext xmlns:c16="http://schemas.microsoft.com/office/drawing/2014/chart" uri="{C3380CC4-5D6E-409C-BE32-E72D297353CC}">
                <c16:uniqueId val="{00000019-EDA1-4749-8F3D-FB8FDB0D5C45}"/>
              </c:ext>
            </c:extLst>
          </c:dPt>
          <c:dPt>
            <c:idx val="27"/>
            <c:invertIfNegative val="0"/>
            <c:bubble3D val="0"/>
            <c:extLst>
              <c:ext xmlns:c16="http://schemas.microsoft.com/office/drawing/2014/chart" uri="{C3380CC4-5D6E-409C-BE32-E72D297353CC}">
                <c16:uniqueId val="{0000001A-EDA1-4749-8F3D-FB8FDB0D5C45}"/>
              </c:ext>
            </c:extLst>
          </c:dPt>
          <c:dPt>
            <c:idx val="28"/>
            <c:invertIfNegative val="0"/>
            <c:bubble3D val="0"/>
            <c:extLst>
              <c:ext xmlns:c16="http://schemas.microsoft.com/office/drawing/2014/chart" uri="{C3380CC4-5D6E-409C-BE32-E72D297353CC}">
                <c16:uniqueId val="{0000001B-EDA1-4749-8F3D-FB8FDB0D5C45}"/>
              </c:ext>
            </c:extLst>
          </c:dPt>
          <c:dPt>
            <c:idx val="30"/>
            <c:invertIfNegative val="0"/>
            <c:bubble3D val="0"/>
            <c:extLst>
              <c:ext xmlns:c16="http://schemas.microsoft.com/office/drawing/2014/chart" uri="{C3380CC4-5D6E-409C-BE32-E72D297353CC}">
                <c16:uniqueId val="{0000001C-EDA1-4749-8F3D-FB8FDB0D5C45}"/>
              </c:ext>
            </c:extLst>
          </c:dPt>
          <c:dPt>
            <c:idx val="31"/>
            <c:invertIfNegative val="0"/>
            <c:bubble3D val="0"/>
            <c:extLst>
              <c:ext xmlns:c16="http://schemas.microsoft.com/office/drawing/2014/chart" uri="{C3380CC4-5D6E-409C-BE32-E72D297353CC}">
                <c16:uniqueId val="{0000001D-EDA1-4749-8F3D-FB8FDB0D5C45}"/>
              </c:ext>
            </c:extLst>
          </c:dPt>
          <c:dPt>
            <c:idx val="32"/>
            <c:invertIfNegative val="0"/>
            <c:bubble3D val="0"/>
            <c:extLst>
              <c:ext xmlns:c16="http://schemas.microsoft.com/office/drawing/2014/chart" uri="{C3380CC4-5D6E-409C-BE32-E72D297353CC}">
                <c16:uniqueId val="{0000001E-EDA1-4749-8F3D-FB8FDB0D5C45}"/>
              </c:ext>
            </c:extLst>
          </c:dPt>
          <c:dPt>
            <c:idx val="34"/>
            <c:invertIfNegative val="0"/>
            <c:bubble3D val="0"/>
            <c:spPr>
              <a:solidFill>
                <a:srgbClr val="95682B"/>
              </a:solidFill>
              <a:ln w="0" cmpd="sng">
                <a:noFill/>
                <a:prstDash val="solid"/>
              </a:ln>
            </c:spPr>
            <c:extLst>
              <c:ext xmlns:c16="http://schemas.microsoft.com/office/drawing/2014/chart" uri="{C3380CC4-5D6E-409C-BE32-E72D297353CC}">
                <c16:uniqueId val="{00000020-EDA1-4749-8F3D-FB8FDB0D5C45}"/>
              </c:ext>
            </c:extLst>
          </c:dPt>
          <c:dPt>
            <c:idx val="35"/>
            <c:invertIfNegative val="0"/>
            <c:bubble3D val="0"/>
            <c:extLst>
              <c:ext xmlns:c16="http://schemas.microsoft.com/office/drawing/2014/chart" uri="{C3380CC4-5D6E-409C-BE32-E72D297353CC}">
                <c16:uniqueId val="{00000021-EDA1-4749-8F3D-FB8FDB0D5C45}"/>
              </c:ext>
            </c:extLst>
          </c:dPt>
          <c:dPt>
            <c:idx val="36"/>
            <c:invertIfNegative val="0"/>
            <c:bubble3D val="0"/>
            <c:extLst>
              <c:ext xmlns:c16="http://schemas.microsoft.com/office/drawing/2014/chart" uri="{C3380CC4-5D6E-409C-BE32-E72D297353CC}">
                <c16:uniqueId val="{00000022-EDA1-4749-8F3D-FB8FDB0D5C45}"/>
              </c:ext>
            </c:extLst>
          </c:dPt>
          <c:dPt>
            <c:idx val="37"/>
            <c:invertIfNegative val="0"/>
            <c:bubble3D val="0"/>
            <c:extLst>
              <c:ext xmlns:c16="http://schemas.microsoft.com/office/drawing/2014/chart" uri="{C3380CC4-5D6E-409C-BE32-E72D297353CC}">
                <c16:uniqueId val="{00000023-EDA1-4749-8F3D-FB8FDB0D5C45}"/>
              </c:ext>
            </c:extLst>
          </c:dPt>
          <c:dPt>
            <c:idx val="38"/>
            <c:invertIfNegative val="0"/>
            <c:bubble3D val="0"/>
            <c:extLst>
              <c:ext xmlns:c16="http://schemas.microsoft.com/office/drawing/2014/chart" uri="{C3380CC4-5D6E-409C-BE32-E72D297353CC}">
                <c16:uniqueId val="{00000024-EDA1-4749-8F3D-FB8FDB0D5C45}"/>
              </c:ext>
            </c:extLst>
          </c:dPt>
          <c:dPt>
            <c:idx val="39"/>
            <c:invertIfNegative val="0"/>
            <c:bubble3D val="0"/>
            <c:extLst>
              <c:ext xmlns:c16="http://schemas.microsoft.com/office/drawing/2014/chart" uri="{C3380CC4-5D6E-409C-BE32-E72D297353CC}">
                <c16:uniqueId val="{00000025-EDA1-4749-8F3D-FB8FDB0D5C45}"/>
              </c:ext>
            </c:extLst>
          </c:dPt>
          <c:dPt>
            <c:idx val="40"/>
            <c:invertIfNegative val="0"/>
            <c:bubble3D val="0"/>
            <c:extLst>
              <c:ext xmlns:c16="http://schemas.microsoft.com/office/drawing/2014/chart" uri="{C3380CC4-5D6E-409C-BE32-E72D297353CC}">
                <c16:uniqueId val="{00000026-EDA1-4749-8F3D-FB8FDB0D5C45}"/>
              </c:ext>
            </c:extLst>
          </c:dPt>
          <c:dPt>
            <c:idx val="42"/>
            <c:invertIfNegative val="0"/>
            <c:bubble3D val="0"/>
            <c:extLst>
              <c:ext xmlns:c16="http://schemas.microsoft.com/office/drawing/2014/chart" uri="{C3380CC4-5D6E-409C-BE32-E72D297353CC}">
                <c16:uniqueId val="{00000027-EDA1-4749-8F3D-FB8FDB0D5C45}"/>
              </c:ext>
            </c:extLst>
          </c:dPt>
          <c:dPt>
            <c:idx val="43"/>
            <c:invertIfNegative val="0"/>
            <c:bubble3D val="0"/>
            <c:extLst>
              <c:ext xmlns:c16="http://schemas.microsoft.com/office/drawing/2014/chart" uri="{C3380CC4-5D6E-409C-BE32-E72D297353CC}">
                <c16:uniqueId val="{00000028-EDA1-4749-8F3D-FB8FDB0D5C45}"/>
              </c:ext>
            </c:extLst>
          </c:dPt>
          <c:dPt>
            <c:idx val="44"/>
            <c:invertIfNegative val="0"/>
            <c:bubble3D val="0"/>
            <c:extLst>
              <c:ext xmlns:c16="http://schemas.microsoft.com/office/drawing/2014/chart" uri="{C3380CC4-5D6E-409C-BE32-E72D297353CC}">
                <c16:uniqueId val="{00000029-EDA1-4749-8F3D-FB8FDB0D5C45}"/>
              </c:ext>
            </c:extLst>
          </c:dPt>
          <c:dPt>
            <c:idx val="45"/>
            <c:invertIfNegative val="0"/>
            <c:bubble3D val="0"/>
            <c:spPr>
              <a:solidFill>
                <a:srgbClr val="95682B"/>
              </a:solidFill>
              <a:ln w="0" cmpd="sng">
                <a:noFill/>
                <a:prstDash val="solid"/>
              </a:ln>
            </c:spPr>
            <c:extLst>
              <c:ext xmlns:c16="http://schemas.microsoft.com/office/drawing/2014/chart" uri="{C3380CC4-5D6E-409C-BE32-E72D297353CC}">
                <c16:uniqueId val="{0000002B-EDA1-4749-8F3D-FB8FDB0D5C45}"/>
              </c:ext>
            </c:extLst>
          </c:dPt>
          <c:dPt>
            <c:idx val="46"/>
            <c:invertIfNegative val="0"/>
            <c:bubble3D val="0"/>
            <c:extLst>
              <c:ext xmlns:c16="http://schemas.microsoft.com/office/drawing/2014/chart" uri="{C3380CC4-5D6E-409C-BE32-E72D297353CC}">
                <c16:uniqueId val="{0000002C-EDA1-4749-8F3D-FB8FDB0D5C45}"/>
              </c:ext>
            </c:extLst>
          </c:dPt>
          <c:dPt>
            <c:idx val="47"/>
            <c:invertIfNegative val="0"/>
            <c:bubble3D val="0"/>
            <c:extLst>
              <c:ext xmlns:c16="http://schemas.microsoft.com/office/drawing/2014/chart" uri="{C3380CC4-5D6E-409C-BE32-E72D297353CC}">
                <c16:uniqueId val="{0000002D-EDA1-4749-8F3D-FB8FDB0D5C45}"/>
              </c:ext>
            </c:extLst>
          </c:dPt>
          <c:dPt>
            <c:idx val="48"/>
            <c:invertIfNegative val="0"/>
            <c:bubble3D val="0"/>
            <c:extLst>
              <c:ext xmlns:c16="http://schemas.microsoft.com/office/drawing/2014/chart" uri="{C3380CC4-5D6E-409C-BE32-E72D297353CC}">
                <c16:uniqueId val="{0000002E-EDA1-4749-8F3D-FB8FDB0D5C45}"/>
              </c:ext>
            </c:extLst>
          </c:dPt>
          <c:dPt>
            <c:idx val="49"/>
            <c:invertIfNegative val="0"/>
            <c:bubble3D val="0"/>
            <c:extLst>
              <c:ext xmlns:c16="http://schemas.microsoft.com/office/drawing/2014/chart" uri="{C3380CC4-5D6E-409C-BE32-E72D297353CC}">
                <c16:uniqueId val="{0000002F-EDA1-4749-8F3D-FB8FDB0D5C45}"/>
              </c:ext>
            </c:extLst>
          </c:dPt>
          <c:dPt>
            <c:idx val="50"/>
            <c:invertIfNegative val="0"/>
            <c:bubble3D val="0"/>
            <c:extLst>
              <c:ext xmlns:c16="http://schemas.microsoft.com/office/drawing/2014/chart" uri="{C3380CC4-5D6E-409C-BE32-E72D297353CC}">
                <c16:uniqueId val="{00000030-EDA1-4749-8F3D-FB8FDB0D5C45}"/>
              </c:ext>
            </c:extLst>
          </c:dPt>
          <c:dPt>
            <c:idx val="51"/>
            <c:invertIfNegative val="0"/>
            <c:bubble3D val="0"/>
            <c:extLst>
              <c:ext xmlns:c16="http://schemas.microsoft.com/office/drawing/2014/chart" uri="{C3380CC4-5D6E-409C-BE32-E72D297353CC}">
                <c16:uniqueId val="{00000031-EDA1-4749-8F3D-FB8FDB0D5C45}"/>
              </c:ext>
            </c:extLst>
          </c:dPt>
          <c:dPt>
            <c:idx val="52"/>
            <c:invertIfNegative val="0"/>
            <c:bubble3D val="0"/>
            <c:extLst>
              <c:ext xmlns:c16="http://schemas.microsoft.com/office/drawing/2014/chart" uri="{C3380CC4-5D6E-409C-BE32-E72D297353CC}">
                <c16:uniqueId val="{00000032-EDA1-4749-8F3D-FB8FDB0D5C45}"/>
              </c:ext>
            </c:extLst>
          </c:dPt>
          <c:dPt>
            <c:idx val="53"/>
            <c:invertIfNegative val="0"/>
            <c:bubble3D val="0"/>
            <c:extLst>
              <c:ext xmlns:c16="http://schemas.microsoft.com/office/drawing/2014/chart" uri="{C3380CC4-5D6E-409C-BE32-E72D297353CC}">
                <c16:uniqueId val="{00000033-EDA1-4749-8F3D-FB8FDB0D5C45}"/>
              </c:ext>
            </c:extLst>
          </c:dPt>
          <c:dPt>
            <c:idx val="54"/>
            <c:invertIfNegative val="0"/>
            <c:bubble3D val="0"/>
            <c:extLst>
              <c:ext xmlns:c16="http://schemas.microsoft.com/office/drawing/2014/chart" uri="{C3380CC4-5D6E-409C-BE32-E72D297353CC}">
                <c16:uniqueId val="{00000034-EDA1-4749-8F3D-FB8FDB0D5C45}"/>
              </c:ext>
            </c:extLst>
          </c:dPt>
          <c:dPt>
            <c:idx val="55"/>
            <c:invertIfNegative val="0"/>
            <c:bubble3D val="0"/>
            <c:extLst>
              <c:ext xmlns:c16="http://schemas.microsoft.com/office/drawing/2014/chart" uri="{C3380CC4-5D6E-409C-BE32-E72D297353CC}">
                <c16:uniqueId val="{00000035-EDA1-4749-8F3D-FB8FDB0D5C45}"/>
              </c:ext>
            </c:extLst>
          </c:dPt>
          <c:dPt>
            <c:idx val="56"/>
            <c:invertIfNegative val="0"/>
            <c:bubble3D val="0"/>
            <c:extLst>
              <c:ext xmlns:c16="http://schemas.microsoft.com/office/drawing/2014/chart" uri="{C3380CC4-5D6E-409C-BE32-E72D297353CC}">
                <c16:uniqueId val="{00000036-EDA1-4749-8F3D-FB8FDB0D5C45}"/>
              </c:ext>
            </c:extLst>
          </c:dPt>
          <c:dPt>
            <c:idx val="57"/>
            <c:invertIfNegative val="0"/>
            <c:bubble3D val="0"/>
            <c:spPr>
              <a:solidFill>
                <a:srgbClr val="95682B"/>
              </a:solidFill>
              <a:ln w="0" cmpd="sng">
                <a:noFill/>
                <a:prstDash val="solid"/>
              </a:ln>
            </c:spPr>
            <c:extLst>
              <c:ext xmlns:c16="http://schemas.microsoft.com/office/drawing/2014/chart" uri="{C3380CC4-5D6E-409C-BE32-E72D297353CC}">
                <c16:uniqueId val="{00000038-EDA1-4749-8F3D-FB8FDB0D5C45}"/>
              </c:ext>
            </c:extLst>
          </c:dPt>
          <c:dPt>
            <c:idx val="58"/>
            <c:invertIfNegative val="0"/>
            <c:bubble3D val="0"/>
            <c:extLst>
              <c:ext xmlns:c16="http://schemas.microsoft.com/office/drawing/2014/chart" uri="{C3380CC4-5D6E-409C-BE32-E72D297353CC}">
                <c16:uniqueId val="{00000039-EDA1-4749-8F3D-FB8FDB0D5C45}"/>
              </c:ext>
            </c:extLst>
          </c:dPt>
          <c:dPt>
            <c:idx val="59"/>
            <c:invertIfNegative val="0"/>
            <c:bubble3D val="0"/>
            <c:extLst>
              <c:ext xmlns:c16="http://schemas.microsoft.com/office/drawing/2014/chart" uri="{C3380CC4-5D6E-409C-BE32-E72D297353CC}">
                <c16:uniqueId val="{0000003A-EDA1-4749-8F3D-FB8FDB0D5C45}"/>
              </c:ext>
            </c:extLst>
          </c:dPt>
          <c:dPt>
            <c:idx val="60"/>
            <c:invertIfNegative val="0"/>
            <c:bubble3D val="0"/>
            <c:extLst>
              <c:ext xmlns:c16="http://schemas.microsoft.com/office/drawing/2014/chart" uri="{C3380CC4-5D6E-409C-BE32-E72D297353CC}">
                <c16:uniqueId val="{0000003B-EDA1-4749-8F3D-FB8FDB0D5C45}"/>
              </c:ext>
            </c:extLst>
          </c:dPt>
          <c:dPt>
            <c:idx val="61"/>
            <c:invertIfNegative val="0"/>
            <c:bubble3D val="0"/>
            <c:extLst>
              <c:ext xmlns:c16="http://schemas.microsoft.com/office/drawing/2014/chart" uri="{C3380CC4-5D6E-409C-BE32-E72D297353CC}">
                <c16:uniqueId val="{0000003C-EDA1-4749-8F3D-FB8FDB0D5C45}"/>
              </c:ext>
            </c:extLst>
          </c:dPt>
          <c:dPt>
            <c:idx val="62"/>
            <c:invertIfNegative val="0"/>
            <c:bubble3D val="0"/>
            <c:extLst>
              <c:ext xmlns:c16="http://schemas.microsoft.com/office/drawing/2014/chart" uri="{C3380CC4-5D6E-409C-BE32-E72D297353CC}">
                <c16:uniqueId val="{0000003D-EDA1-4749-8F3D-FB8FDB0D5C45}"/>
              </c:ext>
            </c:extLst>
          </c:dPt>
          <c:dPt>
            <c:idx val="63"/>
            <c:invertIfNegative val="0"/>
            <c:bubble3D val="0"/>
            <c:extLst>
              <c:ext xmlns:c16="http://schemas.microsoft.com/office/drawing/2014/chart" uri="{C3380CC4-5D6E-409C-BE32-E72D297353CC}">
                <c16:uniqueId val="{0000003E-EDA1-4749-8F3D-FB8FDB0D5C45}"/>
              </c:ext>
            </c:extLst>
          </c:dPt>
          <c:dPt>
            <c:idx val="64"/>
            <c:invertIfNegative val="0"/>
            <c:bubble3D val="0"/>
            <c:extLst>
              <c:ext xmlns:c16="http://schemas.microsoft.com/office/drawing/2014/chart" uri="{C3380CC4-5D6E-409C-BE32-E72D297353CC}">
                <c16:uniqueId val="{0000003F-EDA1-4749-8F3D-FB8FDB0D5C45}"/>
              </c:ext>
            </c:extLst>
          </c:dPt>
          <c:dPt>
            <c:idx val="65"/>
            <c:invertIfNegative val="0"/>
            <c:bubble3D val="0"/>
            <c:extLst>
              <c:ext xmlns:c16="http://schemas.microsoft.com/office/drawing/2014/chart" uri="{C3380CC4-5D6E-409C-BE32-E72D297353CC}">
                <c16:uniqueId val="{00000040-EDA1-4749-8F3D-FB8FDB0D5C45}"/>
              </c:ext>
            </c:extLst>
          </c:dPt>
          <c:dPt>
            <c:idx val="66"/>
            <c:invertIfNegative val="0"/>
            <c:bubble3D val="0"/>
            <c:extLst>
              <c:ext xmlns:c16="http://schemas.microsoft.com/office/drawing/2014/chart" uri="{C3380CC4-5D6E-409C-BE32-E72D297353CC}">
                <c16:uniqueId val="{00000041-EDA1-4749-8F3D-FB8FDB0D5C45}"/>
              </c:ext>
            </c:extLst>
          </c:dPt>
          <c:dPt>
            <c:idx val="67"/>
            <c:invertIfNegative val="0"/>
            <c:bubble3D val="0"/>
            <c:extLst>
              <c:ext xmlns:c16="http://schemas.microsoft.com/office/drawing/2014/chart" uri="{C3380CC4-5D6E-409C-BE32-E72D297353CC}">
                <c16:uniqueId val="{00000042-EDA1-4749-8F3D-FB8FDB0D5C45}"/>
              </c:ext>
            </c:extLst>
          </c:dPt>
          <c:dPt>
            <c:idx val="68"/>
            <c:invertIfNegative val="0"/>
            <c:bubble3D val="0"/>
            <c:extLst>
              <c:ext xmlns:c16="http://schemas.microsoft.com/office/drawing/2014/chart" uri="{C3380CC4-5D6E-409C-BE32-E72D297353CC}">
                <c16:uniqueId val="{00000043-EDA1-4749-8F3D-FB8FDB0D5C45}"/>
              </c:ext>
            </c:extLst>
          </c:dPt>
          <c:dPt>
            <c:idx val="70"/>
            <c:invertIfNegative val="0"/>
            <c:bubble3D val="0"/>
            <c:spPr>
              <a:solidFill>
                <a:srgbClr val="95682B"/>
              </a:solidFill>
              <a:ln w="0" cmpd="sng">
                <a:noFill/>
                <a:prstDash val="solid"/>
              </a:ln>
            </c:spPr>
            <c:extLst>
              <c:ext xmlns:c16="http://schemas.microsoft.com/office/drawing/2014/chart" uri="{C3380CC4-5D6E-409C-BE32-E72D297353CC}">
                <c16:uniqueId val="{00000045-EDA1-4749-8F3D-FB8FDB0D5C45}"/>
              </c:ext>
            </c:extLst>
          </c:dPt>
          <c:dPt>
            <c:idx val="71"/>
            <c:invertIfNegative val="0"/>
            <c:bubble3D val="0"/>
            <c:extLst>
              <c:ext xmlns:c16="http://schemas.microsoft.com/office/drawing/2014/chart" uri="{C3380CC4-5D6E-409C-BE32-E72D297353CC}">
                <c16:uniqueId val="{00000046-EDA1-4749-8F3D-FB8FDB0D5C45}"/>
              </c:ext>
            </c:extLst>
          </c:dPt>
          <c:dPt>
            <c:idx val="72"/>
            <c:invertIfNegative val="0"/>
            <c:bubble3D val="0"/>
            <c:extLst>
              <c:ext xmlns:c16="http://schemas.microsoft.com/office/drawing/2014/chart" uri="{C3380CC4-5D6E-409C-BE32-E72D297353CC}">
                <c16:uniqueId val="{00000047-EDA1-4749-8F3D-FB8FDB0D5C45}"/>
              </c:ext>
            </c:extLst>
          </c:dPt>
          <c:dPt>
            <c:idx val="73"/>
            <c:invertIfNegative val="0"/>
            <c:bubble3D val="0"/>
            <c:extLst>
              <c:ext xmlns:c16="http://schemas.microsoft.com/office/drawing/2014/chart" uri="{C3380CC4-5D6E-409C-BE32-E72D297353CC}">
                <c16:uniqueId val="{00000048-EDA1-4749-8F3D-FB8FDB0D5C45}"/>
              </c:ext>
            </c:extLst>
          </c:dPt>
          <c:dPt>
            <c:idx val="74"/>
            <c:invertIfNegative val="0"/>
            <c:bubble3D val="0"/>
            <c:extLst>
              <c:ext xmlns:c16="http://schemas.microsoft.com/office/drawing/2014/chart" uri="{C3380CC4-5D6E-409C-BE32-E72D297353CC}">
                <c16:uniqueId val="{00000049-EDA1-4749-8F3D-FB8FDB0D5C45}"/>
              </c:ext>
            </c:extLst>
          </c:dPt>
          <c:dPt>
            <c:idx val="75"/>
            <c:invertIfNegative val="0"/>
            <c:bubble3D val="0"/>
            <c:extLst>
              <c:ext xmlns:c16="http://schemas.microsoft.com/office/drawing/2014/chart" uri="{C3380CC4-5D6E-409C-BE32-E72D297353CC}">
                <c16:uniqueId val="{0000004A-EDA1-4749-8F3D-FB8FDB0D5C45}"/>
              </c:ext>
            </c:extLst>
          </c:dPt>
          <c:dPt>
            <c:idx val="76"/>
            <c:invertIfNegative val="0"/>
            <c:bubble3D val="0"/>
            <c:extLst>
              <c:ext xmlns:c16="http://schemas.microsoft.com/office/drawing/2014/chart" uri="{C3380CC4-5D6E-409C-BE32-E72D297353CC}">
                <c16:uniqueId val="{0000004B-EDA1-4749-8F3D-FB8FDB0D5C45}"/>
              </c:ext>
            </c:extLst>
          </c:dPt>
          <c:dPt>
            <c:idx val="77"/>
            <c:invertIfNegative val="0"/>
            <c:bubble3D val="0"/>
            <c:extLst>
              <c:ext xmlns:c16="http://schemas.microsoft.com/office/drawing/2014/chart" uri="{C3380CC4-5D6E-409C-BE32-E72D297353CC}">
                <c16:uniqueId val="{0000004C-EDA1-4749-8F3D-FB8FDB0D5C45}"/>
              </c:ext>
            </c:extLst>
          </c:dPt>
          <c:dPt>
            <c:idx val="78"/>
            <c:invertIfNegative val="0"/>
            <c:bubble3D val="0"/>
            <c:extLst>
              <c:ext xmlns:c16="http://schemas.microsoft.com/office/drawing/2014/chart" uri="{C3380CC4-5D6E-409C-BE32-E72D297353CC}">
                <c16:uniqueId val="{0000004D-EDA1-4749-8F3D-FB8FDB0D5C45}"/>
              </c:ext>
            </c:extLst>
          </c:dPt>
          <c:dPt>
            <c:idx val="79"/>
            <c:invertIfNegative val="0"/>
            <c:bubble3D val="0"/>
            <c:extLst>
              <c:ext xmlns:c16="http://schemas.microsoft.com/office/drawing/2014/chart" uri="{C3380CC4-5D6E-409C-BE32-E72D297353CC}">
                <c16:uniqueId val="{0000004E-EDA1-4749-8F3D-FB8FDB0D5C45}"/>
              </c:ext>
            </c:extLst>
          </c:dPt>
          <c:dPt>
            <c:idx val="80"/>
            <c:invertIfNegative val="0"/>
            <c:bubble3D val="0"/>
            <c:extLst>
              <c:ext xmlns:c16="http://schemas.microsoft.com/office/drawing/2014/chart" uri="{C3380CC4-5D6E-409C-BE32-E72D297353CC}">
                <c16:uniqueId val="{0000004F-EDA1-4749-8F3D-FB8FDB0D5C45}"/>
              </c:ext>
            </c:extLst>
          </c:dPt>
          <c:dPt>
            <c:idx val="81"/>
            <c:invertIfNegative val="0"/>
            <c:bubble3D val="0"/>
            <c:spPr>
              <a:solidFill>
                <a:srgbClr val="95682B"/>
              </a:solidFill>
              <a:ln w="0" cmpd="sng">
                <a:noFill/>
                <a:prstDash val="solid"/>
              </a:ln>
            </c:spPr>
            <c:extLst>
              <c:ext xmlns:c16="http://schemas.microsoft.com/office/drawing/2014/chart" uri="{C3380CC4-5D6E-409C-BE32-E72D297353CC}">
                <c16:uniqueId val="{00000051-EDA1-4749-8F3D-FB8FDB0D5C45}"/>
              </c:ext>
            </c:extLst>
          </c:dPt>
          <c:dPt>
            <c:idx val="82"/>
            <c:invertIfNegative val="0"/>
            <c:bubble3D val="0"/>
            <c:extLst>
              <c:ext xmlns:c16="http://schemas.microsoft.com/office/drawing/2014/chart" uri="{C3380CC4-5D6E-409C-BE32-E72D297353CC}">
                <c16:uniqueId val="{00000052-EDA1-4749-8F3D-FB8FDB0D5C45}"/>
              </c:ext>
            </c:extLst>
          </c:dPt>
          <c:dPt>
            <c:idx val="83"/>
            <c:invertIfNegative val="0"/>
            <c:bubble3D val="0"/>
            <c:extLst>
              <c:ext xmlns:c16="http://schemas.microsoft.com/office/drawing/2014/chart" uri="{C3380CC4-5D6E-409C-BE32-E72D297353CC}">
                <c16:uniqueId val="{00000053-EDA1-4749-8F3D-FB8FDB0D5C45}"/>
              </c:ext>
            </c:extLst>
          </c:dPt>
          <c:dPt>
            <c:idx val="84"/>
            <c:invertIfNegative val="0"/>
            <c:bubble3D val="0"/>
            <c:extLst>
              <c:ext xmlns:c16="http://schemas.microsoft.com/office/drawing/2014/chart" uri="{C3380CC4-5D6E-409C-BE32-E72D297353CC}">
                <c16:uniqueId val="{00000054-EDA1-4749-8F3D-FB8FDB0D5C45}"/>
              </c:ext>
            </c:extLst>
          </c:dPt>
          <c:dPt>
            <c:idx val="85"/>
            <c:invertIfNegative val="0"/>
            <c:bubble3D val="0"/>
            <c:extLst>
              <c:ext xmlns:c16="http://schemas.microsoft.com/office/drawing/2014/chart" uri="{C3380CC4-5D6E-409C-BE32-E72D297353CC}">
                <c16:uniqueId val="{00000055-EDA1-4749-8F3D-FB8FDB0D5C45}"/>
              </c:ext>
            </c:extLst>
          </c:dPt>
          <c:dPt>
            <c:idx val="86"/>
            <c:invertIfNegative val="0"/>
            <c:bubble3D val="0"/>
            <c:extLst>
              <c:ext xmlns:c16="http://schemas.microsoft.com/office/drawing/2014/chart" uri="{C3380CC4-5D6E-409C-BE32-E72D297353CC}">
                <c16:uniqueId val="{00000056-EDA1-4749-8F3D-FB8FDB0D5C45}"/>
              </c:ext>
            </c:extLst>
          </c:dPt>
          <c:dPt>
            <c:idx val="87"/>
            <c:invertIfNegative val="0"/>
            <c:bubble3D val="0"/>
            <c:extLst>
              <c:ext xmlns:c16="http://schemas.microsoft.com/office/drawing/2014/chart" uri="{C3380CC4-5D6E-409C-BE32-E72D297353CC}">
                <c16:uniqueId val="{00000057-EDA1-4749-8F3D-FB8FDB0D5C45}"/>
              </c:ext>
            </c:extLst>
          </c:dPt>
          <c:dPt>
            <c:idx val="88"/>
            <c:invertIfNegative val="0"/>
            <c:bubble3D val="0"/>
            <c:extLst>
              <c:ext xmlns:c16="http://schemas.microsoft.com/office/drawing/2014/chart" uri="{C3380CC4-5D6E-409C-BE32-E72D297353CC}">
                <c16:uniqueId val="{00000058-EDA1-4749-8F3D-FB8FDB0D5C45}"/>
              </c:ext>
            </c:extLst>
          </c:dPt>
          <c:dPt>
            <c:idx val="89"/>
            <c:invertIfNegative val="0"/>
            <c:bubble3D val="0"/>
            <c:extLst>
              <c:ext xmlns:c16="http://schemas.microsoft.com/office/drawing/2014/chart" uri="{C3380CC4-5D6E-409C-BE32-E72D297353CC}">
                <c16:uniqueId val="{00000059-EDA1-4749-8F3D-FB8FDB0D5C45}"/>
              </c:ext>
            </c:extLst>
          </c:dPt>
          <c:dPt>
            <c:idx val="90"/>
            <c:invertIfNegative val="0"/>
            <c:bubble3D val="0"/>
            <c:extLst>
              <c:ext xmlns:c16="http://schemas.microsoft.com/office/drawing/2014/chart" uri="{C3380CC4-5D6E-409C-BE32-E72D297353CC}">
                <c16:uniqueId val="{0000005A-EDA1-4749-8F3D-FB8FDB0D5C45}"/>
              </c:ext>
            </c:extLst>
          </c:dPt>
          <c:dPt>
            <c:idx val="91"/>
            <c:invertIfNegative val="0"/>
            <c:bubble3D val="0"/>
            <c:extLst>
              <c:ext xmlns:c16="http://schemas.microsoft.com/office/drawing/2014/chart" uri="{C3380CC4-5D6E-409C-BE32-E72D297353CC}">
                <c16:uniqueId val="{0000005B-EDA1-4749-8F3D-FB8FDB0D5C45}"/>
              </c:ext>
            </c:extLst>
          </c:dPt>
          <c:dPt>
            <c:idx val="92"/>
            <c:invertIfNegative val="0"/>
            <c:bubble3D val="0"/>
            <c:extLst>
              <c:ext xmlns:c16="http://schemas.microsoft.com/office/drawing/2014/chart" uri="{C3380CC4-5D6E-409C-BE32-E72D297353CC}">
                <c16:uniqueId val="{0000005C-EDA1-4749-8F3D-FB8FDB0D5C45}"/>
              </c:ext>
            </c:extLst>
          </c:dPt>
          <c:dPt>
            <c:idx val="93"/>
            <c:invertIfNegative val="0"/>
            <c:bubble3D val="0"/>
            <c:spPr>
              <a:solidFill>
                <a:srgbClr val="C00000"/>
              </a:solidFill>
              <a:ln w="0" cmpd="sng">
                <a:noFill/>
                <a:prstDash val="solid"/>
              </a:ln>
            </c:spPr>
            <c:extLst>
              <c:ext xmlns:c16="http://schemas.microsoft.com/office/drawing/2014/chart" uri="{C3380CC4-5D6E-409C-BE32-E72D297353CC}">
                <c16:uniqueId val="{0000005E-EDA1-4749-8F3D-FB8FDB0D5C45}"/>
              </c:ext>
            </c:extLst>
          </c:dPt>
          <c:dLbls>
            <c:dLbl>
              <c:idx val="93"/>
              <c:layout>
                <c:manualLayout>
                  <c:x val="-1.5660568468647395E-16"/>
                  <c:y val="-0.362126661732732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E-EDA1-4749-8F3D-FB8FDB0D5C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'F38'!$F$7:$F$100</c:f>
              <c:numCache>
                <c:formatCode>0.00</c:formatCode>
                <c:ptCount val="94"/>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numCache>
            </c:numRef>
          </c:val>
          <c:extLst>
            <c:ext xmlns:c16="http://schemas.microsoft.com/office/drawing/2014/chart" uri="{C3380CC4-5D6E-409C-BE32-E72D297353CC}">
              <c16:uniqueId val="{0000005F-EDA1-4749-8F3D-FB8FDB0D5C45}"/>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'F38'!$G$6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61-EDA1-4749-8F3D-FB8FDB0D5C45}"/>
              </c:ext>
            </c:extLst>
          </c:dPt>
          <c:dPt>
            <c:idx val="81"/>
            <c:bubble3D val="0"/>
            <c:extLst>
              <c:ext xmlns:c16="http://schemas.microsoft.com/office/drawing/2014/chart" uri="{C3380CC4-5D6E-409C-BE32-E72D297353CC}">
                <c16:uniqueId val="{00000062-EDA1-4749-8F3D-FB8FDB0D5C45}"/>
              </c:ext>
            </c:extLst>
          </c:dPt>
          <c:dPt>
            <c:idx val="83"/>
            <c:bubble3D val="0"/>
            <c:extLst>
              <c:ext xmlns:c16="http://schemas.microsoft.com/office/drawing/2014/chart" uri="{C3380CC4-5D6E-409C-BE32-E72D297353CC}">
                <c16:uniqueId val="{00000063-EDA1-4749-8F3D-FB8FDB0D5C45}"/>
              </c:ext>
            </c:extLst>
          </c:dPt>
          <c:dPt>
            <c:idx val="85"/>
            <c:bubble3D val="0"/>
            <c:extLst>
              <c:ext xmlns:c16="http://schemas.microsoft.com/office/drawing/2014/chart" uri="{C3380CC4-5D6E-409C-BE32-E72D297353CC}">
                <c16:uniqueId val="{00000064-EDA1-4749-8F3D-FB8FDB0D5C45}"/>
              </c:ext>
            </c:extLst>
          </c:dPt>
          <c:dLbls>
            <c:dLbl>
              <c:idx val="93"/>
              <c:layout>
                <c:manualLayout>
                  <c:x val="-1.5660568468647395E-16"/>
                  <c:y val="-0.448697300006756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5-EDA1-4749-8F3D-FB8FDB0D5C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'F38'!$G$7:$G$100</c:f>
              <c:numCache>
                <c:formatCode>0.00</c:formatCode>
                <c:ptCount val="94"/>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numCache>
            </c:numRef>
          </c:val>
          <c:smooth val="0"/>
          <c:extLst>
            <c:ext xmlns:c16="http://schemas.microsoft.com/office/drawing/2014/chart" uri="{C3380CC4-5D6E-409C-BE32-E72D297353CC}">
              <c16:uniqueId val="{00000066-EDA1-4749-8F3D-FB8FDB0D5C45}"/>
            </c:ext>
          </c:extLst>
        </c:ser>
        <c:ser>
          <c:idx val="2"/>
          <c:order val="2"/>
          <c:tx>
            <c:strRef>
              <c:f>'F38'!$H$6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68-EDA1-4749-8F3D-FB8FDB0D5C45}"/>
              </c:ext>
            </c:extLst>
          </c:dPt>
          <c:dLbls>
            <c:dLbl>
              <c:idx val="93"/>
              <c:layout>
                <c:manualLayout>
                  <c:x val="-1.5660568468647395E-16"/>
                  <c:y val="-0.3920411244969823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9-EDA1-4749-8F3D-FB8FDB0D5C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'F38'!$H$7:$H$100</c:f>
              <c:numCache>
                <c:formatCode>0.00</c:formatCode>
                <c:ptCount val="94"/>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numCache>
            </c:numRef>
          </c:val>
          <c:smooth val="0"/>
          <c:extLst>
            <c:ext xmlns:c16="http://schemas.microsoft.com/office/drawing/2014/chart" uri="{C3380CC4-5D6E-409C-BE32-E72D297353CC}">
              <c16:uniqueId val="{0000006A-EDA1-4749-8F3D-FB8FDB0D5C45}"/>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strRef>
              <c:f>'F38'!$O$6</c:f>
              <c:strCache>
                <c:ptCount val="1"/>
                <c:pt idx="0">
                  <c:v>L. I. Banxico</c:v>
                </c:pt>
              </c:strCache>
            </c:strRef>
          </c:tx>
          <c:spPr>
            <a:ln w="12700">
              <a:solidFill>
                <a:srgbClr val="F79646">
                  <a:lumMod val="75000"/>
                </a:srgbClr>
              </a:solidFill>
              <a:prstDash val="solid"/>
            </a:ln>
          </c:spPr>
          <c:marker>
            <c:symbol val="none"/>
          </c:marker>
          <c:dPt>
            <c:idx val="1"/>
            <c:bubble3D val="0"/>
            <c:extLst>
              <c:ext xmlns:c16="http://schemas.microsoft.com/office/drawing/2014/chart" uri="{C3380CC4-5D6E-409C-BE32-E72D297353CC}">
                <c16:uniqueId val="{0000006B-EDA1-4749-8F3D-FB8FDB0D5C45}"/>
              </c:ext>
            </c:extLst>
          </c:dPt>
          <c:xVal>
            <c:numRef>
              <c:f>'F38'!$Q$6:$Q$7</c:f>
              <c:numCache>
                <c:formatCode>General</c:formatCode>
                <c:ptCount val="2"/>
                <c:pt idx="0">
                  <c:v>95</c:v>
                </c:pt>
                <c:pt idx="1">
                  <c:v>1</c:v>
                </c:pt>
              </c:numCache>
            </c:numRef>
          </c:xVal>
          <c:yVal>
            <c:numRef>
              <c:f>'F38'!$P$6:$P$7</c:f>
              <c:numCache>
                <c:formatCode>General</c:formatCode>
                <c:ptCount val="2"/>
                <c:pt idx="0">
                  <c:v>2</c:v>
                </c:pt>
                <c:pt idx="1">
                  <c:v>2</c:v>
                </c:pt>
              </c:numCache>
            </c:numRef>
          </c:yVal>
          <c:smooth val="0"/>
          <c:extLst>
            <c:ext xmlns:c16="http://schemas.microsoft.com/office/drawing/2014/chart" uri="{C3380CC4-5D6E-409C-BE32-E72D297353CC}">
              <c16:uniqueId val="{0000006C-EDA1-4749-8F3D-FB8FDB0D5C45}"/>
            </c:ext>
          </c:extLst>
        </c:ser>
        <c:ser>
          <c:idx val="4"/>
          <c:order val="4"/>
          <c:tx>
            <c:strRef>
              <c:f>'F38'!$O$9</c:f>
              <c:strCache>
                <c:ptCount val="1"/>
                <c:pt idx="0">
                  <c:v>L. S. Banxico</c:v>
                </c:pt>
              </c:strCache>
            </c:strRef>
          </c:tx>
          <c:spPr>
            <a:ln w="12700">
              <a:solidFill>
                <a:srgbClr val="F79646">
                  <a:lumMod val="75000"/>
                </a:srgbClr>
              </a:solidFill>
              <a:prstDash val="solid"/>
            </a:ln>
          </c:spPr>
          <c:marker>
            <c:symbol val="none"/>
          </c:marker>
          <c:xVal>
            <c:numRef>
              <c:f>'F38'!$Q$9:$Q$10</c:f>
              <c:numCache>
                <c:formatCode>General</c:formatCode>
                <c:ptCount val="2"/>
                <c:pt idx="0">
                  <c:v>95</c:v>
                </c:pt>
                <c:pt idx="1">
                  <c:v>1</c:v>
                </c:pt>
              </c:numCache>
            </c:numRef>
          </c:xVal>
          <c:yVal>
            <c:numRef>
              <c:f>'F38'!$P$9:$P$10</c:f>
              <c:numCache>
                <c:formatCode>General</c:formatCode>
                <c:ptCount val="2"/>
                <c:pt idx="0">
                  <c:v>4</c:v>
                </c:pt>
                <c:pt idx="1">
                  <c:v>4</c:v>
                </c:pt>
              </c:numCache>
            </c:numRef>
          </c:yVal>
          <c:smooth val="0"/>
          <c:extLst>
            <c:ext xmlns:c16="http://schemas.microsoft.com/office/drawing/2014/chart" uri="{C3380CC4-5D6E-409C-BE32-E72D297353CC}">
              <c16:uniqueId val="{0000006D-EDA1-4749-8F3D-FB8FDB0D5C45}"/>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'F39'!$A$6</c:f>
              <c:strCache>
                <c:ptCount val="1"/>
              </c:strCache>
            </c:strRef>
          </c:tx>
          <c:spPr>
            <a:solidFill>
              <a:srgbClr val="606868"/>
            </a:solidFill>
            <a:effectLst/>
          </c:spPr>
          <c:invertIfNegative val="0"/>
          <c:dPt>
            <c:idx val="2"/>
            <c:invertIfNegative val="0"/>
            <c:bubble3D val="0"/>
            <c:extLst>
              <c:ext xmlns:c16="http://schemas.microsoft.com/office/drawing/2014/chart" uri="{C3380CC4-5D6E-409C-BE32-E72D297353CC}">
                <c16:uniqueId val="{00000000-0907-4191-8AD0-DA8B24BC9F11}"/>
              </c:ext>
            </c:extLst>
          </c:dPt>
          <c:dPt>
            <c:idx val="4"/>
            <c:invertIfNegative val="0"/>
            <c:bubble3D val="0"/>
            <c:extLst>
              <c:ext xmlns:c16="http://schemas.microsoft.com/office/drawing/2014/chart" uri="{C3380CC4-5D6E-409C-BE32-E72D297353CC}">
                <c16:uniqueId val="{00000001-0907-4191-8AD0-DA8B24BC9F11}"/>
              </c:ext>
            </c:extLst>
          </c:dPt>
          <c:dPt>
            <c:idx val="5"/>
            <c:invertIfNegative val="0"/>
            <c:bubble3D val="0"/>
            <c:extLst>
              <c:ext xmlns:c16="http://schemas.microsoft.com/office/drawing/2014/chart" uri="{C3380CC4-5D6E-409C-BE32-E72D297353CC}">
                <c16:uniqueId val="{00000002-0907-4191-8AD0-DA8B24BC9F11}"/>
              </c:ext>
            </c:extLst>
          </c:dPt>
          <c:dPt>
            <c:idx val="8"/>
            <c:invertIfNegative val="0"/>
            <c:bubble3D val="0"/>
            <c:extLst>
              <c:ext xmlns:c16="http://schemas.microsoft.com/office/drawing/2014/chart" uri="{C3380CC4-5D6E-409C-BE32-E72D297353CC}">
                <c16:uniqueId val="{00000003-0907-4191-8AD0-DA8B24BC9F11}"/>
              </c:ext>
            </c:extLst>
          </c:dPt>
          <c:dPt>
            <c:idx val="10"/>
            <c:invertIfNegative val="0"/>
            <c:bubble3D val="0"/>
            <c:extLst>
              <c:ext xmlns:c16="http://schemas.microsoft.com/office/drawing/2014/chart" uri="{C3380CC4-5D6E-409C-BE32-E72D297353CC}">
                <c16:uniqueId val="{00000004-0907-4191-8AD0-DA8B24BC9F11}"/>
              </c:ext>
            </c:extLst>
          </c:dPt>
          <c:dPt>
            <c:idx val="13"/>
            <c:invertIfNegative val="0"/>
            <c:bubble3D val="0"/>
            <c:extLst>
              <c:ext xmlns:c16="http://schemas.microsoft.com/office/drawing/2014/chart" uri="{C3380CC4-5D6E-409C-BE32-E72D297353CC}">
                <c16:uniqueId val="{00000005-0907-4191-8AD0-DA8B24BC9F11}"/>
              </c:ext>
            </c:extLst>
          </c:dPt>
          <c:dPt>
            <c:idx val="14"/>
            <c:invertIfNegative val="0"/>
            <c:bubble3D val="0"/>
            <c:extLst>
              <c:ext xmlns:c16="http://schemas.microsoft.com/office/drawing/2014/chart" uri="{C3380CC4-5D6E-409C-BE32-E72D297353CC}">
                <c16:uniqueId val="{00000006-0907-4191-8AD0-DA8B24BC9F11}"/>
              </c:ext>
            </c:extLst>
          </c:dPt>
          <c:dPt>
            <c:idx val="16"/>
            <c:invertIfNegative val="0"/>
            <c:bubble3D val="0"/>
            <c:extLst>
              <c:ext xmlns:c16="http://schemas.microsoft.com/office/drawing/2014/chart" uri="{C3380CC4-5D6E-409C-BE32-E72D297353CC}">
                <c16:uniqueId val="{00000007-0907-4191-8AD0-DA8B24BC9F11}"/>
              </c:ext>
            </c:extLst>
          </c:dPt>
          <c:dPt>
            <c:idx val="17"/>
            <c:invertIfNegative val="0"/>
            <c:bubble3D val="0"/>
            <c:extLst>
              <c:ext xmlns:c16="http://schemas.microsoft.com/office/drawing/2014/chart" uri="{C3380CC4-5D6E-409C-BE32-E72D297353CC}">
                <c16:uniqueId val="{00000008-0907-4191-8AD0-DA8B24BC9F11}"/>
              </c:ext>
            </c:extLst>
          </c:dPt>
          <c:dPt>
            <c:idx val="18"/>
            <c:invertIfNegative val="0"/>
            <c:bubble3D val="0"/>
            <c:extLst>
              <c:ext xmlns:c16="http://schemas.microsoft.com/office/drawing/2014/chart" uri="{C3380CC4-5D6E-409C-BE32-E72D297353CC}">
                <c16:uniqueId val="{00000009-0907-4191-8AD0-DA8B24BC9F11}"/>
              </c:ext>
            </c:extLst>
          </c:dPt>
          <c:dPt>
            <c:idx val="20"/>
            <c:invertIfNegative val="0"/>
            <c:bubble3D val="0"/>
            <c:extLst>
              <c:ext xmlns:c16="http://schemas.microsoft.com/office/drawing/2014/chart" uri="{C3380CC4-5D6E-409C-BE32-E72D297353CC}">
                <c16:uniqueId val="{0000000A-0907-4191-8AD0-DA8B24BC9F11}"/>
              </c:ext>
            </c:extLst>
          </c:dPt>
          <c:dPt>
            <c:idx val="23"/>
            <c:invertIfNegative val="0"/>
            <c:bubble3D val="0"/>
            <c:extLst>
              <c:ext xmlns:c16="http://schemas.microsoft.com/office/drawing/2014/chart" uri="{C3380CC4-5D6E-409C-BE32-E72D297353CC}">
                <c16:uniqueId val="{0000000B-0907-4191-8AD0-DA8B24BC9F11}"/>
              </c:ext>
            </c:extLst>
          </c:dPt>
          <c:dPt>
            <c:idx val="25"/>
            <c:invertIfNegative val="0"/>
            <c:bubble3D val="0"/>
            <c:extLst>
              <c:ext xmlns:c16="http://schemas.microsoft.com/office/drawing/2014/chart" uri="{C3380CC4-5D6E-409C-BE32-E72D297353CC}">
                <c16:uniqueId val="{0000000C-0907-4191-8AD0-DA8B24BC9F11}"/>
              </c:ext>
            </c:extLst>
          </c:dPt>
          <c:dPt>
            <c:idx val="26"/>
            <c:invertIfNegative val="0"/>
            <c:bubble3D val="0"/>
            <c:extLst>
              <c:ext xmlns:c16="http://schemas.microsoft.com/office/drawing/2014/chart" uri="{C3380CC4-5D6E-409C-BE32-E72D297353CC}">
                <c16:uniqueId val="{0000000D-0907-4191-8AD0-DA8B24BC9F11}"/>
              </c:ext>
            </c:extLst>
          </c:dPt>
          <c:dPt>
            <c:idx val="28"/>
            <c:invertIfNegative val="0"/>
            <c:bubble3D val="0"/>
            <c:extLst>
              <c:ext xmlns:c16="http://schemas.microsoft.com/office/drawing/2014/chart" uri="{C3380CC4-5D6E-409C-BE32-E72D297353CC}">
                <c16:uniqueId val="{0000000E-0907-4191-8AD0-DA8B24BC9F11}"/>
              </c:ext>
            </c:extLst>
          </c:dPt>
          <c:dPt>
            <c:idx val="29"/>
            <c:invertIfNegative val="0"/>
            <c:bubble3D val="0"/>
            <c:extLst>
              <c:ext xmlns:c16="http://schemas.microsoft.com/office/drawing/2014/chart" uri="{C3380CC4-5D6E-409C-BE32-E72D297353CC}">
                <c16:uniqueId val="{0000000F-0907-4191-8AD0-DA8B24BC9F11}"/>
              </c:ext>
            </c:extLst>
          </c:dPt>
          <c:dPt>
            <c:idx val="30"/>
            <c:invertIfNegative val="0"/>
            <c:bubble3D val="0"/>
            <c:spPr>
              <a:solidFill>
                <a:srgbClr val="95682B"/>
              </a:solidFill>
              <a:effectLst/>
            </c:spPr>
            <c:extLst>
              <c:ext xmlns:c16="http://schemas.microsoft.com/office/drawing/2014/chart" uri="{C3380CC4-5D6E-409C-BE32-E72D297353CC}">
                <c16:uniqueId val="{00000011-0907-4191-8AD0-DA8B24BC9F11}"/>
              </c:ext>
            </c:extLst>
          </c:dPt>
          <c:dPt>
            <c:idx val="31"/>
            <c:invertIfNegative val="0"/>
            <c:bubble3D val="0"/>
            <c:extLst>
              <c:ext xmlns:c16="http://schemas.microsoft.com/office/drawing/2014/chart" uri="{C3380CC4-5D6E-409C-BE32-E72D297353CC}">
                <c16:uniqueId val="{00000012-0907-4191-8AD0-DA8B24BC9F11}"/>
              </c:ext>
            </c:extLst>
          </c:dPt>
          <c:dPt>
            <c:idx val="32"/>
            <c:invertIfNegative val="0"/>
            <c:bubble3D val="0"/>
            <c:extLst>
              <c:ext xmlns:c16="http://schemas.microsoft.com/office/drawing/2014/chart" uri="{C3380CC4-5D6E-409C-BE32-E72D297353CC}">
                <c16:uniqueId val="{00000013-0907-4191-8AD0-DA8B24BC9F11}"/>
              </c:ext>
            </c:extLst>
          </c:dPt>
          <c:dPt>
            <c:idx val="34"/>
            <c:invertIfNegative val="0"/>
            <c:bubble3D val="0"/>
            <c:spPr>
              <a:solidFill>
                <a:srgbClr val="FFC000"/>
              </a:solidFill>
              <a:effectLst/>
            </c:spPr>
            <c:extLst>
              <c:ext xmlns:c16="http://schemas.microsoft.com/office/drawing/2014/chart" uri="{C3380CC4-5D6E-409C-BE32-E72D297353CC}">
                <c16:uniqueId val="{00000015-0907-4191-8AD0-DA8B24BC9F11}"/>
              </c:ext>
            </c:extLst>
          </c:dPt>
          <c:dPt>
            <c:idx val="37"/>
            <c:invertIfNegative val="0"/>
            <c:bubble3D val="0"/>
            <c:extLst>
              <c:ext xmlns:c16="http://schemas.microsoft.com/office/drawing/2014/chart" uri="{C3380CC4-5D6E-409C-BE32-E72D297353CC}">
                <c16:uniqueId val="{00000016-0907-4191-8AD0-DA8B24BC9F11}"/>
              </c:ext>
            </c:extLst>
          </c:dPt>
          <c:dPt>
            <c:idx val="39"/>
            <c:invertIfNegative val="0"/>
            <c:bubble3D val="0"/>
            <c:extLst>
              <c:ext xmlns:c16="http://schemas.microsoft.com/office/drawing/2014/chart" uri="{C3380CC4-5D6E-409C-BE32-E72D297353CC}">
                <c16:uniqueId val="{00000017-0907-4191-8AD0-DA8B24BC9F11}"/>
              </c:ext>
            </c:extLst>
          </c:dPt>
          <c:dPt>
            <c:idx val="41"/>
            <c:invertIfNegative val="0"/>
            <c:bubble3D val="0"/>
            <c:extLst>
              <c:ext xmlns:c16="http://schemas.microsoft.com/office/drawing/2014/chart" uri="{C3380CC4-5D6E-409C-BE32-E72D297353CC}">
                <c16:uniqueId val="{00000018-0907-4191-8AD0-DA8B24BC9F11}"/>
              </c:ext>
            </c:extLst>
          </c:dPt>
          <c:dPt>
            <c:idx val="42"/>
            <c:invertIfNegative val="0"/>
            <c:bubble3D val="0"/>
            <c:extLst>
              <c:ext xmlns:c16="http://schemas.microsoft.com/office/drawing/2014/chart" uri="{C3380CC4-5D6E-409C-BE32-E72D297353CC}">
                <c16:uniqueId val="{00000019-0907-4191-8AD0-DA8B24BC9F11}"/>
              </c:ext>
            </c:extLst>
          </c:dPt>
          <c:dPt>
            <c:idx val="45"/>
            <c:invertIfNegative val="0"/>
            <c:bubble3D val="0"/>
            <c:extLst>
              <c:ext xmlns:c16="http://schemas.microsoft.com/office/drawing/2014/chart" uri="{C3380CC4-5D6E-409C-BE32-E72D297353CC}">
                <c16:uniqueId val="{0000001A-0907-4191-8AD0-DA8B24BC9F11}"/>
              </c:ext>
            </c:extLst>
          </c:dPt>
          <c:dPt>
            <c:idx val="47"/>
            <c:invertIfNegative val="0"/>
            <c:bubble3D val="0"/>
            <c:extLst>
              <c:ext xmlns:c16="http://schemas.microsoft.com/office/drawing/2014/chart" uri="{C3380CC4-5D6E-409C-BE32-E72D297353CC}">
                <c16:uniqueId val="{0000001B-0907-4191-8AD0-DA8B24BC9F11}"/>
              </c:ext>
            </c:extLst>
          </c:dPt>
          <c:dPt>
            <c:idx val="49"/>
            <c:invertIfNegative val="0"/>
            <c:bubble3D val="0"/>
            <c:extLst>
              <c:ext xmlns:c16="http://schemas.microsoft.com/office/drawing/2014/chart" uri="{C3380CC4-5D6E-409C-BE32-E72D297353CC}">
                <c16:uniqueId val="{0000001C-0907-4191-8AD0-DA8B24BC9F11}"/>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'F39'!$A$7:$A$61</c:f>
              <c:strCache>
                <c:ptCount val="55"/>
                <c:pt idx="0">
                  <c:v>León, Gto.</c:v>
                </c:pt>
                <c:pt idx="1">
                  <c:v>Monterrey, N. L.</c:v>
                </c:pt>
                <c:pt idx="2">
                  <c:v>Culiacán, Sin.</c:v>
                </c:pt>
                <c:pt idx="3">
                  <c:v>Pachuca, Hgo.</c:v>
                </c:pt>
                <c:pt idx="4">
                  <c:v>Morelia, Mich</c:v>
                </c:pt>
                <c:pt idx="5">
                  <c:v>Tepic, Nay.</c:v>
                </c:pt>
                <c:pt idx="6">
                  <c:v>Huatabampo, Son.</c:v>
                </c:pt>
                <c:pt idx="7">
                  <c:v>Tampico, Tamps.</c:v>
                </c:pt>
                <c:pt idx="8">
                  <c:v>La Paz, B. C. S.</c:v>
                </c:pt>
                <c:pt idx="9">
                  <c:v>Puebla, Pue.</c:v>
                </c:pt>
                <c:pt idx="10">
                  <c:v>Zacatecas, Zac.</c:v>
                </c:pt>
                <c:pt idx="11">
                  <c:v>Querétaro, Qro.</c:v>
                </c:pt>
                <c:pt idx="12">
                  <c:v>Saltillo, Coah.</c:v>
                </c:pt>
                <c:pt idx="13">
                  <c:v>Atlacomulco, Méx.</c:v>
                </c:pt>
                <c:pt idx="14">
                  <c:v>Campeche, Camp.</c:v>
                </c:pt>
                <c:pt idx="15">
                  <c:v>Cancún, Q. Roo.</c:v>
                </c:pt>
                <c:pt idx="16">
                  <c:v>CDMX</c:v>
                </c:pt>
                <c:pt idx="17">
                  <c:v>Chetumal, Q. R.</c:v>
                </c:pt>
                <c:pt idx="18">
                  <c:v>Izúcar de Matamoros, Pue.</c:v>
                </c:pt>
                <c:pt idx="19">
                  <c:v>Cortazar, Gto.</c:v>
                </c:pt>
                <c:pt idx="20">
                  <c:v>Tlaxcala, Tlax.</c:v>
                </c:pt>
                <c:pt idx="21">
                  <c:v>Tehuantepec, Oax.</c:v>
                </c:pt>
                <c:pt idx="22">
                  <c:v>Cuernavaca, Mor.</c:v>
                </c:pt>
                <c:pt idx="23">
                  <c:v>Colima, Col.</c:v>
                </c:pt>
                <c:pt idx="24">
                  <c:v>Esperanza, Son.</c:v>
                </c:pt>
                <c:pt idx="25">
                  <c:v>Hermosillo, Son.</c:v>
                </c:pt>
                <c:pt idx="26">
                  <c:v>Coatzacoalcos, Ver.</c:v>
                </c:pt>
                <c:pt idx="27">
                  <c:v>Mexicali, B. C.</c:v>
                </c:pt>
                <c:pt idx="28">
                  <c:v>Matamoros, Tamps.</c:v>
                </c:pt>
                <c:pt idx="29">
                  <c:v>Monclova, Coah.</c:v>
                </c:pt>
                <c:pt idx="30">
                  <c:v>Tepatitlán, Jal.</c:v>
                </c:pt>
                <c:pt idx="31">
                  <c:v>Veracruz, Ver.</c:v>
                </c:pt>
                <c:pt idx="32">
                  <c:v>Aguascalientes, Ags.</c:v>
                </c:pt>
                <c:pt idx="33">
                  <c:v>Cd. Acuña, Coah.</c:v>
                </c:pt>
                <c:pt idx="34">
                  <c:v>Guadalajara, Jal.</c:v>
                </c:pt>
                <c:pt idx="35">
                  <c:v>Durango, Dgo.</c:v>
                </c:pt>
                <c:pt idx="36">
                  <c:v>Chihuahua, Chih.</c:v>
                </c:pt>
                <c:pt idx="37">
                  <c:v>Toluca, Edo. de Méx.</c:v>
                </c:pt>
                <c:pt idx="38">
                  <c:v>Mérida, Yuc.</c:v>
                </c:pt>
                <c:pt idx="39">
                  <c:v>Cd. Jiménez, Chih.</c:v>
                </c:pt>
                <c:pt idx="40">
                  <c:v>Jacona, Mich.</c:v>
                </c:pt>
                <c:pt idx="41">
                  <c:v>Tijuana, B. C.</c:v>
                </c:pt>
                <c:pt idx="42">
                  <c:v>Fresnillo, Zac.</c:v>
                </c:pt>
                <c:pt idx="43">
                  <c:v>Torreón, Coah.</c:v>
                </c:pt>
                <c:pt idx="44">
                  <c:v>Cd. Juárez, Chih</c:v>
                </c:pt>
                <c:pt idx="45">
                  <c:v>Oaxaca, Oax.</c:v>
                </c:pt>
                <c:pt idx="46">
                  <c:v>Villahermosa, Tab.</c:v>
                </c:pt>
                <c:pt idx="47">
                  <c:v>San Luis Potosí, S. L. P.</c:v>
                </c:pt>
                <c:pt idx="48">
                  <c:v>Córdoba, Ver.</c:v>
                </c:pt>
                <c:pt idx="49">
                  <c:v>Acapulco, Gro.</c:v>
                </c:pt>
                <c:pt idx="50">
                  <c:v>Iguala, Gro.</c:v>
                </c:pt>
                <c:pt idx="51">
                  <c:v>San Andrés Tuxtla, Ver.</c:v>
                </c:pt>
                <c:pt idx="52">
                  <c:v>Tulancingo, Hgo.</c:v>
                </c:pt>
                <c:pt idx="53">
                  <c:v>Tuxtla Gutiérrez, Chis.</c:v>
                </c:pt>
                <c:pt idx="54">
                  <c:v>Tapachula, Chis.</c:v>
                </c:pt>
              </c:strCache>
            </c:strRef>
          </c:cat>
          <c:val>
            <c:numRef>
              <c:f>'F39'!$D$7:$D$61</c:f>
              <c:numCache>
                <c:formatCode>0.00</c:formatCode>
                <c:ptCount val="55"/>
                <c:pt idx="0" formatCode="General">
                  <c:v>2.25</c:v>
                </c:pt>
                <c:pt idx="1">
                  <c:v>2.4700000000000002</c:v>
                </c:pt>
                <c:pt idx="2">
                  <c:v>2.4900000000000002</c:v>
                </c:pt>
                <c:pt idx="3">
                  <c:v>2.4900000000000002</c:v>
                </c:pt>
                <c:pt idx="4">
                  <c:v>2.52</c:v>
                </c:pt>
                <c:pt idx="5">
                  <c:v>2.7</c:v>
                </c:pt>
                <c:pt idx="6">
                  <c:v>2.73</c:v>
                </c:pt>
                <c:pt idx="7">
                  <c:v>2.83</c:v>
                </c:pt>
                <c:pt idx="8">
                  <c:v>2.9</c:v>
                </c:pt>
                <c:pt idx="9">
                  <c:v>2.9</c:v>
                </c:pt>
                <c:pt idx="10">
                  <c:v>2.9</c:v>
                </c:pt>
                <c:pt idx="11">
                  <c:v>2.94</c:v>
                </c:pt>
                <c:pt idx="12">
                  <c:v>2.98</c:v>
                </c:pt>
                <c:pt idx="13">
                  <c:v>2.99</c:v>
                </c:pt>
                <c:pt idx="14">
                  <c:v>3</c:v>
                </c:pt>
                <c:pt idx="15">
                  <c:v>3.08</c:v>
                </c:pt>
                <c:pt idx="16">
                  <c:v>3.11</c:v>
                </c:pt>
                <c:pt idx="17">
                  <c:v>3.13</c:v>
                </c:pt>
                <c:pt idx="18">
                  <c:v>3.13</c:v>
                </c:pt>
                <c:pt idx="19">
                  <c:v>3.16</c:v>
                </c:pt>
                <c:pt idx="20">
                  <c:v>3.2</c:v>
                </c:pt>
                <c:pt idx="21">
                  <c:v>3.21</c:v>
                </c:pt>
                <c:pt idx="22">
                  <c:v>3.23</c:v>
                </c:pt>
                <c:pt idx="23">
                  <c:v>3.27</c:v>
                </c:pt>
                <c:pt idx="24">
                  <c:v>3.28</c:v>
                </c:pt>
                <c:pt idx="25">
                  <c:v>3.35</c:v>
                </c:pt>
                <c:pt idx="26">
                  <c:v>3.36</c:v>
                </c:pt>
                <c:pt idx="27">
                  <c:v>3.39</c:v>
                </c:pt>
                <c:pt idx="28">
                  <c:v>3.41</c:v>
                </c:pt>
                <c:pt idx="29">
                  <c:v>3.47</c:v>
                </c:pt>
                <c:pt idx="30">
                  <c:v>3.47</c:v>
                </c:pt>
                <c:pt idx="31">
                  <c:v>3.48</c:v>
                </c:pt>
                <c:pt idx="32">
                  <c:v>3.5</c:v>
                </c:pt>
                <c:pt idx="33">
                  <c:v>3.54</c:v>
                </c:pt>
                <c:pt idx="34">
                  <c:v>3.55</c:v>
                </c:pt>
                <c:pt idx="35">
                  <c:v>3.6</c:v>
                </c:pt>
                <c:pt idx="36">
                  <c:v>3.63</c:v>
                </c:pt>
                <c:pt idx="37">
                  <c:v>3.63</c:v>
                </c:pt>
                <c:pt idx="38">
                  <c:v>3.67</c:v>
                </c:pt>
                <c:pt idx="39">
                  <c:v>3.75</c:v>
                </c:pt>
                <c:pt idx="40">
                  <c:v>3.78</c:v>
                </c:pt>
                <c:pt idx="41">
                  <c:v>3.78</c:v>
                </c:pt>
                <c:pt idx="42">
                  <c:v>3.79</c:v>
                </c:pt>
                <c:pt idx="43">
                  <c:v>3.84</c:v>
                </c:pt>
                <c:pt idx="44">
                  <c:v>3.87</c:v>
                </c:pt>
                <c:pt idx="45">
                  <c:v>3.9</c:v>
                </c:pt>
                <c:pt idx="46">
                  <c:v>4</c:v>
                </c:pt>
                <c:pt idx="47">
                  <c:v>4.1500000000000004</c:v>
                </c:pt>
                <c:pt idx="48">
                  <c:v>4.25</c:v>
                </c:pt>
                <c:pt idx="49">
                  <c:v>4.57</c:v>
                </c:pt>
                <c:pt idx="50">
                  <c:v>4.57</c:v>
                </c:pt>
                <c:pt idx="51">
                  <c:v>4.59</c:v>
                </c:pt>
                <c:pt idx="52">
                  <c:v>4.84</c:v>
                </c:pt>
                <c:pt idx="53">
                  <c:v>5.26</c:v>
                </c:pt>
                <c:pt idx="54">
                  <c:v>5.39</c:v>
                </c:pt>
              </c:numCache>
            </c:numRef>
          </c:val>
          <c:extLst>
            <c:ext xmlns:c16="http://schemas.microsoft.com/office/drawing/2014/chart" uri="{C3380CC4-5D6E-409C-BE32-E72D297353CC}">
              <c16:uniqueId val="{0000001D-0907-4191-8AD0-DA8B24BC9F11}"/>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'F39'!$A$64</c:f>
              <c:strCache>
                <c:ptCount val="1"/>
                <c:pt idx="0">
                  <c:v>Nacional</c:v>
                </c:pt>
              </c:strCache>
            </c:strRef>
          </c:tx>
          <c:spPr>
            <a:ln w="57150">
              <a:solidFill>
                <a:srgbClr val="F79646">
                  <a:lumMod val="60000"/>
                  <a:lumOff val="40000"/>
                </a:srgb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0907-4191-8AD0-DA8B24BC9F11}"/>
                </c:ext>
              </c:extLst>
            </c:dLbl>
            <c:dLbl>
              <c:idx val="1"/>
              <c:layout>
                <c:manualLayout>
                  <c:x val="-0.16008796296296304"/>
                  <c:y val="0.21195063492063487"/>
                </c:manualLayout>
              </c:layout>
              <c:showLegendKey val="0"/>
              <c:showVal val="0"/>
              <c:showCatName val="1"/>
              <c:showSerName val="1"/>
              <c:showPercent val="0"/>
              <c:showBubbleSize val="0"/>
              <c:extLst>
                <c:ext xmlns:c15="http://schemas.microsoft.com/office/drawing/2012/chart" uri="{CE6537A1-D6FC-4f65-9D91-7224C49458BB}">
                  <c15:layout>
                    <c:manualLayout>
                      <c:w val="0.23301456456456454"/>
                      <c:h val="4.3671490988530855E-2"/>
                    </c:manualLayout>
                  </c15:layout>
                </c:ext>
                <c:ext xmlns:c16="http://schemas.microsoft.com/office/drawing/2014/chart" uri="{C3380CC4-5D6E-409C-BE32-E72D297353CC}">
                  <c16:uniqueId val="{0000001F-0907-4191-8AD0-DA8B24BC9F11}"/>
                </c:ext>
              </c:extLst>
            </c:dLbl>
            <c:numFmt formatCode="#,##0.00&quot;%&quot;" sourceLinked="0"/>
            <c:spPr>
              <a:solidFill>
                <a:srgbClr val="F79646">
                  <a:lumMod val="40000"/>
                  <a:lumOff val="60000"/>
                </a:srgbClr>
              </a:solidFill>
              <a:ln>
                <a:noFill/>
              </a:ln>
              <a:effectLst/>
            </c:spPr>
            <c:txPr>
              <a:bodyPr rot="-5400000" vert="horz"/>
              <a:lstStyle/>
              <a:p>
                <a:pPr>
                  <a:defRPr sz="900"/>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'F39'!$D$64:$D$65</c:f>
              <c:numCache>
                <c:formatCode>0.00</c:formatCode>
                <c:ptCount val="2"/>
                <c:pt idx="0">
                  <c:v>3.33</c:v>
                </c:pt>
                <c:pt idx="1">
                  <c:v>3.33</c:v>
                </c:pt>
              </c:numCache>
            </c:numRef>
          </c:xVal>
          <c:yVal>
            <c:numRef>
              <c:f>'F39'!$B$64:$B$65</c:f>
              <c:numCache>
                <c:formatCode>General</c:formatCode>
                <c:ptCount val="2"/>
                <c:pt idx="0">
                  <c:v>0</c:v>
                </c:pt>
                <c:pt idx="1">
                  <c:v>1</c:v>
                </c:pt>
              </c:numCache>
            </c:numRef>
          </c:yVal>
          <c:smooth val="0"/>
          <c:extLst>
            <c:ext xmlns:c16="http://schemas.microsoft.com/office/drawing/2014/chart" uri="{C3380CC4-5D6E-409C-BE32-E72D297353CC}">
              <c16:uniqueId val="{00000020-0907-4191-8AD0-DA8B24BC9F11}"/>
            </c:ext>
          </c:extLst>
        </c:ser>
        <c:dLbls>
          <c:showLegendKey val="0"/>
          <c:showVal val="0"/>
          <c:showCatName val="0"/>
          <c:showSerName val="0"/>
          <c:showPercent val="0"/>
          <c:showBubbleSize val="0"/>
        </c:dLbls>
        <c:axId val="399233456"/>
        <c:axId val="399233128"/>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399233128"/>
        <c:scaling>
          <c:orientation val="minMax"/>
          <c:max val="1"/>
        </c:scaling>
        <c:delete val="1"/>
        <c:axPos val="r"/>
        <c:numFmt formatCode="General" sourceLinked="1"/>
        <c:majorTickMark val="out"/>
        <c:minorTickMark val="none"/>
        <c:tickLblPos val="nextTo"/>
        <c:crossAx val="399233456"/>
        <c:crosses val="max"/>
        <c:crossBetween val="midCat"/>
      </c:valAx>
      <c:valAx>
        <c:axId val="399233456"/>
        <c:scaling>
          <c:orientation val="minMax"/>
        </c:scaling>
        <c:delete val="1"/>
        <c:axPos val="b"/>
        <c:numFmt formatCode="0.00" sourceLinked="1"/>
        <c:majorTickMark val="out"/>
        <c:minorTickMark val="none"/>
        <c:tickLblPos val="nextTo"/>
        <c:crossAx val="3992331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DCE8-4A13-8DB4-E4A22275DE33}"/>
              </c:ext>
            </c:extLst>
          </c:dPt>
          <c:dPt>
            <c:idx val="4"/>
            <c:invertIfNegative val="0"/>
            <c:bubble3D val="0"/>
            <c:extLst>
              <c:ext xmlns:c16="http://schemas.microsoft.com/office/drawing/2014/chart" uri="{C3380CC4-5D6E-409C-BE32-E72D297353CC}">
                <c16:uniqueId val="{00000001-DCE8-4A13-8DB4-E4A22275DE33}"/>
              </c:ext>
            </c:extLst>
          </c:dPt>
          <c:dPt>
            <c:idx val="5"/>
            <c:invertIfNegative val="0"/>
            <c:bubble3D val="0"/>
            <c:extLst>
              <c:ext xmlns:c16="http://schemas.microsoft.com/office/drawing/2014/chart" uri="{C3380CC4-5D6E-409C-BE32-E72D297353CC}">
                <c16:uniqueId val="{00000002-DCE8-4A13-8DB4-E4A22275DE33}"/>
              </c:ext>
            </c:extLst>
          </c:dPt>
          <c:dPt>
            <c:idx val="7"/>
            <c:invertIfNegative val="0"/>
            <c:bubble3D val="0"/>
            <c:extLst>
              <c:ext xmlns:c16="http://schemas.microsoft.com/office/drawing/2014/chart" uri="{C3380CC4-5D6E-409C-BE32-E72D297353CC}">
                <c16:uniqueId val="{00000003-DCE8-4A13-8DB4-E4A22275DE33}"/>
              </c:ext>
            </c:extLst>
          </c:dPt>
          <c:dPt>
            <c:idx val="8"/>
            <c:invertIfNegative val="0"/>
            <c:bubble3D val="0"/>
            <c:extLst>
              <c:ext xmlns:c16="http://schemas.microsoft.com/office/drawing/2014/chart" uri="{C3380CC4-5D6E-409C-BE32-E72D297353CC}">
                <c16:uniqueId val="{00000004-DCE8-4A13-8DB4-E4A22275DE33}"/>
              </c:ext>
            </c:extLst>
          </c:dPt>
          <c:dPt>
            <c:idx val="13"/>
            <c:invertIfNegative val="0"/>
            <c:bubble3D val="0"/>
            <c:extLst>
              <c:ext xmlns:c16="http://schemas.microsoft.com/office/drawing/2014/chart" uri="{C3380CC4-5D6E-409C-BE32-E72D297353CC}">
                <c16:uniqueId val="{00000005-DCE8-4A13-8DB4-E4A22275DE33}"/>
              </c:ext>
            </c:extLst>
          </c:dPt>
          <c:dPt>
            <c:idx val="18"/>
            <c:invertIfNegative val="0"/>
            <c:bubble3D val="0"/>
            <c:extLst>
              <c:ext xmlns:c16="http://schemas.microsoft.com/office/drawing/2014/chart" uri="{C3380CC4-5D6E-409C-BE32-E72D297353CC}">
                <c16:uniqueId val="{00000006-DCE8-4A13-8DB4-E4A22275DE33}"/>
              </c:ext>
            </c:extLst>
          </c:dPt>
          <c:dPt>
            <c:idx val="20"/>
            <c:invertIfNegative val="0"/>
            <c:bubble3D val="0"/>
            <c:extLst>
              <c:ext xmlns:c16="http://schemas.microsoft.com/office/drawing/2014/chart" uri="{C3380CC4-5D6E-409C-BE32-E72D297353CC}">
                <c16:uniqueId val="{00000007-DCE8-4A13-8DB4-E4A22275DE33}"/>
              </c:ext>
            </c:extLst>
          </c:dPt>
          <c:dPt>
            <c:idx val="21"/>
            <c:invertIfNegative val="0"/>
            <c:bubble3D val="0"/>
            <c:spPr>
              <a:solidFill>
                <a:srgbClr val="FFC000"/>
              </a:solidFill>
              <a:ln>
                <a:noFill/>
              </a:ln>
              <a:effectLst/>
            </c:spPr>
            <c:extLst>
              <c:ext xmlns:c16="http://schemas.microsoft.com/office/drawing/2014/chart" uri="{C3380CC4-5D6E-409C-BE32-E72D297353CC}">
                <c16:uniqueId val="{00000009-DCE8-4A13-8DB4-E4A22275DE33}"/>
              </c:ext>
            </c:extLst>
          </c:dPt>
          <c:dPt>
            <c:idx val="28"/>
            <c:invertIfNegative val="0"/>
            <c:bubble3D val="0"/>
            <c:extLst>
              <c:ext xmlns:c16="http://schemas.microsoft.com/office/drawing/2014/chart" uri="{C3380CC4-5D6E-409C-BE32-E72D297353CC}">
                <c16:uniqueId val="{0000000A-DCE8-4A13-8DB4-E4A22275DE33}"/>
              </c:ext>
            </c:extLst>
          </c:dPt>
          <c:dPt>
            <c:idx val="30"/>
            <c:invertIfNegative val="0"/>
            <c:bubble3D val="0"/>
            <c:extLst>
              <c:ext xmlns:c16="http://schemas.microsoft.com/office/drawing/2014/chart" uri="{C3380CC4-5D6E-409C-BE32-E72D297353CC}">
                <c16:uniqueId val="{0000000B-DCE8-4A13-8DB4-E4A22275DE3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'F40'!$B$7:$B$38</c:f>
              <c:strCache>
                <c:ptCount val="32"/>
                <c:pt idx="0">
                  <c:v>Nuevo León</c:v>
                </c:pt>
                <c:pt idx="1">
                  <c:v>Sinaloa</c:v>
                </c:pt>
                <c:pt idx="2">
                  <c:v>Nayarit</c:v>
                </c:pt>
                <c:pt idx="3">
                  <c:v>Guanajuato</c:v>
                </c:pt>
                <c:pt idx="4">
                  <c:v>Baja California Sur</c:v>
                </c:pt>
                <c:pt idx="5">
                  <c:v>Querétaro</c:v>
                </c:pt>
                <c:pt idx="6">
                  <c:v>Puebla</c:v>
                </c:pt>
                <c:pt idx="7">
                  <c:v>Hidalgo</c:v>
                </c:pt>
                <c:pt idx="8">
                  <c:v>Campeche</c:v>
                </c:pt>
                <c:pt idx="9">
                  <c:v>Tamaulipas</c:v>
                </c:pt>
                <c:pt idx="10">
                  <c:v>Quintana Roo</c:v>
                </c:pt>
                <c:pt idx="11">
                  <c:v>Ciudad de México</c:v>
                </c:pt>
                <c:pt idx="12">
                  <c:v>Tlaxcala</c:v>
                </c:pt>
                <c:pt idx="13">
                  <c:v>Sonora</c:v>
                </c:pt>
                <c:pt idx="14">
                  <c:v>Michoacán</c:v>
                </c:pt>
                <c:pt idx="15">
                  <c:v>Morelos</c:v>
                </c:pt>
                <c:pt idx="16">
                  <c:v>Colima</c:v>
                </c:pt>
                <c:pt idx="17">
                  <c:v>Zacatecas</c:v>
                </c:pt>
                <c:pt idx="18">
                  <c:v>Coahuila</c:v>
                </c:pt>
                <c:pt idx="19">
                  <c:v>Estado de México</c:v>
                </c:pt>
                <c:pt idx="20">
                  <c:v>Aguascalientes</c:v>
                </c:pt>
                <c:pt idx="21">
                  <c:v>Jalisco</c:v>
                </c:pt>
                <c:pt idx="22">
                  <c:v>Baja California</c:v>
                </c:pt>
                <c:pt idx="23">
                  <c:v>Durango</c:v>
                </c:pt>
                <c:pt idx="24">
                  <c:v>Yucatán</c:v>
                </c:pt>
                <c:pt idx="25">
                  <c:v>Oaxaca</c:v>
                </c:pt>
                <c:pt idx="26">
                  <c:v>Chihuahua</c:v>
                </c:pt>
                <c:pt idx="27">
                  <c:v>Tabasco</c:v>
                </c:pt>
                <c:pt idx="28">
                  <c:v>Veracruz</c:v>
                </c:pt>
                <c:pt idx="29">
                  <c:v>San Luis Potosí</c:v>
                </c:pt>
                <c:pt idx="30">
                  <c:v>Guerrero</c:v>
                </c:pt>
                <c:pt idx="31">
                  <c:v>Chiapas</c:v>
                </c:pt>
              </c:strCache>
            </c:strRef>
          </c:cat>
          <c:val>
            <c:numRef>
              <c:f>'F40'!$C$7:$C$38</c:f>
              <c:numCache>
                <c:formatCode>0.00%</c:formatCode>
                <c:ptCount val="32"/>
                <c:pt idx="0">
                  <c:v>2.4732746571979103E-2</c:v>
                </c:pt>
                <c:pt idx="1">
                  <c:v>2.4948716527138703E-2</c:v>
                </c:pt>
                <c:pt idx="2">
                  <c:v>2.700343418452511E-2</c:v>
                </c:pt>
                <c:pt idx="3">
                  <c:v>2.7695815450643924E-2</c:v>
                </c:pt>
                <c:pt idx="4">
                  <c:v>2.9013862487829778E-2</c:v>
                </c:pt>
                <c:pt idx="5">
                  <c:v>2.9373889666970632E-2</c:v>
                </c:pt>
                <c:pt idx="6">
                  <c:v>2.9400415972594685E-2</c:v>
                </c:pt>
                <c:pt idx="7">
                  <c:v>2.9617492621976771E-2</c:v>
                </c:pt>
                <c:pt idx="8">
                  <c:v>3.0013028766391336E-2</c:v>
                </c:pt>
                <c:pt idx="9">
                  <c:v>3.063861203396101E-2</c:v>
                </c:pt>
                <c:pt idx="10">
                  <c:v>3.0933738898589969E-2</c:v>
                </c:pt>
                <c:pt idx="11">
                  <c:v>3.1109459562466579E-2</c:v>
                </c:pt>
                <c:pt idx="12">
                  <c:v>3.1963688485427522E-2</c:v>
                </c:pt>
                <c:pt idx="13">
                  <c:v>3.2040846529524991E-2</c:v>
                </c:pt>
                <c:pt idx="14">
                  <c:v>3.2223487639847059E-2</c:v>
                </c:pt>
                <c:pt idx="15">
                  <c:v>3.2268248349756057E-2</c:v>
                </c:pt>
                <c:pt idx="16">
                  <c:v>3.2743286911264269E-2</c:v>
                </c:pt>
                <c:pt idx="17">
                  <c:v>3.4004521218248929E-2</c:v>
                </c:pt>
                <c:pt idx="18">
                  <c:v>3.4817270726477556E-2</c:v>
                </c:pt>
                <c:pt idx="19">
                  <c:v>3.4850605782690502E-2</c:v>
                </c:pt>
                <c:pt idx="20">
                  <c:v>3.4978209983443476E-2</c:v>
                </c:pt>
                <c:pt idx="21">
                  <c:v>3.5294790088880035E-2</c:v>
                </c:pt>
                <c:pt idx="22">
                  <c:v>3.5874737611960139E-2</c:v>
                </c:pt>
                <c:pt idx="23">
                  <c:v>3.5984057695957583E-2</c:v>
                </c:pt>
                <c:pt idx="24">
                  <c:v>3.6740222360178487E-2</c:v>
                </c:pt>
                <c:pt idx="25">
                  <c:v>3.6836382546211022E-2</c:v>
                </c:pt>
                <c:pt idx="26">
                  <c:v>3.752585536178521E-2</c:v>
                </c:pt>
                <c:pt idx="27">
                  <c:v>4.0042606539915315E-2</c:v>
                </c:pt>
                <c:pt idx="28">
                  <c:v>4.0376185087627414E-2</c:v>
                </c:pt>
                <c:pt idx="29">
                  <c:v>4.1541951842601899E-2</c:v>
                </c:pt>
                <c:pt idx="30">
                  <c:v>4.5693312359979199E-2</c:v>
                </c:pt>
                <c:pt idx="31">
                  <c:v>5.3167951726449836E-2</c:v>
                </c:pt>
              </c:numCache>
            </c:numRef>
          </c:val>
          <c:extLst>
            <c:ext xmlns:c16="http://schemas.microsoft.com/office/drawing/2014/chart" uri="{C3380CC4-5D6E-409C-BE32-E72D297353CC}">
              <c16:uniqueId val="{0000000C-DCE8-4A13-8DB4-E4A22275DE3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'F40'!$B$41</c:f>
              <c:strCache>
                <c:ptCount val="1"/>
                <c:pt idx="0">
                  <c:v>Nacional</c:v>
                </c:pt>
              </c:strCache>
            </c:strRef>
          </c:tx>
          <c:spPr>
            <a:ln w="47625">
              <a:solidFill>
                <a:srgbClr val="FF6C37"/>
              </a:solidFill>
              <a:prstDash val="sysDot"/>
            </a:ln>
          </c:spPr>
          <c:marker>
            <c:symbol val="circle"/>
            <c:size val="4"/>
          </c:marker>
          <c:dLbls>
            <c:dLbl>
              <c:idx val="0"/>
              <c:layout>
                <c:manualLayout>
                  <c:x val="-0.15490058922558922"/>
                  <c:y val="0.16588020380040613"/>
                </c:manualLayout>
              </c:layout>
              <c:spPr>
                <a:solidFill>
                  <a:srgbClr val="FF6C37"/>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23160988643954575"/>
                      <c:h val="3.3359392622649121E-2"/>
                    </c:manualLayout>
                  </c15:layout>
                </c:ext>
                <c:ext xmlns:c16="http://schemas.microsoft.com/office/drawing/2014/chart" uri="{C3380CC4-5D6E-409C-BE32-E72D297353CC}">
                  <c16:uniqueId val="{0000000D-DCE8-4A13-8DB4-E4A22275DE33}"/>
                </c:ext>
              </c:extLst>
            </c:dLbl>
            <c:dLbl>
              <c:idx val="1"/>
              <c:delete val="1"/>
              <c:extLst>
                <c:ext xmlns:c15="http://schemas.microsoft.com/office/drawing/2012/chart" uri="{CE6537A1-D6FC-4f65-9D91-7224C49458BB}"/>
                <c:ext xmlns:c16="http://schemas.microsoft.com/office/drawing/2014/chart" uri="{C3380CC4-5D6E-409C-BE32-E72D297353CC}">
                  <c16:uniqueId val="{0000000E-DCE8-4A13-8DB4-E4A22275DE33}"/>
                </c:ext>
              </c:extLst>
            </c:dLbl>
            <c:spPr>
              <a:solidFill>
                <a:srgbClr val="FF6C37"/>
              </a:solid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'F40'!$D$41:$D$42</c:f>
              <c:numCache>
                <c:formatCode>0.00%</c:formatCode>
                <c:ptCount val="2"/>
                <c:pt idx="0">
                  <c:v>3.3300000000000003E-2</c:v>
                </c:pt>
                <c:pt idx="1">
                  <c:v>3.3300000000000003E-2</c:v>
                </c:pt>
              </c:numCache>
            </c:numRef>
          </c:xVal>
          <c:yVal>
            <c:numRef>
              <c:f>'F40'!$C$41:$C$42</c:f>
              <c:numCache>
                <c:formatCode>General</c:formatCode>
                <c:ptCount val="2"/>
                <c:pt idx="0">
                  <c:v>1</c:v>
                </c:pt>
                <c:pt idx="1">
                  <c:v>0</c:v>
                </c:pt>
              </c:numCache>
            </c:numRef>
          </c:yVal>
          <c:smooth val="0"/>
          <c:extLst>
            <c:ext xmlns:c16="http://schemas.microsoft.com/office/drawing/2014/chart" uri="{C3380CC4-5D6E-409C-BE32-E72D297353CC}">
              <c16:uniqueId val="{0000000F-DCE8-4A13-8DB4-E4A22275DE33}"/>
            </c:ext>
          </c:extLst>
        </c:ser>
        <c:dLbls>
          <c:showLegendKey val="0"/>
          <c:showVal val="0"/>
          <c:showCatName val="0"/>
          <c:showSerName val="0"/>
          <c:showPercent val="0"/>
          <c:showBubbleSize val="0"/>
        </c:dLbls>
        <c:axId val="397998272"/>
        <c:axId val="397997944"/>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397997944"/>
        <c:scaling>
          <c:orientation val="minMax"/>
          <c:max val="1"/>
        </c:scaling>
        <c:delete val="1"/>
        <c:axPos val="l"/>
        <c:numFmt formatCode="General" sourceLinked="1"/>
        <c:majorTickMark val="out"/>
        <c:minorTickMark val="none"/>
        <c:tickLblPos val="nextTo"/>
        <c:crossAx val="397998272"/>
        <c:crosses val="autoZero"/>
        <c:crossBetween val="midCat"/>
      </c:valAx>
      <c:valAx>
        <c:axId val="397998272"/>
        <c:scaling>
          <c:orientation val="minMax"/>
        </c:scaling>
        <c:delete val="1"/>
        <c:axPos val="t"/>
        <c:numFmt formatCode="0.00%" sourceLinked="1"/>
        <c:majorTickMark val="out"/>
        <c:minorTickMark val="none"/>
        <c:tickLblPos val="nextTo"/>
        <c:crossAx val="397997944"/>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'F41'!$A$19</c:f>
              <c:strCache>
                <c:ptCount val="1"/>
                <c:pt idx="0">
                  <c:v>jul-20</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'F41'!$B$19:$J$19</c:f>
              <c:numCache>
                <c:formatCode>0.00%</c:formatCode>
                <c:ptCount val="9"/>
                <c:pt idx="0">
                  <c:v>3.1163488157490048E-2</c:v>
                </c:pt>
                <c:pt idx="1">
                  <c:v>5.4097695017044214E-2</c:v>
                </c:pt>
                <c:pt idx="2">
                  <c:v>7.1337579617827438E-4</c:v>
                </c:pt>
                <c:pt idx="3">
                  <c:v>1.7862901255679905E-2</c:v>
                </c:pt>
                <c:pt idx="4">
                  <c:v>3.6497896680083478E-2</c:v>
                </c:pt>
                <c:pt idx="5">
                  <c:v>3.9243498817966835E-2</c:v>
                </c:pt>
                <c:pt idx="6">
                  <c:v>1.1557470775569595E-2</c:v>
                </c:pt>
                <c:pt idx="7">
                  <c:v>3.1796041441163577E-3</c:v>
                </c:pt>
                <c:pt idx="8">
                  <c:v>4.9675802013043321E-2</c:v>
                </c:pt>
              </c:numCache>
            </c:numRef>
          </c:val>
          <c:extLst>
            <c:ext xmlns:c16="http://schemas.microsoft.com/office/drawing/2014/chart" uri="{C3380CC4-5D6E-409C-BE32-E72D297353CC}">
              <c16:uniqueId val="{00000000-4281-4757-AD93-2B897325010B}"/>
            </c:ext>
          </c:extLst>
        </c:ser>
        <c:ser>
          <c:idx val="1"/>
          <c:order val="1"/>
          <c:tx>
            <c:strRef>
              <c:f>'F41'!$A$20</c:f>
              <c:strCache>
                <c:ptCount val="1"/>
                <c:pt idx="0">
                  <c:v>ago-20</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'F41'!$B$20:$J$20</c:f>
              <c:numCache>
                <c:formatCode>0.00%</c:formatCode>
                <c:ptCount val="9"/>
                <c:pt idx="0">
                  <c:v>3.6756507362835977E-2</c:v>
                </c:pt>
                <c:pt idx="1">
                  <c:v>5.828941041138247E-2</c:v>
                </c:pt>
                <c:pt idx="2">
                  <c:v>1.5675412430754321E-2</c:v>
                </c:pt>
                <c:pt idx="3">
                  <c:v>2.9016298307218635E-2</c:v>
                </c:pt>
                <c:pt idx="4">
                  <c:v>2.6382740038862984E-2</c:v>
                </c:pt>
                <c:pt idx="5">
                  <c:v>4.6050666332617007E-2</c:v>
                </c:pt>
                <c:pt idx="6">
                  <c:v>1.4049001557852936E-2</c:v>
                </c:pt>
                <c:pt idx="7">
                  <c:v>1.2254214501948857E-2</c:v>
                </c:pt>
                <c:pt idx="8">
                  <c:v>4.7981385399172627E-2</c:v>
                </c:pt>
              </c:numCache>
            </c:numRef>
          </c:val>
          <c:extLst>
            <c:ext xmlns:c16="http://schemas.microsoft.com/office/drawing/2014/chart" uri="{C3380CC4-5D6E-409C-BE32-E72D297353CC}">
              <c16:uniqueId val="{00000001-4281-4757-AD93-2B897325010B}"/>
            </c:ext>
          </c:extLst>
        </c:ser>
        <c:ser>
          <c:idx val="2"/>
          <c:order val="2"/>
          <c:tx>
            <c:strRef>
              <c:f>'F41'!$A$21</c:f>
              <c:strCache>
                <c:ptCount val="1"/>
                <c:pt idx="0">
                  <c:v>sep-20</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'F41'!$B$21:$J$21</c:f>
              <c:numCache>
                <c:formatCode>0.00%</c:formatCode>
                <c:ptCount val="9"/>
                <c:pt idx="0">
                  <c:v>3.8537957248303334E-2</c:v>
                </c:pt>
                <c:pt idx="1">
                  <c:v>6.2444682974596454E-2</c:v>
                </c:pt>
                <c:pt idx="2">
                  <c:v>1.7268430051292354E-2</c:v>
                </c:pt>
                <c:pt idx="3">
                  <c:v>2.7486011583390566E-2</c:v>
                </c:pt>
                <c:pt idx="4">
                  <c:v>3.0801564715465166E-2</c:v>
                </c:pt>
                <c:pt idx="5">
                  <c:v>3.8024021249566858E-2</c:v>
                </c:pt>
                <c:pt idx="6">
                  <c:v>9.7814992628435012E-3</c:v>
                </c:pt>
                <c:pt idx="7">
                  <c:v>2.7210556732806809E-2</c:v>
                </c:pt>
                <c:pt idx="8">
                  <c:v>5.0999136085339715E-2</c:v>
                </c:pt>
              </c:numCache>
            </c:numRef>
          </c:val>
          <c:extLst>
            <c:ext xmlns:c16="http://schemas.microsoft.com/office/drawing/2014/chart" uri="{C3380CC4-5D6E-409C-BE32-E72D297353CC}">
              <c16:uniqueId val="{00000002-4281-4757-AD93-2B897325010B}"/>
            </c:ext>
          </c:extLst>
        </c:ser>
        <c:ser>
          <c:idx val="3"/>
          <c:order val="3"/>
          <c:tx>
            <c:strRef>
              <c:f>'F41'!$A$22</c:f>
              <c:strCache>
                <c:ptCount val="1"/>
                <c:pt idx="0">
                  <c:v>oct-20</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'F41'!$B$22:$J$22</c:f>
              <c:numCache>
                <c:formatCode>0.00%</c:formatCode>
                <c:ptCount val="9"/>
                <c:pt idx="0">
                  <c:v>3.9876127848294952E-2</c:v>
                </c:pt>
                <c:pt idx="1">
                  <c:v>6.5053868939160236E-2</c:v>
                </c:pt>
                <c:pt idx="2">
                  <c:v>1.9825224990217806E-2</c:v>
                </c:pt>
                <c:pt idx="3">
                  <c:v>3.0333888181729159E-2</c:v>
                </c:pt>
                <c:pt idx="4">
                  <c:v>4.3917762429270403E-2</c:v>
                </c:pt>
                <c:pt idx="5">
                  <c:v>3.2489171876650721E-2</c:v>
                </c:pt>
                <c:pt idx="6">
                  <c:v>7.2482233358815438E-3</c:v>
                </c:pt>
                <c:pt idx="7">
                  <c:v>3.3629563943401219E-2</c:v>
                </c:pt>
                <c:pt idx="8">
                  <c:v>4.1808224264364528E-2</c:v>
                </c:pt>
              </c:numCache>
            </c:numRef>
          </c:val>
          <c:extLst>
            <c:ext xmlns:c16="http://schemas.microsoft.com/office/drawing/2014/chart" uri="{C3380CC4-5D6E-409C-BE32-E72D297353CC}">
              <c16:uniqueId val="{00000003-4281-4757-AD93-2B897325010B}"/>
            </c:ext>
          </c:extLst>
        </c:ser>
        <c:ser>
          <c:idx val="4"/>
          <c:order val="4"/>
          <c:tx>
            <c:strRef>
              <c:f>'F41'!$A$23</c:f>
              <c:strCache>
                <c:ptCount val="1"/>
                <c:pt idx="0">
                  <c:v>nov-20</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'F41'!$B$23:$J$23</c:f>
              <c:numCache>
                <c:formatCode>0.00%</c:formatCode>
                <c:ptCount val="9"/>
                <c:pt idx="0">
                  <c:v>3.5294790088880035E-2</c:v>
                </c:pt>
                <c:pt idx="1">
                  <c:v>6.4164209782274995E-2</c:v>
                </c:pt>
                <c:pt idx="2">
                  <c:v>3.3193293963773574E-3</c:v>
                </c:pt>
                <c:pt idx="3">
                  <c:v>3.1051041065613072E-2</c:v>
                </c:pt>
                <c:pt idx="4">
                  <c:v>1.9134048768735035E-2</c:v>
                </c:pt>
                <c:pt idx="5">
                  <c:v>3.5614041833281984E-2</c:v>
                </c:pt>
                <c:pt idx="6">
                  <c:v>-1.2447038885227246E-2</c:v>
                </c:pt>
                <c:pt idx="7">
                  <c:v>3.0249280920421784E-2</c:v>
                </c:pt>
                <c:pt idx="8">
                  <c:v>4.1882924297471646E-2</c:v>
                </c:pt>
              </c:numCache>
            </c:numRef>
          </c:val>
          <c:extLst>
            <c:ext xmlns:c16="http://schemas.microsoft.com/office/drawing/2014/chart" uri="{C3380CC4-5D6E-409C-BE32-E72D297353CC}">
              <c16:uniqueId val="{00000004-4281-4757-AD93-2B897325010B}"/>
            </c:ext>
          </c:extLst>
        </c:ser>
        <c:dLbls>
          <c:showLegendKey val="0"/>
          <c:showVal val="0"/>
          <c:showCatName val="0"/>
          <c:showSerName val="0"/>
          <c:showPercent val="0"/>
          <c:showBubbleSize val="0"/>
        </c:dLbls>
        <c:gapWidth val="219"/>
        <c:overlap val="-27"/>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
          <c:min val="-5.000000000000001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E24A-400A-BBA2-8EE945B5FBEC}"/>
              </c:ext>
            </c:extLst>
          </c:dPt>
          <c:dPt>
            <c:idx val="1"/>
            <c:invertIfNegative val="0"/>
            <c:bubble3D val="0"/>
            <c:extLst>
              <c:ext xmlns:c16="http://schemas.microsoft.com/office/drawing/2014/chart" uri="{C3380CC4-5D6E-409C-BE32-E72D297353CC}">
                <c16:uniqueId val="{00000001-E24A-400A-BBA2-8EE945B5FBEC}"/>
              </c:ext>
            </c:extLst>
          </c:dPt>
          <c:dPt>
            <c:idx val="3"/>
            <c:invertIfNegative val="0"/>
            <c:bubble3D val="0"/>
            <c:extLst>
              <c:ext xmlns:c16="http://schemas.microsoft.com/office/drawing/2014/chart" uri="{C3380CC4-5D6E-409C-BE32-E72D297353CC}">
                <c16:uniqueId val="{00000002-E24A-400A-BBA2-8EE945B5FBEC}"/>
              </c:ext>
            </c:extLst>
          </c:dPt>
          <c:dPt>
            <c:idx val="4"/>
            <c:invertIfNegative val="0"/>
            <c:bubble3D val="0"/>
            <c:extLst>
              <c:ext xmlns:c16="http://schemas.microsoft.com/office/drawing/2014/chart" uri="{C3380CC4-5D6E-409C-BE32-E72D297353CC}">
                <c16:uniqueId val="{00000003-E24A-400A-BBA2-8EE945B5FBEC}"/>
              </c:ext>
            </c:extLst>
          </c:dPt>
          <c:dPt>
            <c:idx val="7"/>
            <c:invertIfNegative val="0"/>
            <c:bubble3D val="0"/>
            <c:extLst>
              <c:ext xmlns:c16="http://schemas.microsoft.com/office/drawing/2014/chart" uri="{C3380CC4-5D6E-409C-BE32-E72D297353CC}">
                <c16:uniqueId val="{00000004-E24A-400A-BBA2-8EE945B5FBEC}"/>
              </c:ext>
            </c:extLst>
          </c:dPt>
          <c:dPt>
            <c:idx val="8"/>
            <c:invertIfNegative val="0"/>
            <c:bubble3D val="0"/>
            <c:spPr>
              <a:solidFill>
                <a:srgbClr val="FBBB27"/>
              </a:solidFill>
              <a:ln>
                <a:noFill/>
              </a:ln>
              <a:effectLst/>
            </c:spPr>
            <c:extLst>
              <c:ext xmlns:c16="http://schemas.microsoft.com/office/drawing/2014/chart" uri="{C3380CC4-5D6E-409C-BE32-E72D297353CC}">
                <c16:uniqueId val="{00000006-E24A-400A-BBA2-8EE945B5FBEC}"/>
              </c:ext>
            </c:extLst>
          </c:dPt>
          <c:dPt>
            <c:idx val="9"/>
            <c:invertIfNegative val="0"/>
            <c:bubble3D val="0"/>
            <c:extLst>
              <c:ext xmlns:c16="http://schemas.microsoft.com/office/drawing/2014/chart" uri="{C3380CC4-5D6E-409C-BE32-E72D297353CC}">
                <c16:uniqueId val="{00000007-E24A-400A-BBA2-8EE945B5FBEC}"/>
              </c:ext>
            </c:extLst>
          </c:dPt>
          <c:dPt>
            <c:idx val="28"/>
            <c:invertIfNegative val="0"/>
            <c:bubble3D val="0"/>
            <c:extLst>
              <c:ext xmlns:c16="http://schemas.microsoft.com/office/drawing/2014/chart" uri="{C3380CC4-5D6E-409C-BE32-E72D297353CC}">
                <c16:uniqueId val="{00000008-E24A-400A-BBA2-8EE945B5FBEC}"/>
              </c:ext>
            </c:extLst>
          </c:dPt>
          <c:dPt>
            <c:idx val="29"/>
            <c:invertIfNegative val="0"/>
            <c:bubble3D val="0"/>
            <c:extLst>
              <c:ext xmlns:c16="http://schemas.microsoft.com/office/drawing/2014/chart" uri="{C3380CC4-5D6E-409C-BE32-E72D297353CC}">
                <c16:uniqueId val="{00000009-E24A-400A-BBA2-8EE945B5FBE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'F42'!$B$7:$B$38</c:f>
              <c:strCache>
                <c:ptCount val="32"/>
                <c:pt idx="0">
                  <c:v>Querétaro</c:v>
                </c:pt>
                <c:pt idx="1">
                  <c:v>Quintana Roo</c:v>
                </c:pt>
                <c:pt idx="2">
                  <c:v>Campeche</c:v>
                </c:pt>
                <c:pt idx="3">
                  <c:v>Nayarit</c:v>
                </c:pt>
                <c:pt idx="4">
                  <c:v>Tlaxcala</c:v>
                </c:pt>
                <c:pt idx="5">
                  <c:v>Yucatán</c:v>
                </c:pt>
                <c:pt idx="6">
                  <c:v>Puebla</c:v>
                </c:pt>
                <c:pt idx="7">
                  <c:v>Guerrero</c:v>
                </c:pt>
                <c:pt idx="8">
                  <c:v>Jalisco</c:v>
                </c:pt>
                <c:pt idx="9">
                  <c:v>Hidalgo</c:v>
                </c:pt>
                <c:pt idx="10">
                  <c:v>Sinaloa</c:v>
                </c:pt>
                <c:pt idx="11">
                  <c:v>Ciudad de México</c:v>
                </c:pt>
                <c:pt idx="12">
                  <c:v>Tamaulipas</c:v>
                </c:pt>
                <c:pt idx="13">
                  <c:v>Sonora</c:v>
                </c:pt>
                <c:pt idx="14">
                  <c:v>Nuevo León</c:v>
                </c:pt>
                <c:pt idx="15">
                  <c:v>Estado de México</c:v>
                </c:pt>
                <c:pt idx="16">
                  <c:v>Durango</c:v>
                </c:pt>
                <c:pt idx="17">
                  <c:v>Baja California Sur</c:v>
                </c:pt>
                <c:pt idx="18">
                  <c:v>Oaxaca</c:v>
                </c:pt>
                <c:pt idx="19">
                  <c:v>Michoacán</c:v>
                </c:pt>
                <c:pt idx="20">
                  <c:v>Chiapas</c:v>
                </c:pt>
                <c:pt idx="21">
                  <c:v>Zacatecas</c:v>
                </c:pt>
                <c:pt idx="22">
                  <c:v>Aguascalientes</c:v>
                </c:pt>
                <c:pt idx="23">
                  <c:v>Guanajuato</c:v>
                </c:pt>
                <c:pt idx="24">
                  <c:v>Tabasco</c:v>
                </c:pt>
                <c:pt idx="25">
                  <c:v>San Luis Potosí</c:v>
                </c:pt>
                <c:pt idx="26">
                  <c:v>Coahuila</c:v>
                </c:pt>
                <c:pt idx="27">
                  <c:v>Colima</c:v>
                </c:pt>
                <c:pt idx="28">
                  <c:v>Morelos</c:v>
                </c:pt>
                <c:pt idx="29">
                  <c:v>Veracruz</c:v>
                </c:pt>
                <c:pt idx="30">
                  <c:v>Baja California</c:v>
                </c:pt>
                <c:pt idx="31">
                  <c:v>Chihuahua</c:v>
                </c:pt>
              </c:strCache>
            </c:strRef>
          </c:cat>
          <c:val>
            <c:numRef>
              <c:f>'F42'!$C$7:$C$38</c:f>
              <c:numCache>
                <c:formatCode>0.00%</c:formatCode>
                <c:ptCount val="32"/>
                <c:pt idx="0">
                  <c:v>4.9427630840596981E-2</c:v>
                </c:pt>
                <c:pt idx="1">
                  <c:v>4.9542711851542798E-2</c:v>
                </c:pt>
                <c:pt idx="2">
                  <c:v>5.095783663435216E-2</c:v>
                </c:pt>
                <c:pt idx="3">
                  <c:v>5.4223256774387441E-2</c:v>
                </c:pt>
                <c:pt idx="4">
                  <c:v>6.2096993702073444E-2</c:v>
                </c:pt>
                <c:pt idx="5">
                  <c:v>6.2236665596009599E-2</c:v>
                </c:pt>
                <c:pt idx="6">
                  <c:v>6.3703551440290829E-2</c:v>
                </c:pt>
                <c:pt idx="7">
                  <c:v>6.403908239682643E-2</c:v>
                </c:pt>
                <c:pt idx="8">
                  <c:v>6.4164209782274995E-2</c:v>
                </c:pt>
                <c:pt idx="9">
                  <c:v>6.4657937436323198E-2</c:v>
                </c:pt>
                <c:pt idx="10">
                  <c:v>6.4847097270645859E-2</c:v>
                </c:pt>
                <c:pt idx="11">
                  <c:v>6.5790835772296496E-2</c:v>
                </c:pt>
                <c:pt idx="12">
                  <c:v>6.6663485853332816E-2</c:v>
                </c:pt>
                <c:pt idx="13">
                  <c:v>6.7325158946412333E-2</c:v>
                </c:pt>
                <c:pt idx="14">
                  <c:v>6.7707837348824018E-2</c:v>
                </c:pt>
                <c:pt idx="15">
                  <c:v>6.7876790858552249E-2</c:v>
                </c:pt>
                <c:pt idx="16">
                  <c:v>6.9053660546249507E-2</c:v>
                </c:pt>
                <c:pt idx="17">
                  <c:v>6.9280566062590587E-2</c:v>
                </c:pt>
                <c:pt idx="18">
                  <c:v>6.9624960487904675E-2</c:v>
                </c:pt>
                <c:pt idx="19">
                  <c:v>7.2047359143312395E-2</c:v>
                </c:pt>
                <c:pt idx="20">
                  <c:v>7.2486716968893417E-2</c:v>
                </c:pt>
                <c:pt idx="21">
                  <c:v>7.2862034995543556E-2</c:v>
                </c:pt>
                <c:pt idx="22">
                  <c:v>7.3094867807154129E-2</c:v>
                </c:pt>
                <c:pt idx="23">
                  <c:v>7.5126430662762811E-2</c:v>
                </c:pt>
                <c:pt idx="24">
                  <c:v>7.557329517641298E-2</c:v>
                </c:pt>
                <c:pt idx="25">
                  <c:v>7.5760250490109593E-2</c:v>
                </c:pt>
                <c:pt idx="26">
                  <c:v>7.5760870592907148E-2</c:v>
                </c:pt>
                <c:pt idx="27">
                  <c:v>8.0038144874990502E-2</c:v>
                </c:pt>
                <c:pt idx="28">
                  <c:v>8.0038500009436353E-2</c:v>
                </c:pt>
                <c:pt idx="29">
                  <c:v>8.0658590205341607E-2</c:v>
                </c:pt>
                <c:pt idx="30">
                  <c:v>8.8215718713750446E-2</c:v>
                </c:pt>
                <c:pt idx="31">
                  <c:v>9.0213809630794506E-2</c:v>
                </c:pt>
              </c:numCache>
            </c:numRef>
          </c:val>
          <c:extLst>
            <c:ext xmlns:c16="http://schemas.microsoft.com/office/drawing/2014/chart" uri="{C3380CC4-5D6E-409C-BE32-E72D297353CC}">
              <c16:uniqueId val="{0000000A-E24A-400A-BBA2-8EE945B5FBE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'F42'!$B$40</c:f>
              <c:strCache>
                <c:ptCount val="1"/>
                <c:pt idx="0">
                  <c:v>Nacional</c:v>
                </c:pt>
              </c:strCache>
            </c:strRef>
          </c:tx>
          <c:spPr>
            <a:ln w="50800">
              <a:solidFill>
                <a:srgbClr val="FF6C37"/>
              </a:solidFill>
              <a:prstDash val="sysDot"/>
            </a:ln>
          </c:spPr>
          <c:marker>
            <c:symbol val="circle"/>
            <c:size val="3"/>
          </c:marker>
          <c:dLbls>
            <c:dLbl>
              <c:idx val="0"/>
              <c:layout>
                <c:manualLayout>
                  <c:x val="-5.131313131313131E-2"/>
                  <c:y val="0.134620639541832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B-E24A-400A-BBA2-8EE945B5FBEC}"/>
                </c:ext>
              </c:extLst>
            </c:dLbl>
            <c:dLbl>
              <c:idx val="1"/>
              <c:delete val="1"/>
              <c:extLst>
                <c:ext xmlns:c15="http://schemas.microsoft.com/office/drawing/2012/chart" uri="{CE6537A1-D6FC-4f65-9D91-7224C49458BB}"/>
                <c:ext xmlns:c16="http://schemas.microsoft.com/office/drawing/2014/chart" uri="{C3380CC4-5D6E-409C-BE32-E72D297353CC}">
                  <c16:uniqueId val="{0000000C-E24A-400A-BBA2-8EE945B5FBEC}"/>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'F42'!$D$40:$D$41</c:f>
              <c:numCache>
                <c:formatCode>0.00%</c:formatCode>
                <c:ptCount val="2"/>
                <c:pt idx="0">
                  <c:v>6.93E-2</c:v>
                </c:pt>
                <c:pt idx="1">
                  <c:v>6.93E-2</c:v>
                </c:pt>
              </c:numCache>
            </c:numRef>
          </c:xVal>
          <c:yVal>
            <c:numRef>
              <c:f>'F42'!$C$40:$C$41</c:f>
              <c:numCache>
                <c:formatCode>General</c:formatCode>
                <c:ptCount val="2"/>
                <c:pt idx="0">
                  <c:v>1</c:v>
                </c:pt>
                <c:pt idx="1">
                  <c:v>0</c:v>
                </c:pt>
              </c:numCache>
            </c:numRef>
          </c:yVal>
          <c:smooth val="0"/>
          <c:extLst>
            <c:ext xmlns:c16="http://schemas.microsoft.com/office/drawing/2014/chart" uri="{C3380CC4-5D6E-409C-BE32-E72D297353CC}">
              <c16:uniqueId val="{0000000D-E24A-400A-BBA2-8EE945B5FBEC}"/>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7A5-457A-A893-50E856D4C4F2}"/>
              </c:ext>
            </c:extLst>
          </c:dPt>
          <c:dPt>
            <c:idx val="1"/>
            <c:invertIfNegative val="0"/>
            <c:bubble3D val="0"/>
            <c:spPr>
              <a:solidFill>
                <a:srgbClr val="7C878E"/>
              </a:solidFill>
              <a:ln>
                <a:noFill/>
              </a:ln>
              <a:effectLst/>
            </c:spPr>
            <c:extLst>
              <c:ext xmlns:c16="http://schemas.microsoft.com/office/drawing/2014/chart" uri="{C3380CC4-5D6E-409C-BE32-E72D297353CC}">
                <c16:uniqueId val="{00000003-D7A5-457A-A893-50E856D4C4F2}"/>
              </c:ext>
            </c:extLst>
          </c:dPt>
          <c:dPt>
            <c:idx val="2"/>
            <c:invertIfNegative val="0"/>
            <c:bubble3D val="0"/>
            <c:spPr>
              <a:solidFill>
                <a:srgbClr val="7C878E"/>
              </a:solidFill>
              <a:ln>
                <a:noFill/>
              </a:ln>
              <a:effectLst/>
            </c:spPr>
            <c:extLst>
              <c:ext xmlns:c16="http://schemas.microsoft.com/office/drawing/2014/chart" uri="{C3380CC4-5D6E-409C-BE32-E72D297353CC}">
                <c16:uniqueId val="{00000005-D7A5-457A-A893-50E856D4C4F2}"/>
              </c:ext>
            </c:extLst>
          </c:dPt>
          <c:dPt>
            <c:idx val="3"/>
            <c:invertIfNegative val="0"/>
            <c:bubble3D val="0"/>
            <c:spPr>
              <a:solidFill>
                <a:srgbClr val="7C878E"/>
              </a:solidFill>
              <a:ln>
                <a:noFill/>
              </a:ln>
              <a:effectLst/>
            </c:spPr>
            <c:extLst>
              <c:ext xmlns:c16="http://schemas.microsoft.com/office/drawing/2014/chart" uri="{C3380CC4-5D6E-409C-BE32-E72D297353CC}">
                <c16:uniqueId val="{00000007-D7A5-457A-A893-50E856D4C4F2}"/>
              </c:ext>
            </c:extLst>
          </c:dPt>
          <c:dPt>
            <c:idx val="4"/>
            <c:invertIfNegative val="0"/>
            <c:bubble3D val="0"/>
            <c:spPr>
              <a:solidFill>
                <a:srgbClr val="7C878E"/>
              </a:solidFill>
              <a:ln>
                <a:noFill/>
              </a:ln>
              <a:effectLst/>
            </c:spPr>
            <c:extLst>
              <c:ext xmlns:c16="http://schemas.microsoft.com/office/drawing/2014/chart" uri="{C3380CC4-5D6E-409C-BE32-E72D297353CC}">
                <c16:uniqueId val="{00000009-D7A5-457A-A893-50E856D4C4F2}"/>
              </c:ext>
            </c:extLst>
          </c:dPt>
          <c:dPt>
            <c:idx val="5"/>
            <c:invertIfNegative val="0"/>
            <c:bubble3D val="0"/>
            <c:spPr>
              <a:solidFill>
                <a:srgbClr val="7C878E"/>
              </a:solidFill>
              <a:ln>
                <a:noFill/>
              </a:ln>
              <a:effectLst/>
            </c:spPr>
            <c:extLst>
              <c:ext xmlns:c16="http://schemas.microsoft.com/office/drawing/2014/chart" uri="{C3380CC4-5D6E-409C-BE32-E72D297353CC}">
                <c16:uniqueId val="{0000000B-D7A5-457A-A893-50E856D4C4F2}"/>
              </c:ext>
            </c:extLst>
          </c:dPt>
          <c:dPt>
            <c:idx val="6"/>
            <c:invertIfNegative val="0"/>
            <c:bubble3D val="0"/>
            <c:spPr>
              <a:solidFill>
                <a:srgbClr val="7C878E"/>
              </a:solidFill>
              <a:ln>
                <a:noFill/>
              </a:ln>
              <a:effectLst/>
            </c:spPr>
            <c:extLst>
              <c:ext xmlns:c16="http://schemas.microsoft.com/office/drawing/2014/chart" uri="{C3380CC4-5D6E-409C-BE32-E72D297353CC}">
                <c16:uniqueId val="{0000000D-D7A5-457A-A893-50E856D4C4F2}"/>
              </c:ext>
            </c:extLst>
          </c:dPt>
          <c:dPt>
            <c:idx val="7"/>
            <c:invertIfNegative val="0"/>
            <c:bubble3D val="0"/>
            <c:spPr>
              <a:solidFill>
                <a:srgbClr val="7C878E"/>
              </a:solidFill>
              <a:ln>
                <a:noFill/>
              </a:ln>
              <a:effectLst/>
            </c:spPr>
            <c:extLst>
              <c:ext xmlns:c16="http://schemas.microsoft.com/office/drawing/2014/chart" uri="{C3380CC4-5D6E-409C-BE32-E72D297353CC}">
                <c16:uniqueId val="{0000000F-D7A5-457A-A893-50E856D4C4F2}"/>
              </c:ext>
            </c:extLst>
          </c:dPt>
          <c:dPt>
            <c:idx val="8"/>
            <c:invertIfNegative val="0"/>
            <c:bubble3D val="0"/>
            <c:spPr>
              <a:solidFill>
                <a:srgbClr val="7C878E"/>
              </a:solidFill>
              <a:ln>
                <a:noFill/>
              </a:ln>
              <a:effectLst/>
            </c:spPr>
            <c:extLst>
              <c:ext xmlns:c16="http://schemas.microsoft.com/office/drawing/2014/chart" uri="{C3380CC4-5D6E-409C-BE32-E72D297353CC}">
                <c16:uniqueId val="{00000011-D7A5-457A-A893-50E856D4C4F2}"/>
              </c:ext>
            </c:extLst>
          </c:dPt>
          <c:dPt>
            <c:idx val="9"/>
            <c:invertIfNegative val="0"/>
            <c:bubble3D val="0"/>
            <c:spPr>
              <a:solidFill>
                <a:srgbClr val="7C878E"/>
              </a:solidFill>
              <a:ln>
                <a:noFill/>
              </a:ln>
              <a:effectLst/>
            </c:spPr>
            <c:extLst>
              <c:ext xmlns:c16="http://schemas.microsoft.com/office/drawing/2014/chart" uri="{C3380CC4-5D6E-409C-BE32-E72D297353CC}">
                <c16:uniqueId val="{00000013-D7A5-457A-A893-50E856D4C4F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7A5-457A-A893-50E856D4C4F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7A5-457A-A893-50E856D4C4F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7A5-457A-A893-50E856D4C4F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7A5-457A-A893-50E856D4C4F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7A5-457A-A893-50E856D4C4F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7A5-457A-A893-50E856D4C4F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7A5-457A-A893-50E856D4C4F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7A5-457A-A893-50E856D4C4F2}"/>
              </c:ext>
            </c:extLst>
          </c:dPt>
          <c:dPt>
            <c:idx val="18"/>
            <c:invertIfNegative val="0"/>
            <c:bubble3D val="0"/>
            <c:spPr>
              <a:solidFill>
                <a:srgbClr val="95682B"/>
              </a:solidFill>
              <a:ln>
                <a:noFill/>
              </a:ln>
              <a:effectLst/>
            </c:spPr>
            <c:extLst>
              <c:ext xmlns:c16="http://schemas.microsoft.com/office/drawing/2014/chart" uri="{C3380CC4-5D6E-409C-BE32-E72D297353CC}">
                <c16:uniqueId val="{00000025-D7A5-457A-A893-50E856D4C4F2}"/>
              </c:ext>
            </c:extLst>
          </c:dPt>
          <c:dPt>
            <c:idx val="21"/>
            <c:invertIfNegative val="0"/>
            <c:bubble3D val="0"/>
            <c:spPr>
              <a:solidFill>
                <a:srgbClr val="FBBB27"/>
              </a:solidFill>
              <a:ln>
                <a:noFill/>
              </a:ln>
              <a:effectLst/>
            </c:spPr>
            <c:extLst>
              <c:ext xmlns:c16="http://schemas.microsoft.com/office/drawing/2014/chart" uri="{C3380CC4-5D6E-409C-BE32-E72D297353CC}">
                <c16:uniqueId val="{00000027-D7A5-457A-A893-50E856D4C4F2}"/>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'F3'!$B$5:$B$37</c:f>
              <c:strCache>
                <c:ptCount val="33"/>
                <c:pt idx="0">
                  <c:v>Baja California Sur</c:v>
                </c:pt>
                <c:pt idx="1">
                  <c:v>Tabasco</c:v>
                </c:pt>
                <c:pt idx="2">
                  <c:v>Oaxaca</c:v>
                </c:pt>
                <c:pt idx="3">
                  <c:v>Zacatecas</c:v>
                </c:pt>
                <c:pt idx="4">
                  <c:v>Chiapas</c:v>
                </c:pt>
                <c:pt idx="5">
                  <c:v>Campeche</c:v>
                </c:pt>
                <c:pt idx="6">
                  <c:v>Hidalgo</c:v>
                </c:pt>
                <c:pt idx="7">
                  <c:v>Estado de México</c:v>
                </c:pt>
                <c:pt idx="8">
                  <c:v>Guanajuato</c:v>
                </c:pt>
                <c:pt idx="9">
                  <c:v>Aguascalientes</c:v>
                </c:pt>
                <c:pt idx="10">
                  <c:v>Puebla</c:v>
                </c:pt>
                <c:pt idx="11">
                  <c:v>Querétaro</c:v>
                </c:pt>
                <c:pt idx="12">
                  <c:v>Morelos</c:v>
                </c:pt>
                <c:pt idx="13">
                  <c:v>Coahuila</c:v>
                </c:pt>
                <c:pt idx="14">
                  <c:v>Sonora</c:v>
                </c:pt>
                <c:pt idx="15">
                  <c:v>Guerrero</c:v>
                </c:pt>
                <c:pt idx="16">
                  <c:v>Michoacán</c:v>
                </c:pt>
                <c:pt idx="17">
                  <c:v>San Luis Potosí</c:v>
                </c:pt>
                <c:pt idx="18">
                  <c:v>Nacional</c:v>
                </c:pt>
                <c:pt idx="19">
                  <c:v>Nayarit</c:v>
                </c:pt>
                <c:pt idx="20">
                  <c:v>Ciudad de México</c:v>
                </c:pt>
                <c:pt idx="21">
                  <c:v>Jalisco</c:v>
                </c:pt>
                <c:pt idx="22">
                  <c:v>Durango</c:v>
                </c:pt>
                <c:pt idx="23">
                  <c:v>Veracruz</c:v>
                </c:pt>
                <c:pt idx="24">
                  <c:v>Yucatán</c:v>
                </c:pt>
                <c:pt idx="25">
                  <c:v>Quintana Roo</c:v>
                </c:pt>
                <c:pt idx="26">
                  <c:v>Chihuahua</c:v>
                </c:pt>
                <c:pt idx="27">
                  <c:v>Nuevo León</c:v>
                </c:pt>
                <c:pt idx="28">
                  <c:v>Baja California</c:v>
                </c:pt>
                <c:pt idx="29">
                  <c:v>Tamaulipas</c:v>
                </c:pt>
                <c:pt idx="30">
                  <c:v>Sinaloa</c:v>
                </c:pt>
                <c:pt idx="31">
                  <c:v>Colima</c:v>
                </c:pt>
                <c:pt idx="32">
                  <c:v>Tlaxcala</c:v>
                </c:pt>
              </c:strCache>
            </c:strRef>
          </c:cat>
          <c:val>
            <c:numRef>
              <c:f>'F3'!$C$5:$C$37</c:f>
              <c:numCache>
                <c:formatCode>0.00%</c:formatCode>
                <c:ptCount val="33"/>
                <c:pt idx="0">
                  <c:v>-8.6084964882985865E-2</c:v>
                </c:pt>
                <c:pt idx="1">
                  <c:v>-3.9362622224593788E-2</c:v>
                </c:pt>
                <c:pt idx="2">
                  <c:v>-3.3344289529697084E-2</c:v>
                </c:pt>
                <c:pt idx="3">
                  <c:v>-3.312199804539287E-2</c:v>
                </c:pt>
                <c:pt idx="4">
                  <c:v>-2.730763619221253E-2</c:v>
                </c:pt>
                <c:pt idx="5">
                  <c:v>-2.1904337431691838E-2</c:v>
                </c:pt>
                <c:pt idx="6">
                  <c:v>-2.1717111612013586E-2</c:v>
                </c:pt>
                <c:pt idx="7">
                  <c:v>-1.7358044141933142E-2</c:v>
                </c:pt>
                <c:pt idx="8">
                  <c:v>-9.7850237141820281E-3</c:v>
                </c:pt>
                <c:pt idx="9">
                  <c:v>-7.9712051378674938E-3</c:v>
                </c:pt>
                <c:pt idx="10">
                  <c:v>-7.8848770020539562E-3</c:v>
                </c:pt>
                <c:pt idx="11">
                  <c:v>-5.9587926543955699E-3</c:v>
                </c:pt>
                <c:pt idx="12">
                  <c:v>-5.6056128988788154E-3</c:v>
                </c:pt>
                <c:pt idx="13">
                  <c:v>-4.7145472696702518E-3</c:v>
                </c:pt>
                <c:pt idx="14">
                  <c:v>-1.9976324892345201E-3</c:v>
                </c:pt>
                <c:pt idx="15">
                  <c:v>-1.2713673463848796E-3</c:v>
                </c:pt>
                <c:pt idx="16">
                  <c:v>-9.8982320188298746E-4</c:v>
                </c:pt>
                <c:pt idx="17">
                  <c:v>-9.2197636014843757E-4</c:v>
                </c:pt>
                <c:pt idx="18">
                  <c:v>-5.9976682584102876E-4</c:v>
                </c:pt>
                <c:pt idx="19">
                  <c:v>5.4023889845780844E-4</c:v>
                </c:pt>
                <c:pt idx="20">
                  <c:v>3.7470012886347075E-3</c:v>
                </c:pt>
                <c:pt idx="21">
                  <c:v>7.1936622191299988E-3</c:v>
                </c:pt>
                <c:pt idx="22">
                  <c:v>9.7291180895182142E-3</c:v>
                </c:pt>
                <c:pt idx="23">
                  <c:v>1.0598281100745273E-2</c:v>
                </c:pt>
                <c:pt idx="24">
                  <c:v>1.3576507214571544E-2</c:v>
                </c:pt>
                <c:pt idx="25">
                  <c:v>1.4384815040102458E-2</c:v>
                </c:pt>
                <c:pt idx="26">
                  <c:v>1.6847757325004382E-2</c:v>
                </c:pt>
                <c:pt idx="27">
                  <c:v>1.7580796097957204E-2</c:v>
                </c:pt>
                <c:pt idx="28">
                  <c:v>1.8178613416744031E-2</c:v>
                </c:pt>
                <c:pt idx="29">
                  <c:v>2.0108244708096069E-2</c:v>
                </c:pt>
                <c:pt idx="30">
                  <c:v>2.2589744160754321E-2</c:v>
                </c:pt>
                <c:pt idx="31">
                  <c:v>4.5833678416779232E-2</c:v>
                </c:pt>
                <c:pt idx="32">
                  <c:v>5.638933520326072E-2</c:v>
                </c:pt>
              </c:numCache>
            </c:numRef>
          </c:val>
          <c:extLst>
            <c:ext xmlns:c16="http://schemas.microsoft.com/office/drawing/2014/chart" uri="{C3380CC4-5D6E-409C-BE32-E72D297353CC}">
              <c16:uniqueId val="{00000028-D7A5-457A-A893-50E856D4C4F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7"/>
            <c:invertIfNegative val="0"/>
            <c:bubble3D val="0"/>
            <c:extLst>
              <c:ext xmlns:c16="http://schemas.microsoft.com/office/drawing/2014/chart" uri="{C3380CC4-5D6E-409C-BE32-E72D297353CC}">
                <c16:uniqueId val="{00000000-6FF3-4777-804E-A9A3D99E832D}"/>
              </c:ext>
            </c:extLst>
          </c:dPt>
          <c:dPt>
            <c:idx val="16"/>
            <c:invertIfNegative val="0"/>
            <c:bubble3D val="0"/>
            <c:extLst>
              <c:ext xmlns:c16="http://schemas.microsoft.com/office/drawing/2014/chart" uri="{C3380CC4-5D6E-409C-BE32-E72D297353CC}">
                <c16:uniqueId val="{00000001-6FF3-4777-804E-A9A3D99E832D}"/>
              </c:ext>
            </c:extLst>
          </c:dPt>
          <c:dPt>
            <c:idx val="20"/>
            <c:invertIfNegative val="0"/>
            <c:bubble3D val="0"/>
            <c:extLst>
              <c:ext xmlns:c16="http://schemas.microsoft.com/office/drawing/2014/chart" uri="{C3380CC4-5D6E-409C-BE32-E72D297353CC}">
                <c16:uniqueId val="{00000002-6FF3-4777-804E-A9A3D99E832D}"/>
              </c:ext>
            </c:extLst>
          </c:dPt>
          <c:dPt>
            <c:idx val="23"/>
            <c:invertIfNegative val="0"/>
            <c:bubble3D val="0"/>
            <c:spPr>
              <a:solidFill>
                <a:srgbClr val="FBBB27"/>
              </a:solidFill>
              <a:ln>
                <a:noFill/>
              </a:ln>
              <a:effectLst/>
            </c:spPr>
            <c:extLst>
              <c:ext xmlns:c16="http://schemas.microsoft.com/office/drawing/2014/chart" uri="{C3380CC4-5D6E-409C-BE32-E72D297353CC}">
                <c16:uniqueId val="{00000004-6FF3-4777-804E-A9A3D99E832D}"/>
              </c:ext>
            </c:extLst>
          </c:dPt>
          <c:dPt>
            <c:idx val="24"/>
            <c:invertIfNegative val="0"/>
            <c:bubble3D val="0"/>
            <c:extLst>
              <c:ext xmlns:c16="http://schemas.microsoft.com/office/drawing/2014/chart" uri="{C3380CC4-5D6E-409C-BE32-E72D297353CC}">
                <c16:uniqueId val="{00000005-6FF3-4777-804E-A9A3D99E832D}"/>
              </c:ext>
            </c:extLst>
          </c:dPt>
          <c:dPt>
            <c:idx val="26"/>
            <c:invertIfNegative val="0"/>
            <c:bubble3D val="0"/>
            <c:extLst>
              <c:ext xmlns:c16="http://schemas.microsoft.com/office/drawing/2014/chart" uri="{C3380CC4-5D6E-409C-BE32-E72D297353CC}">
                <c16:uniqueId val="{00000006-6FF3-4777-804E-A9A3D99E832D}"/>
              </c:ext>
            </c:extLst>
          </c:dPt>
          <c:dPt>
            <c:idx val="27"/>
            <c:invertIfNegative val="0"/>
            <c:bubble3D val="0"/>
            <c:extLst>
              <c:ext xmlns:c16="http://schemas.microsoft.com/office/drawing/2014/chart" uri="{C3380CC4-5D6E-409C-BE32-E72D297353CC}">
                <c16:uniqueId val="{00000007-6FF3-4777-804E-A9A3D99E832D}"/>
              </c:ext>
            </c:extLst>
          </c:dPt>
          <c:dPt>
            <c:idx val="28"/>
            <c:invertIfNegative val="0"/>
            <c:bubble3D val="0"/>
            <c:extLst>
              <c:ext xmlns:c16="http://schemas.microsoft.com/office/drawing/2014/chart" uri="{C3380CC4-5D6E-409C-BE32-E72D297353CC}">
                <c16:uniqueId val="{00000008-6FF3-4777-804E-A9A3D99E832D}"/>
              </c:ext>
            </c:extLst>
          </c:dPt>
          <c:dPt>
            <c:idx val="30"/>
            <c:invertIfNegative val="0"/>
            <c:bubble3D val="0"/>
            <c:extLst>
              <c:ext xmlns:c16="http://schemas.microsoft.com/office/drawing/2014/chart" uri="{C3380CC4-5D6E-409C-BE32-E72D297353CC}">
                <c16:uniqueId val="{00000009-6FF3-4777-804E-A9A3D99E832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'F43'!$B$7:$B$38</c:f>
              <c:strCache>
                <c:ptCount val="32"/>
                <c:pt idx="0">
                  <c:v>Campeche</c:v>
                </c:pt>
                <c:pt idx="1">
                  <c:v>Ciudad de México</c:v>
                </c:pt>
                <c:pt idx="2">
                  <c:v>Yucatán</c:v>
                </c:pt>
                <c:pt idx="3">
                  <c:v>Hidalgo</c:v>
                </c:pt>
                <c:pt idx="4">
                  <c:v>Aguascalientes</c:v>
                </c:pt>
                <c:pt idx="5">
                  <c:v>Sinaloa</c:v>
                </c:pt>
                <c:pt idx="6">
                  <c:v>Michoacán</c:v>
                </c:pt>
                <c:pt idx="7">
                  <c:v>Morelos</c:v>
                </c:pt>
                <c:pt idx="8">
                  <c:v>Estado de México</c:v>
                </c:pt>
                <c:pt idx="9">
                  <c:v>Oaxaca</c:v>
                </c:pt>
                <c:pt idx="10">
                  <c:v>Guanajuato</c:v>
                </c:pt>
                <c:pt idx="11">
                  <c:v>Sonora</c:v>
                </c:pt>
                <c:pt idx="12">
                  <c:v>Zacatecas</c:v>
                </c:pt>
                <c:pt idx="13">
                  <c:v>Tabasco</c:v>
                </c:pt>
                <c:pt idx="14">
                  <c:v>Nuevo León</c:v>
                </c:pt>
                <c:pt idx="15">
                  <c:v>Chiapas</c:v>
                </c:pt>
                <c:pt idx="16">
                  <c:v>Puebla</c:v>
                </c:pt>
                <c:pt idx="17">
                  <c:v>Nayarit</c:v>
                </c:pt>
                <c:pt idx="18">
                  <c:v>Tamaulipas</c:v>
                </c:pt>
                <c:pt idx="19">
                  <c:v>Chihuahua</c:v>
                </c:pt>
                <c:pt idx="20">
                  <c:v>San Luis Potosí</c:v>
                </c:pt>
                <c:pt idx="21">
                  <c:v>Veracruz</c:v>
                </c:pt>
                <c:pt idx="22">
                  <c:v>Tlaxcala</c:v>
                </c:pt>
                <c:pt idx="23">
                  <c:v>Jalisco</c:v>
                </c:pt>
                <c:pt idx="24">
                  <c:v>Colima</c:v>
                </c:pt>
                <c:pt idx="25">
                  <c:v>Coahuila</c:v>
                </c:pt>
                <c:pt idx="26">
                  <c:v>Quintana Roo</c:v>
                </c:pt>
                <c:pt idx="27">
                  <c:v>Guerrero</c:v>
                </c:pt>
                <c:pt idx="28">
                  <c:v>Baja California Sur</c:v>
                </c:pt>
                <c:pt idx="29">
                  <c:v>Baja California</c:v>
                </c:pt>
                <c:pt idx="30">
                  <c:v>Querétaro</c:v>
                </c:pt>
                <c:pt idx="31">
                  <c:v>Durango</c:v>
                </c:pt>
              </c:strCache>
            </c:strRef>
          </c:cat>
          <c:val>
            <c:numRef>
              <c:f>'F43'!$C$7:$C$38</c:f>
              <c:numCache>
                <c:formatCode>0.00%</c:formatCode>
                <c:ptCount val="32"/>
                <c:pt idx="0">
                  <c:v>-3.7392521495700937E-2</c:v>
                </c:pt>
                <c:pt idx="1">
                  <c:v>-3.7090088124531628E-2</c:v>
                </c:pt>
                <c:pt idx="2">
                  <c:v>-3.2783921128261673E-2</c:v>
                </c:pt>
                <c:pt idx="3">
                  <c:v>-3.2150904153908311E-2</c:v>
                </c:pt>
                <c:pt idx="4">
                  <c:v>-2.6883752483403578E-2</c:v>
                </c:pt>
                <c:pt idx="5">
                  <c:v>-2.5029901689080813E-2</c:v>
                </c:pt>
                <c:pt idx="6">
                  <c:v>-2.3606865272033373E-2</c:v>
                </c:pt>
                <c:pt idx="7">
                  <c:v>-2.1274951955113086E-2</c:v>
                </c:pt>
                <c:pt idx="8">
                  <c:v>-2.091904330241956E-2</c:v>
                </c:pt>
                <c:pt idx="9">
                  <c:v>-1.8911006471050817E-2</c:v>
                </c:pt>
                <c:pt idx="10">
                  <c:v>-1.7110957907235158E-2</c:v>
                </c:pt>
                <c:pt idx="11">
                  <c:v>-1.5991460580002115E-2</c:v>
                </c:pt>
                <c:pt idx="12">
                  <c:v>-1.5492392384738984E-2</c:v>
                </c:pt>
                <c:pt idx="13">
                  <c:v>-1.1803216471369615E-2</c:v>
                </c:pt>
                <c:pt idx="14">
                  <c:v>-1.0674330288412248E-2</c:v>
                </c:pt>
                <c:pt idx="15">
                  <c:v>-1.0395580695813478E-2</c:v>
                </c:pt>
                <c:pt idx="16">
                  <c:v>-9.5541401273885329E-3</c:v>
                </c:pt>
                <c:pt idx="17">
                  <c:v>-8.4215115127016515E-3</c:v>
                </c:pt>
                <c:pt idx="18">
                  <c:v>-7.8064160762787438E-3</c:v>
                </c:pt>
                <c:pt idx="19">
                  <c:v>-4.8632875824057287E-3</c:v>
                </c:pt>
                <c:pt idx="20">
                  <c:v>-3.414016648126128E-3</c:v>
                </c:pt>
                <c:pt idx="21">
                  <c:v>-1.8694455895463813E-3</c:v>
                </c:pt>
                <c:pt idx="22">
                  <c:v>9.0569124693229419E-4</c:v>
                </c:pt>
                <c:pt idx="23">
                  <c:v>3.3193293963773574E-3</c:v>
                </c:pt>
                <c:pt idx="24">
                  <c:v>4.6576760327559086E-3</c:v>
                </c:pt>
                <c:pt idx="25">
                  <c:v>6.6469930951493783E-3</c:v>
                </c:pt>
                <c:pt idx="26">
                  <c:v>9.7228185678164269E-3</c:v>
                </c:pt>
                <c:pt idx="27">
                  <c:v>1.2739349786703436E-2</c:v>
                </c:pt>
                <c:pt idx="28">
                  <c:v>2.4671215267477509E-2</c:v>
                </c:pt>
                <c:pt idx="29">
                  <c:v>2.5708725711659497E-2</c:v>
                </c:pt>
                <c:pt idx="30">
                  <c:v>3.043354705788337E-2</c:v>
                </c:pt>
                <c:pt idx="31">
                  <c:v>3.9861922364250457E-2</c:v>
                </c:pt>
              </c:numCache>
            </c:numRef>
          </c:val>
          <c:extLst>
            <c:ext xmlns:c16="http://schemas.microsoft.com/office/drawing/2014/chart" uri="{C3380CC4-5D6E-409C-BE32-E72D297353CC}">
              <c16:uniqueId val="{0000000A-6FF3-4777-804E-A9A3D99E832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'F43'!$B$40</c:f>
              <c:strCache>
                <c:ptCount val="1"/>
                <c:pt idx="0">
                  <c:v>Nacional</c:v>
                </c:pt>
              </c:strCache>
            </c:strRef>
          </c:tx>
          <c:spPr>
            <a:ln w="50800">
              <a:solidFill>
                <a:srgbClr val="FF6C37"/>
              </a:solidFill>
              <a:prstDash val="sysDot"/>
            </a:ln>
          </c:spPr>
          <c:marker>
            <c:symbol val="none"/>
          </c:marker>
          <c:dLbls>
            <c:dLbl>
              <c:idx val="0"/>
              <c:layout>
                <c:manualLayout>
                  <c:x val="-4.9562289562289565E-2"/>
                  <c:y val="7.8873582766439881E-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B-6FF3-4777-804E-A9A3D99E832D}"/>
                </c:ext>
              </c:extLst>
            </c:dLbl>
            <c:dLbl>
              <c:idx val="1"/>
              <c:delete val="1"/>
              <c:extLst>
                <c:ext xmlns:c15="http://schemas.microsoft.com/office/drawing/2012/chart" uri="{CE6537A1-D6FC-4f65-9D91-7224C49458BB}"/>
                <c:ext xmlns:c16="http://schemas.microsoft.com/office/drawing/2014/chart" uri="{C3380CC4-5D6E-409C-BE32-E72D297353CC}">
                  <c16:uniqueId val="{0000000C-6FF3-4777-804E-A9A3D99E832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'F43'!$D$40:$D$41</c:f>
              <c:numCache>
                <c:formatCode>0.00%</c:formatCode>
                <c:ptCount val="2"/>
                <c:pt idx="0">
                  <c:v>-1.2800000000000001E-2</c:v>
                </c:pt>
                <c:pt idx="1">
                  <c:v>-1.2800000000000001E-2</c:v>
                </c:pt>
              </c:numCache>
            </c:numRef>
          </c:xVal>
          <c:yVal>
            <c:numRef>
              <c:f>'F43'!$C$40:$C$41</c:f>
              <c:numCache>
                <c:formatCode>General</c:formatCode>
                <c:ptCount val="2"/>
                <c:pt idx="0">
                  <c:v>1</c:v>
                </c:pt>
                <c:pt idx="1">
                  <c:v>0</c:v>
                </c:pt>
              </c:numCache>
            </c:numRef>
          </c:yVal>
          <c:smooth val="0"/>
          <c:extLst>
            <c:ext xmlns:c16="http://schemas.microsoft.com/office/drawing/2014/chart" uri="{C3380CC4-5D6E-409C-BE32-E72D297353CC}">
              <c16:uniqueId val="{0000000D-6FF3-4777-804E-A9A3D99E832D}"/>
            </c:ext>
          </c:extLst>
        </c:ser>
        <c:dLbls>
          <c:showLegendKey val="0"/>
          <c:showVal val="0"/>
          <c:showCatName val="0"/>
          <c:showSerName val="0"/>
          <c:showPercent val="0"/>
          <c:showBubbleSize val="0"/>
        </c:dLbls>
        <c:axId val="426950624"/>
        <c:axId val="426950296"/>
      </c:scatterChart>
      <c:valAx>
        <c:axId val="403253368"/>
        <c:scaling>
          <c:orientation val="minMax"/>
          <c:max val="8.0000000000000016E-2"/>
          <c:min val="-5.000000000000001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1E16-47FF-BBFA-26C8E86C34D3}"/>
              </c:ext>
            </c:extLst>
          </c:dPt>
          <c:dPt>
            <c:idx val="2"/>
            <c:invertIfNegative val="0"/>
            <c:bubble3D val="0"/>
            <c:extLst>
              <c:ext xmlns:c16="http://schemas.microsoft.com/office/drawing/2014/chart" uri="{C3380CC4-5D6E-409C-BE32-E72D297353CC}">
                <c16:uniqueId val="{00000001-1E16-47FF-BBFA-26C8E86C34D3}"/>
              </c:ext>
            </c:extLst>
          </c:dPt>
          <c:dPt>
            <c:idx val="6"/>
            <c:invertIfNegative val="0"/>
            <c:bubble3D val="0"/>
            <c:extLst>
              <c:ext xmlns:c16="http://schemas.microsoft.com/office/drawing/2014/chart" uri="{C3380CC4-5D6E-409C-BE32-E72D297353CC}">
                <c16:uniqueId val="{00000002-1E16-47FF-BBFA-26C8E86C34D3}"/>
              </c:ext>
            </c:extLst>
          </c:dPt>
          <c:dPt>
            <c:idx val="7"/>
            <c:invertIfNegative val="0"/>
            <c:bubble3D val="0"/>
            <c:extLst>
              <c:ext xmlns:c16="http://schemas.microsoft.com/office/drawing/2014/chart" uri="{C3380CC4-5D6E-409C-BE32-E72D297353CC}">
                <c16:uniqueId val="{00000003-1E16-47FF-BBFA-26C8E86C34D3}"/>
              </c:ext>
            </c:extLst>
          </c:dPt>
          <c:dPt>
            <c:idx val="9"/>
            <c:invertIfNegative val="0"/>
            <c:bubble3D val="0"/>
            <c:extLst>
              <c:ext xmlns:c16="http://schemas.microsoft.com/office/drawing/2014/chart" uri="{C3380CC4-5D6E-409C-BE32-E72D297353CC}">
                <c16:uniqueId val="{00000004-1E16-47FF-BBFA-26C8E86C34D3}"/>
              </c:ext>
            </c:extLst>
          </c:dPt>
          <c:dPt>
            <c:idx val="15"/>
            <c:invertIfNegative val="0"/>
            <c:bubble3D val="0"/>
            <c:extLst>
              <c:ext xmlns:c16="http://schemas.microsoft.com/office/drawing/2014/chart" uri="{C3380CC4-5D6E-409C-BE32-E72D297353CC}">
                <c16:uniqueId val="{00000005-1E16-47FF-BBFA-26C8E86C34D3}"/>
              </c:ext>
            </c:extLst>
          </c:dPt>
          <c:dPt>
            <c:idx val="16"/>
            <c:invertIfNegative val="0"/>
            <c:bubble3D val="0"/>
            <c:extLst>
              <c:ext xmlns:c16="http://schemas.microsoft.com/office/drawing/2014/chart" uri="{C3380CC4-5D6E-409C-BE32-E72D297353CC}">
                <c16:uniqueId val="{00000006-1E16-47FF-BBFA-26C8E86C34D3}"/>
              </c:ext>
            </c:extLst>
          </c:dPt>
          <c:dPt>
            <c:idx val="18"/>
            <c:invertIfNegative val="0"/>
            <c:bubble3D val="0"/>
            <c:extLst>
              <c:ext xmlns:c16="http://schemas.microsoft.com/office/drawing/2014/chart" uri="{C3380CC4-5D6E-409C-BE32-E72D297353CC}">
                <c16:uniqueId val="{00000007-1E16-47FF-BBFA-26C8E86C34D3}"/>
              </c:ext>
            </c:extLst>
          </c:dPt>
          <c:dPt>
            <c:idx val="21"/>
            <c:invertIfNegative val="0"/>
            <c:bubble3D val="0"/>
            <c:extLst>
              <c:ext xmlns:c16="http://schemas.microsoft.com/office/drawing/2014/chart" uri="{C3380CC4-5D6E-409C-BE32-E72D297353CC}">
                <c16:uniqueId val="{00000008-1E16-47FF-BBFA-26C8E86C34D3}"/>
              </c:ext>
            </c:extLst>
          </c:dPt>
          <c:dPt>
            <c:idx val="22"/>
            <c:invertIfNegative val="0"/>
            <c:bubble3D val="0"/>
            <c:spPr>
              <a:solidFill>
                <a:srgbClr val="FBBB27"/>
              </a:solidFill>
              <a:ln>
                <a:noFill/>
              </a:ln>
              <a:effectLst/>
            </c:spPr>
            <c:extLst>
              <c:ext xmlns:c16="http://schemas.microsoft.com/office/drawing/2014/chart" uri="{C3380CC4-5D6E-409C-BE32-E72D297353CC}">
                <c16:uniqueId val="{0000000A-1E16-47FF-BBFA-26C8E86C34D3}"/>
              </c:ext>
            </c:extLst>
          </c:dPt>
          <c:dPt>
            <c:idx val="24"/>
            <c:invertIfNegative val="0"/>
            <c:bubble3D val="0"/>
            <c:extLst>
              <c:ext xmlns:c16="http://schemas.microsoft.com/office/drawing/2014/chart" uri="{C3380CC4-5D6E-409C-BE32-E72D297353CC}">
                <c16:uniqueId val="{0000000B-1E16-47FF-BBFA-26C8E86C34D3}"/>
              </c:ext>
            </c:extLst>
          </c:dPt>
          <c:dPt>
            <c:idx val="25"/>
            <c:invertIfNegative val="0"/>
            <c:bubble3D val="0"/>
            <c:extLst>
              <c:ext xmlns:c16="http://schemas.microsoft.com/office/drawing/2014/chart" uri="{C3380CC4-5D6E-409C-BE32-E72D297353CC}">
                <c16:uniqueId val="{0000000C-1E16-47FF-BBFA-26C8E86C34D3}"/>
              </c:ext>
            </c:extLst>
          </c:dPt>
          <c:dLbls>
            <c:dLbl>
              <c:idx val="23"/>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16-47FF-BBFA-26C8E86C34D3}"/>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'F44'!$B$7:$B$38</c:f>
              <c:strCache>
                <c:ptCount val="32"/>
                <c:pt idx="0">
                  <c:v>Morelos</c:v>
                </c:pt>
                <c:pt idx="1">
                  <c:v>Colima</c:v>
                </c:pt>
                <c:pt idx="2">
                  <c:v>Nuevo León</c:v>
                </c:pt>
                <c:pt idx="3">
                  <c:v>Tabasco</c:v>
                </c:pt>
                <c:pt idx="4">
                  <c:v>Tamaulipas</c:v>
                </c:pt>
                <c:pt idx="5">
                  <c:v>Campeche</c:v>
                </c:pt>
                <c:pt idx="6">
                  <c:v>Quintana Roo</c:v>
                </c:pt>
                <c:pt idx="7">
                  <c:v>Nayarit</c:v>
                </c:pt>
                <c:pt idx="8">
                  <c:v>Zacatecas</c:v>
                </c:pt>
                <c:pt idx="9">
                  <c:v>Oaxaca</c:v>
                </c:pt>
                <c:pt idx="10">
                  <c:v>Hidalgo</c:v>
                </c:pt>
                <c:pt idx="11">
                  <c:v>Querétaro</c:v>
                </c:pt>
                <c:pt idx="12">
                  <c:v>Coahuila</c:v>
                </c:pt>
                <c:pt idx="13">
                  <c:v>Aguascalientes</c:v>
                </c:pt>
                <c:pt idx="14">
                  <c:v>Sonora</c:v>
                </c:pt>
                <c:pt idx="15">
                  <c:v>Michoacán</c:v>
                </c:pt>
                <c:pt idx="16">
                  <c:v>Yucatán</c:v>
                </c:pt>
                <c:pt idx="17">
                  <c:v>Guanajuato</c:v>
                </c:pt>
                <c:pt idx="18">
                  <c:v>Veracruz</c:v>
                </c:pt>
                <c:pt idx="19">
                  <c:v>Baja California Sur</c:v>
                </c:pt>
                <c:pt idx="20">
                  <c:v>Estado de México</c:v>
                </c:pt>
                <c:pt idx="21">
                  <c:v>Ciudad de México</c:v>
                </c:pt>
                <c:pt idx="22">
                  <c:v>Jalisco</c:v>
                </c:pt>
                <c:pt idx="23">
                  <c:v>Guerrero</c:v>
                </c:pt>
                <c:pt idx="24">
                  <c:v>Puebla</c:v>
                </c:pt>
                <c:pt idx="25">
                  <c:v>Chihuahua</c:v>
                </c:pt>
                <c:pt idx="26">
                  <c:v>Baja California</c:v>
                </c:pt>
                <c:pt idx="27">
                  <c:v>Chiapas</c:v>
                </c:pt>
                <c:pt idx="28">
                  <c:v>Sinaloa</c:v>
                </c:pt>
                <c:pt idx="29">
                  <c:v>Tlaxcala</c:v>
                </c:pt>
                <c:pt idx="30">
                  <c:v>Durango</c:v>
                </c:pt>
                <c:pt idx="31">
                  <c:v>San Luis Potosí</c:v>
                </c:pt>
              </c:strCache>
            </c:strRef>
          </c:cat>
          <c:val>
            <c:numRef>
              <c:f>'F44'!$C$7:$C$38</c:f>
              <c:numCache>
                <c:formatCode>0.00%</c:formatCode>
                <c:ptCount val="32"/>
                <c:pt idx="0">
                  <c:v>1.1353616612342465E-2</c:v>
                </c:pt>
                <c:pt idx="1">
                  <c:v>1.5666888487498865E-2</c:v>
                </c:pt>
                <c:pt idx="2">
                  <c:v>1.69717015123938E-2</c:v>
                </c:pt>
                <c:pt idx="3">
                  <c:v>1.7490952955367955E-2</c:v>
                </c:pt>
                <c:pt idx="4">
                  <c:v>1.8829840432786238E-2</c:v>
                </c:pt>
                <c:pt idx="5">
                  <c:v>2.0845725162199624E-2</c:v>
                </c:pt>
                <c:pt idx="6">
                  <c:v>2.1311490429986257E-2</c:v>
                </c:pt>
                <c:pt idx="7">
                  <c:v>2.1807980293640394E-2</c:v>
                </c:pt>
                <c:pt idx="8">
                  <c:v>2.3914291180409331E-2</c:v>
                </c:pt>
                <c:pt idx="9">
                  <c:v>2.4303956252878844E-2</c:v>
                </c:pt>
                <c:pt idx="10">
                  <c:v>2.4734774644162183E-2</c:v>
                </c:pt>
                <c:pt idx="11">
                  <c:v>2.5370633975345891E-2</c:v>
                </c:pt>
                <c:pt idx="12">
                  <c:v>2.5417974270036225E-2</c:v>
                </c:pt>
                <c:pt idx="13">
                  <c:v>2.5956898067642342E-2</c:v>
                </c:pt>
                <c:pt idx="14">
                  <c:v>2.629410442729796E-2</c:v>
                </c:pt>
                <c:pt idx="15">
                  <c:v>2.7791699833918049E-2</c:v>
                </c:pt>
                <c:pt idx="16">
                  <c:v>2.7876468980595703E-2</c:v>
                </c:pt>
                <c:pt idx="17">
                  <c:v>2.8779894608836676E-2</c:v>
                </c:pt>
                <c:pt idx="18">
                  <c:v>3.0068538580588111E-2</c:v>
                </c:pt>
                <c:pt idx="19">
                  <c:v>3.0241953706130476E-2</c:v>
                </c:pt>
                <c:pt idx="20">
                  <c:v>3.0333500921736256E-2</c:v>
                </c:pt>
                <c:pt idx="21">
                  <c:v>3.090112218850849E-2</c:v>
                </c:pt>
                <c:pt idx="22">
                  <c:v>3.1051041065613072E-2</c:v>
                </c:pt>
                <c:pt idx="23">
                  <c:v>3.3676692234584804E-2</c:v>
                </c:pt>
                <c:pt idx="24">
                  <c:v>3.4343375596138204E-2</c:v>
                </c:pt>
                <c:pt idx="25">
                  <c:v>3.5315232397606922E-2</c:v>
                </c:pt>
                <c:pt idx="26">
                  <c:v>3.6678489834742312E-2</c:v>
                </c:pt>
                <c:pt idx="27">
                  <c:v>3.6845703125000018E-2</c:v>
                </c:pt>
                <c:pt idx="28">
                  <c:v>3.7369911016296165E-2</c:v>
                </c:pt>
                <c:pt idx="29">
                  <c:v>4.0052700922266204E-2</c:v>
                </c:pt>
                <c:pt idx="30">
                  <c:v>4.6297480496227061E-2</c:v>
                </c:pt>
                <c:pt idx="31">
                  <c:v>4.7056055526145446E-2</c:v>
                </c:pt>
              </c:numCache>
            </c:numRef>
          </c:val>
          <c:extLst>
            <c:ext xmlns:c16="http://schemas.microsoft.com/office/drawing/2014/chart" uri="{C3380CC4-5D6E-409C-BE32-E72D297353CC}">
              <c16:uniqueId val="{0000000E-1E16-47FF-BBFA-26C8E86C34D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'F44'!$B$40</c:f>
              <c:strCache>
                <c:ptCount val="1"/>
                <c:pt idx="0">
                  <c:v>Nacional</c:v>
                </c:pt>
              </c:strCache>
            </c:strRef>
          </c:tx>
          <c:spPr>
            <a:ln w="57150">
              <a:solidFill>
                <a:srgbClr val="FF6C37"/>
              </a:solidFill>
              <a:prstDash val="sysDot"/>
            </a:ln>
          </c:spPr>
          <c:marker>
            <c:symbol val="none"/>
          </c:marker>
          <c:dLbls>
            <c:dLbl>
              <c:idx val="0"/>
              <c:layout>
                <c:manualLayout>
                  <c:x val="-5.1313199152097796E-2"/>
                  <c:y val="0.2198486481888331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1E16-47FF-BBFA-26C8E86C34D3}"/>
                </c:ext>
              </c:extLst>
            </c:dLbl>
            <c:dLbl>
              <c:idx val="1"/>
              <c:delete val="1"/>
              <c:extLst>
                <c:ext xmlns:c15="http://schemas.microsoft.com/office/drawing/2012/chart" uri="{CE6537A1-D6FC-4f65-9D91-7224C49458BB}"/>
                <c:ext xmlns:c16="http://schemas.microsoft.com/office/drawing/2014/chart" uri="{C3380CC4-5D6E-409C-BE32-E72D297353CC}">
                  <c16:uniqueId val="{00000010-1E16-47FF-BBFA-26C8E86C34D3}"/>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'F44'!$D$40:$D$41</c:f>
              <c:numCache>
                <c:formatCode>0.00%</c:formatCode>
                <c:ptCount val="2"/>
                <c:pt idx="0">
                  <c:v>2.92E-2</c:v>
                </c:pt>
                <c:pt idx="1">
                  <c:v>2.92E-2</c:v>
                </c:pt>
              </c:numCache>
            </c:numRef>
          </c:xVal>
          <c:yVal>
            <c:numRef>
              <c:f>'F44'!$C$40:$C$41</c:f>
              <c:numCache>
                <c:formatCode>General</c:formatCode>
                <c:ptCount val="2"/>
                <c:pt idx="0">
                  <c:v>1</c:v>
                </c:pt>
                <c:pt idx="1">
                  <c:v>0</c:v>
                </c:pt>
              </c:numCache>
            </c:numRef>
          </c:yVal>
          <c:smooth val="0"/>
          <c:extLst>
            <c:ext xmlns:c16="http://schemas.microsoft.com/office/drawing/2014/chart" uri="{C3380CC4-5D6E-409C-BE32-E72D297353CC}">
              <c16:uniqueId val="{00000011-1E16-47FF-BBFA-26C8E86C34D3}"/>
            </c:ext>
          </c:extLst>
        </c:ser>
        <c:dLbls>
          <c:showLegendKey val="0"/>
          <c:showVal val="0"/>
          <c:showCatName val="0"/>
          <c:showSerName val="0"/>
          <c:showPercent val="0"/>
          <c:showBubbleSize val="0"/>
        </c:dLbls>
        <c:axId val="394368384"/>
        <c:axId val="39436805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'F45'!$B$6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0283-4A66-8842-8197562355EB}"/>
              </c:ext>
            </c:extLst>
          </c:dPt>
          <c:dPt>
            <c:idx val="1"/>
            <c:invertIfNegative val="0"/>
            <c:bubble3D val="0"/>
            <c:extLst>
              <c:ext xmlns:c16="http://schemas.microsoft.com/office/drawing/2014/chart" uri="{C3380CC4-5D6E-409C-BE32-E72D297353CC}">
                <c16:uniqueId val="{00000001-0283-4A66-8842-8197562355EB}"/>
              </c:ext>
            </c:extLst>
          </c:dPt>
          <c:dPt>
            <c:idx val="2"/>
            <c:invertIfNegative val="0"/>
            <c:bubble3D val="0"/>
            <c:spPr>
              <a:solidFill>
                <a:srgbClr val="FBBB27"/>
              </a:solidFill>
              <a:ln>
                <a:noFill/>
              </a:ln>
              <a:effectLst/>
            </c:spPr>
            <c:extLst>
              <c:ext xmlns:c16="http://schemas.microsoft.com/office/drawing/2014/chart" uri="{C3380CC4-5D6E-409C-BE32-E72D297353CC}">
                <c16:uniqueId val="{00000003-0283-4A66-8842-8197562355EB}"/>
              </c:ext>
            </c:extLst>
          </c:dPt>
          <c:dPt>
            <c:idx val="3"/>
            <c:invertIfNegative val="0"/>
            <c:bubble3D val="0"/>
            <c:extLst>
              <c:ext xmlns:c16="http://schemas.microsoft.com/office/drawing/2014/chart" uri="{C3380CC4-5D6E-409C-BE32-E72D297353CC}">
                <c16:uniqueId val="{00000004-0283-4A66-8842-8197562355EB}"/>
              </c:ext>
            </c:extLst>
          </c:dPt>
          <c:dPt>
            <c:idx val="4"/>
            <c:invertIfNegative val="0"/>
            <c:bubble3D val="0"/>
            <c:extLst>
              <c:ext xmlns:c16="http://schemas.microsoft.com/office/drawing/2014/chart" uri="{C3380CC4-5D6E-409C-BE32-E72D297353CC}">
                <c16:uniqueId val="{00000005-0283-4A66-8842-8197562355EB}"/>
              </c:ext>
            </c:extLst>
          </c:dPt>
          <c:dPt>
            <c:idx val="9"/>
            <c:invertIfNegative val="0"/>
            <c:bubble3D val="0"/>
            <c:extLst>
              <c:ext xmlns:c16="http://schemas.microsoft.com/office/drawing/2014/chart" uri="{C3380CC4-5D6E-409C-BE32-E72D297353CC}">
                <c16:uniqueId val="{00000006-0283-4A66-8842-8197562355EB}"/>
              </c:ext>
            </c:extLst>
          </c:dPt>
          <c:dPt>
            <c:idx val="11"/>
            <c:invertIfNegative val="0"/>
            <c:bubble3D val="0"/>
            <c:extLst>
              <c:ext xmlns:c16="http://schemas.microsoft.com/office/drawing/2014/chart" uri="{C3380CC4-5D6E-409C-BE32-E72D297353CC}">
                <c16:uniqueId val="{00000007-0283-4A66-8842-8197562355EB}"/>
              </c:ext>
            </c:extLst>
          </c:dPt>
          <c:dPt>
            <c:idx val="13"/>
            <c:invertIfNegative val="0"/>
            <c:bubble3D val="0"/>
            <c:extLst>
              <c:ext xmlns:c16="http://schemas.microsoft.com/office/drawing/2014/chart" uri="{C3380CC4-5D6E-409C-BE32-E72D297353CC}">
                <c16:uniqueId val="{00000008-0283-4A66-8842-8197562355EB}"/>
              </c:ext>
            </c:extLst>
          </c:dPt>
          <c:dPt>
            <c:idx val="15"/>
            <c:invertIfNegative val="0"/>
            <c:bubble3D val="0"/>
            <c:extLst>
              <c:ext xmlns:c16="http://schemas.microsoft.com/office/drawing/2014/chart" uri="{C3380CC4-5D6E-409C-BE32-E72D297353CC}">
                <c16:uniqueId val="{00000009-0283-4A66-8842-8197562355EB}"/>
              </c:ext>
            </c:extLst>
          </c:dPt>
          <c:dPt>
            <c:idx val="20"/>
            <c:invertIfNegative val="0"/>
            <c:bubble3D val="0"/>
            <c:extLst>
              <c:ext xmlns:c16="http://schemas.microsoft.com/office/drawing/2014/chart" uri="{C3380CC4-5D6E-409C-BE32-E72D297353CC}">
                <c16:uniqueId val="{0000000A-0283-4A66-8842-8197562355EB}"/>
              </c:ext>
            </c:extLst>
          </c:dPt>
          <c:dPt>
            <c:idx val="22"/>
            <c:invertIfNegative val="0"/>
            <c:bubble3D val="0"/>
            <c:extLst>
              <c:ext xmlns:c16="http://schemas.microsoft.com/office/drawing/2014/chart" uri="{C3380CC4-5D6E-409C-BE32-E72D297353CC}">
                <c16:uniqueId val="{0000000B-0283-4A66-8842-8197562355EB}"/>
              </c:ext>
            </c:extLst>
          </c:dPt>
          <c:dPt>
            <c:idx val="25"/>
            <c:invertIfNegative val="0"/>
            <c:bubble3D val="0"/>
            <c:extLst>
              <c:ext xmlns:c16="http://schemas.microsoft.com/office/drawing/2014/chart" uri="{C3380CC4-5D6E-409C-BE32-E72D297353CC}">
                <c16:uniqueId val="{0000000C-0283-4A66-8842-8197562355E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'F45'!$B$7:$B$38</c:f>
              <c:strCache>
                <c:ptCount val="32"/>
                <c:pt idx="0">
                  <c:v>Nuevo León</c:v>
                </c:pt>
                <c:pt idx="1">
                  <c:v>Ciudad de México</c:v>
                </c:pt>
                <c:pt idx="2">
                  <c:v>Jalisco</c:v>
                </c:pt>
                <c:pt idx="3">
                  <c:v>Michoacán</c:v>
                </c:pt>
                <c:pt idx="4">
                  <c:v>Tamaulipas</c:v>
                </c:pt>
                <c:pt idx="5">
                  <c:v>Sinaloa</c:v>
                </c:pt>
                <c:pt idx="6">
                  <c:v>Quintana Roo</c:v>
                </c:pt>
                <c:pt idx="7">
                  <c:v>Morelos</c:v>
                </c:pt>
                <c:pt idx="8">
                  <c:v>Puebla</c:v>
                </c:pt>
                <c:pt idx="9">
                  <c:v>Estado de México</c:v>
                </c:pt>
                <c:pt idx="10">
                  <c:v>Durango</c:v>
                </c:pt>
                <c:pt idx="11">
                  <c:v>Colima</c:v>
                </c:pt>
                <c:pt idx="12">
                  <c:v>Aguascalientes</c:v>
                </c:pt>
                <c:pt idx="13">
                  <c:v>Baja California Sur</c:v>
                </c:pt>
                <c:pt idx="14">
                  <c:v>Nayarit</c:v>
                </c:pt>
                <c:pt idx="15">
                  <c:v>Querétaro</c:v>
                </c:pt>
                <c:pt idx="16">
                  <c:v>Campeche</c:v>
                </c:pt>
                <c:pt idx="17">
                  <c:v>Oaxaca</c:v>
                </c:pt>
                <c:pt idx="18">
                  <c:v>Tlaxcala</c:v>
                </c:pt>
                <c:pt idx="19">
                  <c:v>Sonora</c:v>
                </c:pt>
                <c:pt idx="20">
                  <c:v>Chihuahua</c:v>
                </c:pt>
                <c:pt idx="21">
                  <c:v>Veracruz</c:v>
                </c:pt>
                <c:pt idx="22">
                  <c:v>Guerrero</c:v>
                </c:pt>
                <c:pt idx="23">
                  <c:v>Zacatecas</c:v>
                </c:pt>
                <c:pt idx="24">
                  <c:v>Hidalgo</c:v>
                </c:pt>
                <c:pt idx="25">
                  <c:v>Coahuila</c:v>
                </c:pt>
                <c:pt idx="26">
                  <c:v>Guanajuato</c:v>
                </c:pt>
                <c:pt idx="27">
                  <c:v>Baja California</c:v>
                </c:pt>
                <c:pt idx="28">
                  <c:v>San Luis Potosí</c:v>
                </c:pt>
                <c:pt idx="29">
                  <c:v>Chiapas</c:v>
                </c:pt>
                <c:pt idx="30">
                  <c:v>Yucatán</c:v>
                </c:pt>
                <c:pt idx="31">
                  <c:v>Tabasco</c:v>
                </c:pt>
              </c:strCache>
            </c:strRef>
          </c:cat>
          <c:val>
            <c:numRef>
              <c:f>'F45'!$C$7:$C$38</c:f>
              <c:numCache>
                <c:formatCode>0.00%</c:formatCode>
                <c:ptCount val="32"/>
                <c:pt idx="0">
                  <c:v>9.3731052511256685E-3</c:v>
                </c:pt>
                <c:pt idx="1">
                  <c:v>1.758241758241752E-2</c:v>
                </c:pt>
                <c:pt idx="2">
                  <c:v>1.9134048768735035E-2</c:v>
                </c:pt>
                <c:pt idx="3">
                  <c:v>2.031055107592894E-2</c:v>
                </c:pt>
                <c:pt idx="4">
                  <c:v>2.0614768760696567E-2</c:v>
                </c:pt>
                <c:pt idx="5">
                  <c:v>2.2656943997032331E-2</c:v>
                </c:pt>
                <c:pt idx="6">
                  <c:v>2.7045979138463183E-2</c:v>
                </c:pt>
                <c:pt idx="7">
                  <c:v>2.8875161614710487E-2</c:v>
                </c:pt>
                <c:pt idx="8">
                  <c:v>3.5025206793597885E-2</c:v>
                </c:pt>
                <c:pt idx="9">
                  <c:v>3.5785542287090077E-2</c:v>
                </c:pt>
                <c:pt idx="10">
                  <c:v>3.6084346562667236E-2</c:v>
                </c:pt>
                <c:pt idx="11">
                  <c:v>3.68933401505811E-2</c:v>
                </c:pt>
                <c:pt idx="12">
                  <c:v>3.8755882150681265E-2</c:v>
                </c:pt>
                <c:pt idx="13">
                  <c:v>3.9702470184953542E-2</c:v>
                </c:pt>
                <c:pt idx="14">
                  <c:v>4.0058426876363074E-2</c:v>
                </c:pt>
                <c:pt idx="15">
                  <c:v>4.0501788677146155E-2</c:v>
                </c:pt>
                <c:pt idx="16">
                  <c:v>4.1042793900639474E-2</c:v>
                </c:pt>
                <c:pt idx="17">
                  <c:v>4.2622324159021341E-2</c:v>
                </c:pt>
                <c:pt idx="18">
                  <c:v>4.4367280218983174E-2</c:v>
                </c:pt>
                <c:pt idx="19">
                  <c:v>4.6509028462265345E-2</c:v>
                </c:pt>
                <c:pt idx="20">
                  <c:v>4.7566105769230704E-2</c:v>
                </c:pt>
                <c:pt idx="21">
                  <c:v>4.7858449319731156E-2</c:v>
                </c:pt>
                <c:pt idx="22">
                  <c:v>4.9385842725085505E-2</c:v>
                </c:pt>
                <c:pt idx="23">
                  <c:v>5.0006700744740007E-2</c:v>
                </c:pt>
                <c:pt idx="24">
                  <c:v>5.2219765266201756E-2</c:v>
                </c:pt>
                <c:pt idx="25">
                  <c:v>5.3437702547739052E-2</c:v>
                </c:pt>
                <c:pt idx="26">
                  <c:v>5.9083938247622925E-2</c:v>
                </c:pt>
                <c:pt idx="27">
                  <c:v>6.1071046479375557E-2</c:v>
                </c:pt>
                <c:pt idx="28">
                  <c:v>6.1443021174767187E-2</c:v>
                </c:pt>
                <c:pt idx="29">
                  <c:v>7.1335749948703953E-2</c:v>
                </c:pt>
                <c:pt idx="30">
                  <c:v>7.1874483214817264E-2</c:v>
                </c:pt>
                <c:pt idx="31">
                  <c:v>7.4144410682872142E-2</c:v>
                </c:pt>
              </c:numCache>
            </c:numRef>
          </c:val>
          <c:extLst>
            <c:ext xmlns:c16="http://schemas.microsoft.com/office/drawing/2014/chart" uri="{C3380CC4-5D6E-409C-BE32-E72D297353CC}">
              <c16:uniqueId val="{0000000D-0283-4A66-8842-8197562355E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'F45'!$B$40</c:f>
              <c:strCache>
                <c:ptCount val="1"/>
                <c:pt idx="0">
                  <c:v>Nacional</c:v>
                </c:pt>
              </c:strCache>
            </c:strRef>
          </c:tx>
          <c:spPr>
            <a:ln w="57150">
              <a:solidFill>
                <a:srgbClr val="FF6C37"/>
              </a:solidFill>
              <a:prstDash val="sysDot"/>
            </a:ln>
          </c:spPr>
          <c:marker>
            <c:symbol val="none"/>
          </c:marker>
          <c:dLbls>
            <c:dLbl>
              <c:idx val="0"/>
              <c:layout>
                <c:manualLayout>
                  <c:x val="-5.2350427350427347E-3"/>
                  <c:y val="6.8944297830753995E-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0283-4A66-8842-8197562355EB}"/>
                </c:ext>
              </c:extLst>
            </c:dLbl>
            <c:dLbl>
              <c:idx val="1"/>
              <c:delete val="1"/>
              <c:extLst>
                <c:ext xmlns:c15="http://schemas.microsoft.com/office/drawing/2012/chart" uri="{CE6537A1-D6FC-4f65-9D91-7224C49458BB}"/>
                <c:ext xmlns:c16="http://schemas.microsoft.com/office/drawing/2014/chart" uri="{C3380CC4-5D6E-409C-BE32-E72D297353CC}">
                  <c16:uniqueId val="{0000000F-0283-4A66-8842-8197562355E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'F45'!$D$40:$D$41</c:f>
              <c:numCache>
                <c:formatCode>0.00%</c:formatCode>
                <c:ptCount val="2"/>
                <c:pt idx="0">
                  <c:v>3.6799999999999999E-2</c:v>
                </c:pt>
                <c:pt idx="1">
                  <c:v>3.6799999999999999E-2</c:v>
                </c:pt>
              </c:numCache>
            </c:numRef>
          </c:xVal>
          <c:yVal>
            <c:numRef>
              <c:f>'F45'!$C$40:$C$41</c:f>
              <c:numCache>
                <c:formatCode>General</c:formatCode>
                <c:ptCount val="2"/>
                <c:pt idx="0">
                  <c:v>1</c:v>
                </c:pt>
                <c:pt idx="1">
                  <c:v>0</c:v>
                </c:pt>
              </c:numCache>
            </c:numRef>
          </c:yVal>
          <c:smooth val="0"/>
          <c:extLst>
            <c:ext xmlns:c16="http://schemas.microsoft.com/office/drawing/2014/chart" uri="{C3380CC4-5D6E-409C-BE32-E72D297353CC}">
              <c16:uniqueId val="{00000010-0283-4A66-8842-8197562355EB}"/>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EF8D-4F3E-A36C-67875A0172BB}"/>
              </c:ext>
            </c:extLst>
          </c:dPt>
          <c:dPt>
            <c:idx val="6"/>
            <c:invertIfNegative val="0"/>
            <c:bubble3D val="0"/>
            <c:spPr>
              <a:solidFill>
                <a:srgbClr val="FBBB27"/>
              </a:solidFill>
              <a:ln>
                <a:noFill/>
              </a:ln>
              <a:effectLst/>
            </c:spPr>
            <c:extLst>
              <c:ext xmlns:c16="http://schemas.microsoft.com/office/drawing/2014/chart" uri="{C3380CC4-5D6E-409C-BE32-E72D297353CC}">
                <c16:uniqueId val="{00000002-EF8D-4F3E-A36C-67875A0172BB}"/>
              </c:ext>
            </c:extLst>
          </c:dPt>
          <c:dPt>
            <c:idx val="7"/>
            <c:invertIfNegative val="0"/>
            <c:bubble3D val="0"/>
            <c:extLst>
              <c:ext xmlns:c16="http://schemas.microsoft.com/office/drawing/2014/chart" uri="{C3380CC4-5D6E-409C-BE32-E72D297353CC}">
                <c16:uniqueId val="{00000003-EF8D-4F3E-A36C-67875A0172BB}"/>
              </c:ext>
            </c:extLst>
          </c:dPt>
          <c:dPt>
            <c:idx val="8"/>
            <c:invertIfNegative val="0"/>
            <c:bubble3D val="0"/>
            <c:extLst>
              <c:ext xmlns:c16="http://schemas.microsoft.com/office/drawing/2014/chart" uri="{C3380CC4-5D6E-409C-BE32-E72D297353CC}">
                <c16:uniqueId val="{00000004-EF8D-4F3E-A36C-67875A0172BB}"/>
              </c:ext>
            </c:extLst>
          </c:dPt>
          <c:dPt>
            <c:idx val="11"/>
            <c:invertIfNegative val="0"/>
            <c:bubble3D val="0"/>
            <c:extLst>
              <c:ext xmlns:c16="http://schemas.microsoft.com/office/drawing/2014/chart" uri="{C3380CC4-5D6E-409C-BE32-E72D297353CC}">
                <c16:uniqueId val="{00000005-EF8D-4F3E-A36C-67875A0172BB}"/>
              </c:ext>
            </c:extLst>
          </c:dPt>
          <c:dPt>
            <c:idx val="14"/>
            <c:invertIfNegative val="0"/>
            <c:bubble3D val="0"/>
            <c:extLst>
              <c:ext xmlns:c16="http://schemas.microsoft.com/office/drawing/2014/chart" uri="{C3380CC4-5D6E-409C-BE32-E72D297353CC}">
                <c16:uniqueId val="{00000006-EF8D-4F3E-A36C-67875A0172BB}"/>
              </c:ext>
            </c:extLst>
          </c:dPt>
          <c:dPt>
            <c:idx val="15"/>
            <c:invertIfNegative val="0"/>
            <c:bubble3D val="0"/>
            <c:extLst>
              <c:ext xmlns:c16="http://schemas.microsoft.com/office/drawing/2014/chart" uri="{C3380CC4-5D6E-409C-BE32-E72D297353CC}">
                <c16:uniqueId val="{00000007-EF8D-4F3E-A36C-67875A0172BB}"/>
              </c:ext>
            </c:extLst>
          </c:dPt>
          <c:dPt>
            <c:idx val="18"/>
            <c:invertIfNegative val="0"/>
            <c:bubble3D val="0"/>
            <c:extLst>
              <c:ext xmlns:c16="http://schemas.microsoft.com/office/drawing/2014/chart" uri="{C3380CC4-5D6E-409C-BE32-E72D297353CC}">
                <c16:uniqueId val="{00000008-EF8D-4F3E-A36C-67875A0172BB}"/>
              </c:ext>
            </c:extLst>
          </c:dPt>
          <c:dPt>
            <c:idx val="22"/>
            <c:invertIfNegative val="0"/>
            <c:bubble3D val="0"/>
            <c:extLst>
              <c:ext xmlns:c16="http://schemas.microsoft.com/office/drawing/2014/chart" uri="{C3380CC4-5D6E-409C-BE32-E72D297353CC}">
                <c16:uniqueId val="{00000009-EF8D-4F3E-A36C-67875A0172BB}"/>
              </c:ext>
            </c:extLst>
          </c:dPt>
          <c:dPt>
            <c:idx val="23"/>
            <c:invertIfNegative val="0"/>
            <c:bubble3D val="0"/>
            <c:extLst>
              <c:ext xmlns:c16="http://schemas.microsoft.com/office/drawing/2014/chart" uri="{C3380CC4-5D6E-409C-BE32-E72D297353CC}">
                <c16:uniqueId val="{0000000A-EF8D-4F3E-A36C-67875A0172BB}"/>
              </c:ext>
            </c:extLst>
          </c:dPt>
          <c:dPt>
            <c:idx val="28"/>
            <c:invertIfNegative val="0"/>
            <c:bubble3D val="0"/>
            <c:extLst>
              <c:ext xmlns:c16="http://schemas.microsoft.com/office/drawing/2014/chart" uri="{C3380CC4-5D6E-409C-BE32-E72D297353CC}">
                <c16:uniqueId val="{0000000B-EF8D-4F3E-A36C-67875A0172BB}"/>
              </c:ext>
            </c:extLst>
          </c:dPt>
          <c:dPt>
            <c:idx val="30"/>
            <c:invertIfNegative val="0"/>
            <c:bubble3D val="0"/>
            <c:extLst>
              <c:ext xmlns:c16="http://schemas.microsoft.com/office/drawing/2014/chart" uri="{C3380CC4-5D6E-409C-BE32-E72D297353CC}">
                <c16:uniqueId val="{0000000C-EF8D-4F3E-A36C-67875A0172B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'F46'!$B$7:$B$38</c:f>
              <c:strCache>
                <c:ptCount val="32"/>
                <c:pt idx="0">
                  <c:v>Nuevo León</c:v>
                </c:pt>
                <c:pt idx="1">
                  <c:v>Campeche</c:v>
                </c:pt>
                <c:pt idx="2">
                  <c:v>Tlaxcala</c:v>
                </c:pt>
                <c:pt idx="3">
                  <c:v>Nayarit</c:v>
                </c:pt>
                <c:pt idx="4">
                  <c:v>Colima</c:v>
                </c:pt>
                <c:pt idx="5">
                  <c:v>Sonora</c:v>
                </c:pt>
                <c:pt idx="6">
                  <c:v>Jalisco</c:v>
                </c:pt>
                <c:pt idx="7">
                  <c:v>Puebla</c:v>
                </c:pt>
                <c:pt idx="8">
                  <c:v>Sinaloa</c:v>
                </c:pt>
                <c:pt idx="9">
                  <c:v>Aguascalientes</c:v>
                </c:pt>
                <c:pt idx="10">
                  <c:v>Michoacán</c:v>
                </c:pt>
                <c:pt idx="11">
                  <c:v>Ciudad de México</c:v>
                </c:pt>
                <c:pt idx="12">
                  <c:v>Tamaulipas</c:v>
                </c:pt>
                <c:pt idx="13">
                  <c:v>Yucatán</c:v>
                </c:pt>
                <c:pt idx="14">
                  <c:v>Veracruz</c:v>
                </c:pt>
                <c:pt idx="15">
                  <c:v>Guanajuato</c:v>
                </c:pt>
                <c:pt idx="16">
                  <c:v>Durango</c:v>
                </c:pt>
                <c:pt idx="17">
                  <c:v>Zacatecas</c:v>
                </c:pt>
                <c:pt idx="18">
                  <c:v>Chihuahua</c:v>
                </c:pt>
                <c:pt idx="19">
                  <c:v>Morelos</c:v>
                </c:pt>
                <c:pt idx="20">
                  <c:v>Quintana Roo</c:v>
                </c:pt>
                <c:pt idx="21">
                  <c:v>Oaxaca</c:v>
                </c:pt>
                <c:pt idx="22">
                  <c:v>Coahuila</c:v>
                </c:pt>
                <c:pt idx="23">
                  <c:v>Tabasco</c:v>
                </c:pt>
                <c:pt idx="24">
                  <c:v>Querétaro</c:v>
                </c:pt>
                <c:pt idx="25">
                  <c:v>Hidalgo</c:v>
                </c:pt>
                <c:pt idx="26">
                  <c:v>San Luis Potosí</c:v>
                </c:pt>
                <c:pt idx="27">
                  <c:v>Chiapas</c:v>
                </c:pt>
                <c:pt idx="28">
                  <c:v>Baja California Sur</c:v>
                </c:pt>
                <c:pt idx="29">
                  <c:v>Estado de México</c:v>
                </c:pt>
                <c:pt idx="30">
                  <c:v>Guerrero</c:v>
                </c:pt>
                <c:pt idx="31">
                  <c:v>Baja California</c:v>
                </c:pt>
              </c:strCache>
            </c:strRef>
          </c:cat>
          <c:val>
            <c:numRef>
              <c:f>'F46'!$C$7:$C$38</c:f>
              <c:numCache>
                <c:formatCode>0.00%</c:formatCode>
                <c:ptCount val="32"/>
                <c:pt idx="0">
                  <c:v>1.5078929498330229E-2</c:v>
                </c:pt>
                <c:pt idx="1">
                  <c:v>1.758444723713759E-2</c:v>
                </c:pt>
                <c:pt idx="2">
                  <c:v>2.3746421109649418E-2</c:v>
                </c:pt>
                <c:pt idx="3">
                  <c:v>2.7852390992500142E-2</c:v>
                </c:pt>
                <c:pt idx="4">
                  <c:v>3.0654398648014336E-2</c:v>
                </c:pt>
                <c:pt idx="5">
                  <c:v>3.1680453974674894E-2</c:v>
                </c:pt>
                <c:pt idx="6">
                  <c:v>3.5614041833281984E-2</c:v>
                </c:pt>
                <c:pt idx="7">
                  <c:v>3.6680378367107025E-2</c:v>
                </c:pt>
                <c:pt idx="8">
                  <c:v>3.8952036388153033E-2</c:v>
                </c:pt>
                <c:pt idx="9">
                  <c:v>3.8979044925000927E-2</c:v>
                </c:pt>
                <c:pt idx="10">
                  <c:v>4.2280311876153664E-2</c:v>
                </c:pt>
                <c:pt idx="11">
                  <c:v>4.2848218680195282E-2</c:v>
                </c:pt>
                <c:pt idx="12">
                  <c:v>4.2974085642509818E-2</c:v>
                </c:pt>
                <c:pt idx="13">
                  <c:v>4.3317170915208703E-2</c:v>
                </c:pt>
                <c:pt idx="14">
                  <c:v>4.3584980761576242E-2</c:v>
                </c:pt>
                <c:pt idx="15">
                  <c:v>4.4231901677336039E-2</c:v>
                </c:pt>
                <c:pt idx="16">
                  <c:v>4.5064213880884774E-2</c:v>
                </c:pt>
                <c:pt idx="17">
                  <c:v>4.5417542265386857E-2</c:v>
                </c:pt>
                <c:pt idx="18">
                  <c:v>4.5737443913735687E-2</c:v>
                </c:pt>
                <c:pt idx="19">
                  <c:v>4.6196655214514992E-2</c:v>
                </c:pt>
                <c:pt idx="20">
                  <c:v>4.7711540841878675E-2</c:v>
                </c:pt>
                <c:pt idx="21">
                  <c:v>4.8568036095939293E-2</c:v>
                </c:pt>
                <c:pt idx="22">
                  <c:v>4.8609860369882352E-2</c:v>
                </c:pt>
                <c:pt idx="23">
                  <c:v>4.934854969091762E-2</c:v>
                </c:pt>
                <c:pt idx="24">
                  <c:v>5.0004177070666733E-2</c:v>
                </c:pt>
                <c:pt idx="25">
                  <c:v>5.0919176811374589E-2</c:v>
                </c:pt>
                <c:pt idx="26">
                  <c:v>5.2710298180432602E-2</c:v>
                </c:pt>
                <c:pt idx="27">
                  <c:v>5.8157521394901934E-2</c:v>
                </c:pt>
                <c:pt idx="28">
                  <c:v>6.1532994631349425E-2</c:v>
                </c:pt>
                <c:pt idx="29">
                  <c:v>6.2661431477364138E-2</c:v>
                </c:pt>
                <c:pt idx="30">
                  <c:v>6.3595608943042725E-2</c:v>
                </c:pt>
                <c:pt idx="31">
                  <c:v>6.8449691588417849E-2</c:v>
                </c:pt>
              </c:numCache>
            </c:numRef>
          </c:val>
          <c:extLst>
            <c:ext xmlns:c16="http://schemas.microsoft.com/office/drawing/2014/chart" uri="{C3380CC4-5D6E-409C-BE32-E72D297353CC}">
              <c16:uniqueId val="{0000000D-EF8D-4F3E-A36C-67875A0172B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'F46'!$B$40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F8D-4F3E-A36C-67875A0172BB}"/>
                </c:ext>
              </c:extLst>
            </c:dLbl>
            <c:dLbl>
              <c:idx val="1"/>
              <c:delete val="1"/>
              <c:extLst>
                <c:ext xmlns:c15="http://schemas.microsoft.com/office/drawing/2012/chart" uri="{CE6537A1-D6FC-4f65-9D91-7224C49458BB}"/>
                <c:ext xmlns:c16="http://schemas.microsoft.com/office/drawing/2014/chart" uri="{C3380CC4-5D6E-409C-BE32-E72D297353CC}">
                  <c16:uniqueId val="{0000000F-EF8D-4F3E-A36C-67875A0172B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'F46'!$D$40:$D$41</c:f>
              <c:numCache>
                <c:formatCode>0.00%</c:formatCode>
                <c:ptCount val="2"/>
                <c:pt idx="0">
                  <c:v>4.3499999999999997E-2</c:v>
                </c:pt>
                <c:pt idx="1">
                  <c:v>4.3499999999999997E-2</c:v>
                </c:pt>
              </c:numCache>
            </c:numRef>
          </c:xVal>
          <c:yVal>
            <c:numRef>
              <c:f>'F46'!$C$40:$C$41</c:f>
              <c:numCache>
                <c:formatCode>General</c:formatCode>
                <c:ptCount val="2"/>
                <c:pt idx="0">
                  <c:v>1</c:v>
                </c:pt>
                <c:pt idx="1">
                  <c:v>0</c:v>
                </c:pt>
              </c:numCache>
            </c:numRef>
          </c:yVal>
          <c:smooth val="0"/>
          <c:extLst>
            <c:ext xmlns:c16="http://schemas.microsoft.com/office/drawing/2014/chart" uri="{C3380CC4-5D6E-409C-BE32-E72D297353CC}">
              <c16:uniqueId val="{00000010-EF8D-4F3E-A36C-67875A0172BB}"/>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7FEE-4C00-BE21-93AF108F0431}"/>
              </c:ext>
            </c:extLst>
          </c:dPt>
          <c:dPt>
            <c:idx val="2"/>
            <c:invertIfNegative val="0"/>
            <c:bubble3D val="0"/>
            <c:extLst>
              <c:ext xmlns:c16="http://schemas.microsoft.com/office/drawing/2014/chart" uri="{C3380CC4-5D6E-409C-BE32-E72D297353CC}">
                <c16:uniqueId val="{00000001-7FEE-4C00-BE21-93AF108F0431}"/>
              </c:ext>
            </c:extLst>
          </c:dPt>
          <c:dPt>
            <c:idx val="5"/>
            <c:invertIfNegative val="0"/>
            <c:bubble3D val="0"/>
            <c:extLst>
              <c:ext xmlns:c16="http://schemas.microsoft.com/office/drawing/2014/chart" uri="{C3380CC4-5D6E-409C-BE32-E72D297353CC}">
                <c16:uniqueId val="{00000002-7FEE-4C00-BE21-93AF108F0431}"/>
              </c:ext>
            </c:extLst>
          </c:dPt>
          <c:dPt>
            <c:idx val="7"/>
            <c:invertIfNegative val="0"/>
            <c:bubble3D val="0"/>
            <c:extLst>
              <c:ext xmlns:c16="http://schemas.microsoft.com/office/drawing/2014/chart" uri="{C3380CC4-5D6E-409C-BE32-E72D297353CC}">
                <c16:uniqueId val="{00000003-7FEE-4C00-BE21-93AF108F0431}"/>
              </c:ext>
            </c:extLst>
          </c:dPt>
          <c:dPt>
            <c:idx val="14"/>
            <c:invertIfNegative val="0"/>
            <c:bubble3D val="0"/>
            <c:extLst>
              <c:ext xmlns:c16="http://schemas.microsoft.com/office/drawing/2014/chart" uri="{C3380CC4-5D6E-409C-BE32-E72D297353CC}">
                <c16:uniqueId val="{00000004-7FEE-4C00-BE21-93AF108F0431}"/>
              </c:ext>
            </c:extLst>
          </c:dPt>
          <c:dPt>
            <c:idx val="18"/>
            <c:invertIfNegative val="0"/>
            <c:bubble3D val="0"/>
            <c:extLst>
              <c:ext xmlns:c16="http://schemas.microsoft.com/office/drawing/2014/chart" uri="{C3380CC4-5D6E-409C-BE32-E72D297353CC}">
                <c16:uniqueId val="{00000005-7FEE-4C00-BE21-93AF108F0431}"/>
              </c:ext>
            </c:extLst>
          </c:dPt>
          <c:dPt>
            <c:idx val="19"/>
            <c:invertIfNegative val="0"/>
            <c:bubble3D val="0"/>
            <c:spPr>
              <a:solidFill>
                <a:srgbClr val="FBBB27"/>
              </a:solidFill>
              <a:ln>
                <a:noFill/>
              </a:ln>
              <a:effectLst/>
            </c:spPr>
            <c:extLst>
              <c:ext xmlns:c16="http://schemas.microsoft.com/office/drawing/2014/chart" uri="{C3380CC4-5D6E-409C-BE32-E72D297353CC}">
                <c16:uniqueId val="{00000007-7FEE-4C00-BE21-93AF108F0431}"/>
              </c:ext>
            </c:extLst>
          </c:dPt>
          <c:dPt>
            <c:idx val="20"/>
            <c:invertIfNegative val="0"/>
            <c:bubble3D val="0"/>
            <c:extLst>
              <c:ext xmlns:c16="http://schemas.microsoft.com/office/drawing/2014/chart" uri="{C3380CC4-5D6E-409C-BE32-E72D297353CC}">
                <c16:uniqueId val="{00000008-7FEE-4C00-BE21-93AF108F0431}"/>
              </c:ext>
            </c:extLst>
          </c:dPt>
          <c:dPt>
            <c:idx val="24"/>
            <c:invertIfNegative val="0"/>
            <c:bubble3D val="0"/>
            <c:extLst>
              <c:ext xmlns:c16="http://schemas.microsoft.com/office/drawing/2014/chart" uri="{C3380CC4-5D6E-409C-BE32-E72D297353CC}">
                <c16:uniqueId val="{00000009-7FEE-4C00-BE21-93AF108F0431}"/>
              </c:ext>
            </c:extLst>
          </c:dPt>
          <c:dPt>
            <c:idx val="27"/>
            <c:invertIfNegative val="0"/>
            <c:bubble3D val="0"/>
            <c:extLst>
              <c:ext xmlns:c16="http://schemas.microsoft.com/office/drawing/2014/chart" uri="{C3380CC4-5D6E-409C-BE32-E72D297353CC}">
                <c16:uniqueId val="{0000000A-7FEE-4C00-BE21-93AF108F0431}"/>
              </c:ext>
            </c:extLst>
          </c:dPt>
          <c:dPt>
            <c:idx val="28"/>
            <c:invertIfNegative val="0"/>
            <c:bubble3D val="0"/>
            <c:extLst>
              <c:ext xmlns:c16="http://schemas.microsoft.com/office/drawing/2014/chart" uri="{C3380CC4-5D6E-409C-BE32-E72D297353CC}">
                <c16:uniqueId val="{0000000B-7FEE-4C00-BE21-93AF108F0431}"/>
              </c:ext>
            </c:extLst>
          </c:dPt>
          <c:dPt>
            <c:idx val="30"/>
            <c:invertIfNegative val="0"/>
            <c:bubble3D val="0"/>
            <c:extLst>
              <c:ext xmlns:c16="http://schemas.microsoft.com/office/drawing/2014/chart" uri="{C3380CC4-5D6E-409C-BE32-E72D297353CC}">
                <c16:uniqueId val="{0000000C-7FEE-4C00-BE21-93AF108F0431}"/>
              </c:ext>
            </c:extLst>
          </c:dPt>
          <c:dLbls>
            <c:dLbl>
              <c:idx val="25"/>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FEE-4C00-BE21-93AF108F043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'F47'!$B$7:$B$38</c:f>
              <c:strCache>
                <c:ptCount val="32"/>
                <c:pt idx="0">
                  <c:v>Baja California Sur</c:v>
                </c:pt>
                <c:pt idx="1">
                  <c:v>Baja California</c:v>
                </c:pt>
                <c:pt idx="2">
                  <c:v>Sinaloa</c:v>
                </c:pt>
                <c:pt idx="3">
                  <c:v>Guanajuato</c:v>
                </c:pt>
                <c:pt idx="4">
                  <c:v>Durango</c:v>
                </c:pt>
                <c:pt idx="5">
                  <c:v>Michoacán</c:v>
                </c:pt>
                <c:pt idx="6">
                  <c:v>Chihuahua</c:v>
                </c:pt>
                <c:pt idx="7">
                  <c:v>Hidalgo</c:v>
                </c:pt>
                <c:pt idx="8">
                  <c:v>Puebla</c:v>
                </c:pt>
                <c:pt idx="9">
                  <c:v>Nayarit</c:v>
                </c:pt>
                <c:pt idx="10">
                  <c:v>Colima</c:v>
                </c:pt>
                <c:pt idx="11">
                  <c:v>Tlaxcala</c:v>
                </c:pt>
                <c:pt idx="12">
                  <c:v>Morelos</c:v>
                </c:pt>
                <c:pt idx="13">
                  <c:v>Coahuila</c:v>
                </c:pt>
                <c:pt idx="14">
                  <c:v>San Luis Potosí</c:v>
                </c:pt>
                <c:pt idx="15">
                  <c:v>Nuevo León</c:v>
                </c:pt>
                <c:pt idx="16">
                  <c:v>Zacatecas</c:v>
                </c:pt>
                <c:pt idx="17">
                  <c:v>Ciudad de México</c:v>
                </c:pt>
                <c:pt idx="18">
                  <c:v>Querétaro</c:v>
                </c:pt>
                <c:pt idx="19">
                  <c:v>Jalisco</c:v>
                </c:pt>
                <c:pt idx="20">
                  <c:v>Tamaulipas</c:v>
                </c:pt>
                <c:pt idx="21">
                  <c:v>Tabasco</c:v>
                </c:pt>
                <c:pt idx="22">
                  <c:v>Sonora</c:v>
                </c:pt>
                <c:pt idx="23">
                  <c:v>Oaxaca</c:v>
                </c:pt>
                <c:pt idx="24">
                  <c:v>Estado de México</c:v>
                </c:pt>
                <c:pt idx="25">
                  <c:v>Aguascalientes</c:v>
                </c:pt>
                <c:pt idx="26">
                  <c:v>Veracruz</c:v>
                </c:pt>
                <c:pt idx="27">
                  <c:v>Guerrero</c:v>
                </c:pt>
                <c:pt idx="28">
                  <c:v>Yucatán</c:v>
                </c:pt>
                <c:pt idx="29">
                  <c:v>Campeche</c:v>
                </c:pt>
                <c:pt idx="30">
                  <c:v>Quintana Roo</c:v>
                </c:pt>
                <c:pt idx="31">
                  <c:v>Chiapas</c:v>
                </c:pt>
              </c:strCache>
            </c:strRef>
          </c:cat>
          <c:val>
            <c:numRef>
              <c:f>'F47'!$C$7:$C$38</c:f>
              <c:numCache>
                <c:formatCode>0.00%</c:formatCode>
                <c:ptCount val="32"/>
                <c:pt idx="0">
                  <c:v>-5.9713515865887579E-2</c:v>
                </c:pt>
                <c:pt idx="1">
                  <c:v>-5.103256151967217E-2</c:v>
                </c:pt>
                <c:pt idx="2">
                  <c:v>-4.6665335273363695E-2</c:v>
                </c:pt>
                <c:pt idx="3">
                  <c:v>-4.5158480705873361E-2</c:v>
                </c:pt>
                <c:pt idx="4">
                  <c:v>-4.4994312252629953E-2</c:v>
                </c:pt>
                <c:pt idx="5">
                  <c:v>-4.3054985540167734E-2</c:v>
                </c:pt>
                <c:pt idx="6">
                  <c:v>-4.2456905014332191E-2</c:v>
                </c:pt>
                <c:pt idx="7">
                  <c:v>-3.8135180896405552E-2</c:v>
                </c:pt>
                <c:pt idx="8">
                  <c:v>-3.2675148339230908E-2</c:v>
                </c:pt>
                <c:pt idx="9">
                  <c:v>-3.1475201356507054E-2</c:v>
                </c:pt>
                <c:pt idx="10">
                  <c:v>-2.7183348520454564E-2</c:v>
                </c:pt>
                <c:pt idx="11">
                  <c:v>-2.4753337202553682E-2</c:v>
                </c:pt>
                <c:pt idx="12">
                  <c:v>-2.1542187976808069E-2</c:v>
                </c:pt>
                <c:pt idx="13">
                  <c:v>-2.1234227506845005E-2</c:v>
                </c:pt>
                <c:pt idx="14">
                  <c:v>-2.1216407355021172E-2</c:v>
                </c:pt>
                <c:pt idx="15">
                  <c:v>-2.0191744800913569E-2</c:v>
                </c:pt>
                <c:pt idx="16">
                  <c:v>-1.840238609639977E-2</c:v>
                </c:pt>
                <c:pt idx="17">
                  <c:v>-1.8353354595977867E-2</c:v>
                </c:pt>
                <c:pt idx="18">
                  <c:v>-1.5847049469480345E-2</c:v>
                </c:pt>
                <c:pt idx="19">
                  <c:v>-1.2447038885227246E-2</c:v>
                </c:pt>
                <c:pt idx="20">
                  <c:v>-1.1542938753949628E-2</c:v>
                </c:pt>
                <c:pt idx="21">
                  <c:v>-1.1459941994048761E-2</c:v>
                </c:pt>
                <c:pt idx="22">
                  <c:v>-1.0606503436507153E-2</c:v>
                </c:pt>
                <c:pt idx="23">
                  <c:v>-1.0108080864646873E-2</c:v>
                </c:pt>
                <c:pt idx="24">
                  <c:v>-6.9892011113975583E-3</c:v>
                </c:pt>
                <c:pt idx="25">
                  <c:v>-6.1048761609907576E-3</c:v>
                </c:pt>
                <c:pt idx="26">
                  <c:v>-2.788525555051713E-3</c:v>
                </c:pt>
                <c:pt idx="27">
                  <c:v>-9.9879193737084648E-4</c:v>
                </c:pt>
                <c:pt idx="28">
                  <c:v>5.1348373808497438E-3</c:v>
                </c:pt>
                <c:pt idx="29">
                  <c:v>1.9117605118308623E-2</c:v>
                </c:pt>
                <c:pt idx="30">
                  <c:v>2.0657052461187542E-2</c:v>
                </c:pt>
                <c:pt idx="31">
                  <c:v>4.2329068741088438E-2</c:v>
                </c:pt>
              </c:numCache>
            </c:numRef>
          </c:val>
          <c:extLst>
            <c:ext xmlns:c16="http://schemas.microsoft.com/office/drawing/2014/chart" uri="{C3380CC4-5D6E-409C-BE32-E72D297353CC}">
              <c16:uniqueId val="{0000000E-7FEE-4C00-BE21-93AF108F0431}"/>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'F47'!$B$40</c:f>
              <c:strCache>
                <c:ptCount val="1"/>
                <c:pt idx="0">
                  <c:v>Nacional</c:v>
                </c:pt>
              </c:strCache>
            </c:strRef>
          </c:tx>
          <c:spPr>
            <a:ln w="57150">
              <a:solidFill>
                <a:srgbClr val="FF6C37"/>
              </a:solidFill>
              <a:prstDash val="sysDot"/>
            </a:ln>
          </c:spPr>
          <c:marker>
            <c:symbol val="none"/>
          </c:marker>
          <c:dLbls>
            <c:dLbl>
              <c:idx val="0"/>
              <c:layout>
                <c:manualLayout>
                  <c:x val="-5.1313131313131394E-2"/>
                  <c:y val="3.1344619092691151E-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7FEE-4C00-BE21-93AF108F0431}"/>
                </c:ext>
              </c:extLst>
            </c:dLbl>
            <c:dLbl>
              <c:idx val="1"/>
              <c:delete val="1"/>
              <c:extLst>
                <c:ext xmlns:c15="http://schemas.microsoft.com/office/drawing/2012/chart" uri="{CE6537A1-D6FC-4f65-9D91-7224C49458BB}"/>
                <c:ext xmlns:c16="http://schemas.microsoft.com/office/drawing/2014/chart" uri="{C3380CC4-5D6E-409C-BE32-E72D297353CC}">
                  <c16:uniqueId val="{00000010-7FEE-4C00-BE21-93AF108F0431}"/>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'F47'!$D$40:$D$41</c:f>
              <c:numCache>
                <c:formatCode>0.00%</c:formatCode>
                <c:ptCount val="2"/>
                <c:pt idx="0">
                  <c:v>-2.1000000000000001E-2</c:v>
                </c:pt>
                <c:pt idx="1">
                  <c:v>-2.1000000000000001E-2</c:v>
                </c:pt>
              </c:numCache>
            </c:numRef>
          </c:xVal>
          <c:yVal>
            <c:numRef>
              <c:f>'F47'!$C$40:$C$41</c:f>
              <c:numCache>
                <c:formatCode>General</c:formatCode>
                <c:ptCount val="2"/>
                <c:pt idx="0">
                  <c:v>1</c:v>
                </c:pt>
                <c:pt idx="1">
                  <c:v>0</c:v>
                </c:pt>
              </c:numCache>
            </c:numRef>
          </c:yVal>
          <c:smooth val="0"/>
          <c:extLst>
            <c:ext xmlns:c16="http://schemas.microsoft.com/office/drawing/2014/chart" uri="{C3380CC4-5D6E-409C-BE32-E72D297353CC}">
              <c16:uniqueId val="{00000011-7FEE-4C00-BE21-93AF108F0431}"/>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EBFD-449C-B524-5C78F18B337D}"/>
              </c:ext>
            </c:extLst>
          </c:dPt>
          <c:dPt>
            <c:idx val="3"/>
            <c:invertIfNegative val="0"/>
            <c:bubble3D val="0"/>
            <c:extLst>
              <c:ext xmlns:c16="http://schemas.microsoft.com/office/drawing/2014/chart" uri="{C3380CC4-5D6E-409C-BE32-E72D297353CC}">
                <c16:uniqueId val="{00000001-EBFD-449C-B524-5C78F18B337D}"/>
              </c:ext>
            </c:extLst>
          </c:dPt>
          <c:dPt>
            <c:idx val="6"/>
            <c:invertIfNegative val="0"/>
            <c:bubble3D val="0"/>
            <c:extLst>
              <c:ext xmlns:c16="http://schemas.microsoft.com/office/drawing/2014/chart" uri="{C3380CC4-5D6E-409C-BE32-E72D297353CC}">
                <c16:uniqueId val="{00000002-EBFD-449C-B524-5C78F18B337D}"/>
              </c:ext>
            </c:extLst>
          </c:dPt>
          <c:dPt>
            <c:idx val="10"/>
            <c:invertIfNegative val="0"/>
            <c:bubble3D val="0"/>
            <c:extLst>
              <c:ext xmlns:c16="http://schemas.microsoft.com/office/drawing/2014/chart" uri="{C3380CC4-5D6E-409C-BE32-E72D297353CC}">
                <c16:uniqueId val="{00000003-EBFD-449C-B524-5C78F18B337D}"/>
              </c:ext>
            </c:extLst>
          </c:dPt>
          <c:dPt>
            <c:idx val="14"/>
            <c:invertIfNegative val="0"/>
            <c:bubble3D val="0"/>
            <c:extLst>
              <c:ext xmlns:c16="http://schemas.microsoft.com/office/drawing/2014/chart" uri="{C3380CC4-5D6E-409C-BE32-E72D297353CC}">
                <c16:uniqueId val="{00000004-EBFD-449C-B524-5C78F18B337D}"/>
              </c:ext>
            </c:extLst>
          </c:dPt>
          <c:dPt>
            <c:idx val="17"/>
            <c:invertIfNegative val="0"/>
            <c:bubble3D val="0"/>
            <c:extLst>
              <c:ext xmlns:c16="http://schemas.microsoft.com/office/drawing/2014/chart" uri="{C3380CC4-5D6E-409C-BE32-E72D297353CC}">
                <c16:uniqueId val="{00000005-EBFD-449C-B524-5C78F18B337D}"/>
              </c:ext>
            </c:extLst>
          </c:dPt>
          <c:dPt>
            <c:idx val="18"/>
            <c:invertIfNegative val="0"/>
            <c:bubble3D val="0"/>
            <c:extLst>
              <c:ext xmlns:c16="http://schemas.microsoft.com/office/drawing/2014/chart" uri="{C3380CC4-5D6E-409C-BE32-E72D297353CC}">
                <c16:uniqueId val="{00000006-EBFD-449C-B524-5C78F18B337D}"/>
              </c:ext>
            </c:extLst>
          </c:dPt>
          <c:dPt>
            <c:idx val="25"/>
            <c:invertIfNegative val="0"/>
            <c:bubble3D val="0"/>
            <c:extLst>
              <c:ext xmlns:c16="http://schemas.microsoft.com/office/drawing/2014/chart" uri="{C3380CC4-5D6E-409C-BE32-E72D297353CC}">
                <c16:uniqueId val="{00000007-EBFD-449C-B524-5C78F18B337D}"/>
              </c:ext>
            </c:extLst>
          </c:dPt>
          <c:dPt>
            <c:idx val="28"/>
            <c:invertIfNegative val="0"/>
            <c:bubble3D val="0"/>
            <c:extLst>
              <c:ext xmlns:c16="http://schemas.microsoft.com/office/drawing/2014/chart" uri="{C3380CC4-5D6E-409C-BE32-E72D297353CC}">
                <c16:uniqueId val="{00000008-EBFD-449C-B524-5C78F18B337D}"/>
              </c:ext>
            </c:extLst>
          </c:dPt>
          <c:dPt>
            <c:idx val="30"/>
            <c:invertIfNegative val="0"/>
            <c:bubble3D val="0"/>
            <c:extLst>
              <c:ext xmlns:c16="http://schemas.microsoft.com/office/drawing/2014/chart" uri="{C3380CC4-5D6E-409C-BE32-E72D297353CC}">
                <c16:uniqueId val="{00000009-EBFD-449C-B524-5C78F18B337D}"/>
              </c:ext>
            </c:extLst>
          </c:dPt>
          <c:dPt>
            <c:idx val="31"/>
            <c:invertIfNegative val="0"/>
            <c:bubble3D val="0"/>
            <c:spPr>
              <a:solidFill>
                <a:srgbClr val="FBBB27"/>
              </a:solidFill>
              <a:ln>
                <a:noFill/>
              </a:ln>
              <a:effectLst/>
            </c:spPr>
            <c:extLst>
              <c:ext xmlns:c16="http://schemas.microsoft.com/office/drawing/2014/chart" uri="{C3380CC4-5D6E-409C-BE32-E72D297353CC}">
                <c16:uniqueId val="{0000000B-EBFD-449C-B524-5C78F18B337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'F48'!$B$7:$B$38</c:f>
              <c:strCache>
                <c:ptCount val="32"/>
                <c:pt idx="0">
                  <c:v>Zacatecas</c:v>
                </c:pt>
                <c:pt idx="1">
                  <c:v>Quintana Roo</c:v>
                </c:pt>
                <c:pt idx="2">
                  <c:v>Tlaxcala</c:v>
                </c:pt>
                <c:pt idx="3">
                  <c:v>Morelos</c:v>
                </c:pt>
                <c:pt idx="4">
                  <c:v>Sinaloa</c:v>
                </c:pt>
                <c:pt idx="5">
                  <c:v>Guanajuato</c:v>
                </c:pt>
                <c:pt idx="6">
                  <c:v>Nuevo León</c:v>
                </c:pt>
                <c:pt idx="7">
                  <c:v>Puebla</c:v>
                </c:pt>
                <c:pt idx="8">
                  <c:v>Campeche</c:v>
                </c:pt>
                <c:pt idx="9">
                  <c:v>Yucatán</c:v>
                </c:pt>
                <c:pt idx="10">
                  <c:v>San Luis Potosí</c:v>
                </c:pt>
                <c:pt idx="11">
                  <c:v>Nayarit</c:v>
                </c:pt>
                <c:pt idx="12">
                  <c:v>Ciudad de México</c:v>
                </c:pt>
                <c:pt idx="13">
                  <c:v>Tamaulipas</c:v>
                </c:pt>
                <c:pt idx="14">
                  <c:v>Estado de México</c:v>
                </c:pt>
                <c:pt idx="15">
                  <c:v>Oaxaca</c:v>
                </c:pt>
                <c:pt idx="16">
                  <c:v>Durango</c:v>
                </c:pt>
                <c:pt idx="17">
                  <c:v>Querétaro</c:v>
                </c:pt>
                <c:pt idx="18">
                  <c:v>Colima</c:v>
                </c:pt>
                <c:pt idx="19">
                  <c:v>Veracruz</c:v>
                </c:pt>
                <c:pt idx="20">
                  <c:v>Coahuila</c:v>
                </c:pt>
                <c:pt idx="21">
                  <c:v>Hidalgo</c:v>
                </c:pt>
                <c:pt idx="22">
                  <c:v>Tabasco</c:v>
                </c:pt>
                <c:pt idx="23">
                  <c:v>Baja California Sur</c:v>
                </c:pt>
                <c:pt idx="24">
                  <c:v>Guerrero</c:v>
                </c:pt>
                <c:pt idx="25">
                  <c:v>Aguascalientes</c:v>
                </c:pt>
                <c:pt idx="26">
                  <c:v>Baja California</c:v>
                </c:pt>
                <c:pt idx="27">
                  <c:v>Sonora</c:v>
                </c:pt>
                <c:pt idx="28">
                  <c:v>Michoacán</c:v>
                </c:pt>
                <c:pt idx="29">
                  <c:v>Chiapas</c:v>
                </c:pt>
                <c:pt idx="30">
                  <c:v>Chihuahua</c:v>
                </c:pt>
                <c:pt idx="31">
                  <c:v>Jalisco</c:v>
                </c:pt>
              </c:strCache>
            </c:strRef>
          </c:cat>
          <c:val>
            <c:numRef>
              <c:f>'F48'!$C$7:$C$38</c:f>
              <c:numCache>
                <c:formatCode>0.00%</c:formatCode>
                <c:ptCount val="32"/>
                <c:pt idx="0">
                  <c:v>-7.6550332786544661E-3</c:v>
                </c:pt>
                <c:pt idx="1">
                  <c:v>-5.7014496340221932E-3</c:v>
                </c:pt>
                <c:pt idx="2">
                  <c:v>-5.2174411604507531E-3</c:v>
                </c:pt>
                <c:pt idx="3">
                  <c:v>-3.4632198482239529E-3</c:v>
                </c:pt>
                <c:pt idx="4">
                  <c:v>-1.4290477778307054E-3</c:v>
                </c:pt>
                <c:pt idx="5">
                  <c:v>-2.8264556246493378E-5</c:v>
                </c:pt>
                <c:pt idx="6">
                  <c:v>3.0131361329202022E-3</c:v>
                </c:pt>
                <c:pt idx="7">
                  <c:v>3.4625581417291329E-3</c:v>
                </c:pt>
                <c:pt idx="8">
                  <c:v>8.3610909968621083E-3</c:v>
                </c:pt>
                <c:pt idx="9">
                  <c:v>9.3163639082005645E-3</c:v>
                </c:pt>
                <c:pt idx="10">
                  <c:v>9.6659803248686504E-3</c:v>
                </c:pt>
                <c:pt idx="11">
                  <c:v>1.0567312924195882E-2</c:v>
                </c:pt>
                <c:pt idx="12">
                  <c:v>1.170040870639677E-2</c:v>
                </c:pt>
                <c:pt idx="13">
                  <c:v>1.3165382278334636E-2</c:v>
                </c:pt>
                <c:pt idx="14">
                  <c:v>1.3193485539183314E-2</c:v>
                </c:pt>
                <c:pt idx="15">
                  <c:v>1.3319946452476472E-2</c:v>
                </c:pt>
                <c:pt idx="16">
                  <c:v>1.3492857277650927E-2</c:v>
                </c:pt>
                <c:pt idx="17">
                  <c:v>1.5023769375136942E-2</c:v>
                </c:pt>
                <c:pt idx="18">
                  <c:v>1.5091857169115874E-2</c:v>
                </c:pt>
                <c:pt idx="19">
                  <c:v>1.5978720372393562E-2</c:v>
                </c:pt>
                <c:pt idx="20">
                  <c:v>1.6512790921330955E-2</c:v>
                </c:pt>
                <c:pt idx="21">
                  <c:v>1.7313756030847394E-2</c:v>
                </c:pt>
                <c:pt idx="22">
                  <c:v>1.7367917649175668E-2</c:v>
                </c:pt>
                <c:pt idx="23">
                  <c:v>1.7549246313123046E-2</c:v>
                </c:pt>
                <c:pt idx="24">
                  <c:v>1.8377881420048148E-2</c:v>
                </c:pt>
                <c:pt idx="25">
                  <c:v>1.9005628517823725E-2</c:v>
                </c:pt>
                <c:pt idx="26">
                  <c:v>2.2202632930030664E-2</c:v>
                </c:pt>
                <c:pt idx="27">
                  <c:v>2.7362025119872735E-2</c:v>
                </c:pt>
                <c:pt idx="28">
                  <c:v>2.7701900524116141E-2</c:v>
                </c:pt>
                <c:pt idx="29">
                  <c:v>2.8113759531916971E-2</c:v>
                </c:pt>
                <c:pt idx="30">
                  <c:v>2.9151849817379283E-2</c:v>
                </c:pt>
                <c:pt idx="31">
                  <c:v>3.0249280920421784E-2</c:v>
                </c:pt>
              </c:numCache>
            </c:numRef>
          </c:val>
          <c:extLst>
            <c:ext xmlns:c16="http://schemas.microsoft.com/office/drawing/2014/chart" uri="{C3380CC4-5D6E-409C-BE32-E72D297353CC}">
              <c16:uniqueId val="{0000000C-EBFD-449C-B524-5C78F18B337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'F48'!$B$40</c:f>
              <c:strCache>
                <c:ptCount val="1"/>
                <c:pt idx="0">
                  <c:v>Nacional</c:v>
                </c:pt>
              </c:strCache>
            </c:strRef>
          </c:tx>
          <c:spPr>
            <a:ln w="57150">
              <a:solidFill>
                <a:srgbClr val="FF6C37"/>
              </a:solidFill>
              <a:prstDash val="sysDot"/>
            </a:ln>
          </c:spPr>
          <c:marker>
            <c:symbol val="none"/>
          </c:marker>
          <c:dLbls>
            <c:dLbl>
              <c:idx val="0"/>
              <c:layout>
                <c:manualLayout>
                  <c:x val="-5.9316498316498316E-2"/>
                  <c:y val="0.2431881441137439"/>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BFD-449C-B524-5C78F18B337D}"/>
                </c:ext>
              </c:extLst>
            </c:dLbl>
            <c:dLbl>
              <c:idx val="1"/>
              <c:delete val="1"/>
              <c:extLst>
                <c:ext xmlns:c15="http://schemas.microsoft.com/office/drawing/2012/chart" uri="{CE6537A1-D6FC-4f65-9D91-7224C49458BB}"/>
                <c:ext xmlns:c16="http://schemas.microsoft.com/office/drawing/2014/chart" uri="{C3380CC4-5D6E-409C-BE32-E72D297353CC}">
                  <c16:uniqueId val="{0000000E-EBFD-449C-B524-5C78F18B337D}"/>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'F48'!$D$40:$D$41</c:f>
              <c:numCache>
                <c:formatCode>0.00%</c:formatCode>
                <c:ptCount val="2"/>
                <c:pt idx="0">
                  <c:v>1.32E-2</c:v>
                </c:pt>
                <c:pt idx="1">
                  <c:v>1.32E-2</c:v>
                </c:pt>
              </c:numCache>
            </c:numRef>
          </c:xVal>
          <c:yVal>
            <c:numRef>
              <c:f>'F48'!$C$40:$C$41</c:f>
              <c:numCache>
                <c:formatCode>General</c:formatCode>
                <c:ptCount val="2"/>
                <c:pt idx="0">
                  <c:v>1</c:v>
                </c:pt>
                <c:pt idx="1">
                  <c:v>0</c:v>
                </c:pt>
              </c:numCache>
            </c:numRef>
          </c:yVal>
          <c:smooth val="0"/>
          <c:extLst>
            <c:ext xmlns:c16="http://schemas.microsoft.com/office/drawing/2014/chart" uri="{C3380CC4-5D6E-409C-BE32-E72D297353CC}">
              <c16:uniqueId val="{0000000F-EBFD-449C-B524-5C78F18B337D}"/>
            </c:ext>
          </c:extLst>
        </c:ser>
        <c:dLbls>
          <c:showLegendKey val="0"/>
          <c:showVal val="0"/>
          <c:showCatName val="0"/>
          <c:showSerName val="0"/>
          <c:showPercent val="0"/>
          <c:showBubbleSize val="0"/>
        </c:dLbls>
        <c:axId val="454604320"/>
        <c:axId val="454608912"/>
      </c:scatterChart>
      <c:valAx>
        <c:axId val="403253368"/>
        <c:scaling>
          <c:orientation val="minMax"/>
          <c:min val="-2.0000000000000004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3"/>
            <c:invertIfNegative val="0"/>
            <c:bubble3D val="0"/>
            <c:extLst>
              <c:ext xmlns:c16="http://schemas.microsoft.com/office/drawing/2014/chart" uri="{C3380CC4-5D6E-409C-BE32-E72D297353CC}">
                <c16:uniqueId val="{00000000-B4ED-4049-A174-79034969B568}"/>
              </c:ext>
            </c:extLst>
          </c:dPt>
          <c:dPt>
            <c:idx val="5"/>
            <c:invertIfNegative val="0"/>
            <c:bubble3D val="0"/>
            <c:extLst>
              <c:ext xmlns:c16="http://schemas.microsoft.com/office/drawing/2014/chart" uri="{C3380CC4-5D6E-409C-BE32-E72D297353CC}">
                <c16:uniqueId val="{00000001-B4ED-4049-A174-79034969B568}"/>
              </c:ext>
            </c:extLst>
          </c:dPt>
          <c:dPt>
            <c:idx val="6"/>
            <c:invertIfNegative val="0"/>
            <c:bubble3D val="0"/>
            <c:extLst>
              <c:ext xmlns:c16="http://schemas.microsoft.com/office/drawing/2014/chart" uri="{C3380CC4-5D6E-409C-BE32-E72D297353CC}">
                <c16:uniqueId val="{00000002-B4ED-4049-A174-79034969B568}"/>
              </c:ext>
            </c:extLst>
          </c:dPt>
          <c:dPt>
            <c:idx val="8"/>
            <c:invertIfNegative val="0"/>
            <c:bubble3D val="0"/>
            <c:extLst>
              <c:ext xmlns:c16="http://schemas.microsoft.com/office/drawing/2014/chart" uri="{C3380CC4-5D6E-409C-BE32-E72D297353CC}">
                <c16:uniqueId val="{00000003-B4ED-4049-A174-79034969B568}"/>
              </c:ext>
            </c:extLst>
          </c:dPt>
          <c:dPt>
            <c:idx val="10"/>
            <c:invertIfNegative val="0"/>
            <c:bubble3D val="0"/>
            <c:spPr>
              <a:solidFill>
                <a:srgbClr val="FBBB27"/>
              </a:solidFill>
              <a:ln>
                <a:noFill/>
              </a:ln>
              <a:effectLst/>
            </c:spPr>
            <c:extLst>
              <c:ext xmlns:c16="http://schemas.microsoft.com/office/drawing/2014/chart" uri="{C3380CC4-5D6E-409C-BE32-E72D297353CC}">
                <c16:uniqueId val="{00000005-B4ED-4049-A174-79034969B568}"/>
              </c:ext>
            </c:extLst>
          </c:dPt>
          <c:dPt>
            <c:idx val="15"/>
            <c:invertIfNegative val="0"/>
            <c:bubble3D val="0"/>
            <c:extLst>
              <c:ext xmlns:c16="http://schemas.microsoft.com/office/drawing/2014/chart" uri="{C3380CC4-5D6E-409C-BE32-E72D297353CC}">
                <c16:uniqueId val="{00000006-B4ED-4049-A174-79034969B568}"/>
              </c:ext>
            </c:extLst>
          </c:dPt>
          <c:dPt>
            <c:idx val="19"/>
            <c:invertIfNegative val="0"/>
            <c:bubble3D val="0"/>
            <c:extLst>
              <c:ext xmlns:c16="http://schemas.microsoft.com/office/drawing/2014/chart" uri="{C3380CC4-5D6E-409C-BE32-E72D297353CC}">
                <c16:uniqueId val="{00000007-B4ED-4049-A174-79034969B568}"/>
              </c:ext>
            </c:extLst>
          </c:dPt>
          <c:dPt>
            <c:idx val="22"/>
            <c:invertIfNegative val="0"/>
            <c:bubble3D val="0"/>
            <c:extLst>
              <c:ext xmlns:c16="http://schemas.microsoft.com/office/drawing/2014/chart" uri="{C3380CC4-5D6E-409C-BE32-E72D297353CC}">
                <c16:uniqueId val="{00000008-B4ED-4049-A174-79034969B568}"/>
              </c:ext>
            </c:extLst>
          </c:dPt>
          <c:dPt>
            <c:idx val="24"/>
            <c:invertIfNegative val="0"/>
            <c:bubble3D val="0"/>
            <c:extLst>
              <c:ext xmlns:c16="http://schemas.microsoft.com/office/drawing/2014/chart" uri="{C3380CC4-5D6E-409C-BE32-E72D297353CC}">
                <c16:uniqueId val="{00000009-B4ED-4049-A174-79034969B568}"/>
              </c:ext>
            </c:extLst>
          </c:dPt>
          <c:dPt>
            <c:idx val="25"/>
            <c:invertIfNegative val="0"/>
            <c:bubble3D val="0"/>
            <c:extLst>
              <c:ext xmlns:c16="http://schemas.microsoft.com/office/drawing/2014/chart" uri="{C3380CC4-5D6E-409C-BE32-E72D297353CC}">
                <c16:uniqueId val="{0000000A-B4ED-4049-A174-79034969B568}"/>
              </c:ext>
            </c:extLst>
          </c:dPt>
          <c:dPt>
            <c:idx val="26"/>
            <c:invertIfNegative val="0"/>
            <c:bubble3D val="0"/>
            <c:extLst>
              <c:ext xmlns:c16="http://schemas.microsoft.com/office/drawing/2014/chart" uri="{C3380CC4-5D6E-409C-BE32-E72D297353CC}">
                <c16:uniqueId val="{0000000B-B4ED-4049-A174-79034969B56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'F49'!$B$7:$B$38</c:f>
              <c:strCache>
                <c:ptCount val="32"/>
                <c:pt idx="0">
                  <c:v>Durango</c:v>
                </c:pt>
                <c:pt idx="1">
                  <c:v>Oaxaca</c:v>
                </c:pt>
                <c:pt idx="2">
                  <c:v>Zacatecas</c:v>
                </c:pt>
                <c:pt idx="3">
                  <c:v>Guanajuato</c:v>
                </c:pt>
                <c:pt idx="4">
                  <c:v>Sinaloa</c:v>
                </c:pt>
                <c:pt idx="5">
                  <c:v>Yucatán</c:v>
                </c:pt>
                <c:pt idx="6">
                  <c:v>Nuevo León</c:v>
                </c:pt>
                <c:pt idx="7">
                  <c:v>Veracruz</c:v>
                </c:pt>
                <c:pt idx="8">
                  <c:v>Michoacán</c:v>
                </c:pt>
                <c:pt idx="9">
                  <c:v>Querétaro</c:v>
                </c:pt>
                <c:pt idx="10">
                  <c:v>Jalisco</c:v>
                </c:pt>
                <c:pt idx="11">
                  <c:v>Aguascalientes</c:v>
                </c:pt>
                <c:pt idx="12">
                  <c:v>Hidalgo</c:v>
                </c:pt>
                <c:pt idx="13">
                  <c:v>Ciudad de México</c:v>
                </c:pt>
                <c:pt idx="14">
                  <c:v>Estado de México</c:v>
                </c:pt>
                <c:pt idx="15">
                  <c:v>Puebla</c:v>
                </c:pt>
                <c:pt idx="16">
                  <c:v>Campeche</c:v>
                </c:pt>
                <c:pt idx="17">
                  <c:v>Quintana Roo</c:v>
                </c:pt>
                <c:pt idx="18">
                  <c:v>Chiapas</c:v>
                </c:pt>
                <c:pt idx="19">
                  <c:v>Morelos</c:v>
                </c:pt>
                <c:pt idx="20">
                  <c:v>Colima</c:v>
                </c:pt>
                <c:pt idx="21">
                  <c:v>Nayarit</c:v>
                </c:pt>
                <c:pt idx="22">
                  <c:v>Baja California</c:v>
                </c:pt>
                <c:pt idx="23">
                  <c:v>Sonora</c:v>
                </c:pt>
                <c:pt idx="24">
                  <c:v>Coahuila</c:v>
                </c:pt>
                <c:pt idx="25">
                  <c:v>Chihuahua</c:v>
                </c:pt>
                <c:pt idx="26">
                  <c:v>Tlaxcala</c:v>
                </c:pt>
                <c:pt idx="27">
                  <c:v>Tamaulipas</c:v>
                </c:pt>
                <c:pt idx="28">
                  <c:v>San Luis Potosí</c:v>
                </c:pt>
                <c:pt idx="29">
                  <c:v>Baja California Sur</c:v>
                </c:pt>
                <c:pt idx="30">
                  <c:v>Tabasco</c:v>
                </c:pt>
                <c:pt idx="31">
                  <c:v>Guerrero</c:v>
                </c:pt>
              </c:strCache>
            </c:strRef>
          </c:cat>
          <c:val>
            <c:numRef>
              <c:f>'F49'!$C$7:$C$38</c:f>
              <c:numCache>
                <c:formatCode>0.00%</c:formatCode>
                <c:ptCount val="32"/>
                <c:pt idx="0">
                  <c:v>1.3997723488518687E-2</c:v>
                </c:pt>
                <c:pt idx="1">
                  <c:v>1.8779563471539085E-2</c:v>
                </c:pt>
                <c:pt idx="2">
                  <c:v>2.6504807995602064E-2</c:v>
                </c:pt>
                <c:pt idx="3">
                  <c:v>2.8241059948195257E-2</c:v>
                </c:pt>
                <c:pt idx="4">
                  <c:v>2.9050130924822559E-2</c:v>
                </c:pt>
                <c:pt idx="5">
                  <c:v>3.3567411902577282E-2</c:v>
                </c:pt>
                <c:pt idx="6">
                  <c:v>3.4303022419608142E-2</c:v>
                </c:pt>
                <c:pt idx="7">
                  <c:v>3.6617929901219481E-2</c:v>
                </c:pt>
                <c:pt idx="8">
                  <c:v>3.722100554494201E-2</c:v>
                </c:pt>
                <c:pt idx="9">
                  <c:v>4.0711988152396295E-2</c:v>
                </c:pt>
                <c:pt idx="10">
                  <c:v>4.1882924297471646E-2</c:v>
                </c:pt>
                <c:pt idx="11">
                  <c:v>4.2276286821057329E-2</c:v>
                </c:pt>
                <c:pt idx="12">
                  <c:v>4.2461280089568731E-2</c:v>
                </c:pt>
                <c:pt idx="13">
                  <c:v>4.2524057303126694E-2</c:v>
                </c:pt>
                <c:pt idx="14">
                  <c:v>4.4365192582025648E-2</c:v>
                </c:pt>
                <c:pt idx="15">
                  <c:v>4.539491435536247E-2</c:v>
                </c:pt>
                <c:pt idx="16">
                  <c:v>4.5551801801801739E-2</c:v>
                </c:pt>
                <c:pt idx="17">
                  <c:v>4.6314379251459981E-2</c:v>
                </c:pt>
                <c:pt idx="18">
                  <c:v>4.671050131123855E-2</c:v>
                </c:pt>
                <c:pt idx="19">
                  <c:v>4.7883145472926492E-2</c:v>
                </c:pt>
                <c:pt idx="20">
                  <c:v>4.8684041124864352E-2</c:v>
                </c:pt>
                <c:pt idx="21">
                  <c:v>5.0319975620905177E-2</c:v>
                </c:pt>
                <c:pt idx="22">
                  <c:v>5.1042830540037221E-2</c:v>
                </c:pt>
                <c:pt idx="23">
                  <c:v>5.1560004062751075E-2</c:v>
                </c:pt>
                <c:pt idx="24">
                  <c:v>5.4626931324572414E-2</c:v>
                </c:pt>
                <c:pt idx="25">
                  <c:v>5.488452720460768E-2</c:v>
                </c:pt>
                <c:pt idx="26">
                  <c:v>5.5114484130639019E-2</c:v>
                </c:pt>
                <c:pt idx="27">
                  <c:v>5.6331108639228855E-2</c:v>
                </c:pt>
                <c:pt idx="28">
                  <c:v>5.7398713588644013E-2</c:v>
                </c:pt>
                <c:pt idx="29">
                  <c:v>5.8159452575150983E-2</c:v>
                </c:pt>
                <c:pt idx="30">
                  <c:v>7.1302127976745178E-2</c:v>
                </c:pt>
                <c:pt idx="31">
                  <c:v>7.3593439971412877E-2</c:v>
                </c:pt>
              </c:numCache>
            </c:numRef>
          </c:val>
          <c:extLst>
            <c:ext xmlns:c16="http://schemas.microsoft.com/office/drawing/2014/chart" uri="{C3380CC4-5D6E-409C-BE32-E72D297353CC}">
              <c16:uniqueId val="{0000000C-B4ED-4049-A174-79034969B568}"/>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'F49'!$B$40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0D-B4ED-4049-A174-79034969B568}"/>
              </c:ext>
            </c:extLst>
          </c:dPt>
          <c:dLbls>
            <c:dLbl>
              <c:idx val="0"/>
              <c:layout>
                <c:manualLayout>
                  <c:x val="-5.8617003367003366E-2"/>
                  <c:y val="0.33392884163277331"/>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D-B4ED-4049-A174-79034969B568}"/>
                </c:ext>
              </c:extLst>
            </c:dLbl>
            <c:dLbl>
              <c:idx val="1"/>
              <c:delete val="1"/>
              <c:extLst>
                <c:ext xmlns:c15="http://schemas.microsoft.com/office/drawing/2012/chart" uri="{CE6537A1-D6FC-4f65-9D91-7224C49458BB}"/>
                <c:ext xmlns:c16="http://schemas.microsoft.com/office/drawing/2014/chart" uri="{C3380CC4-5D6E-409C-BE32-E72D297353CC}">
                  <c16:uniqueId val="{0000000E-B4ED-4049-A174-79034969B568}"/>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'F49'!$D$40:$D$41</c:f>
              <c:numCache>
                <c:formatCode>0.00%</c:formatCode>
                <c:ptCount val="2"/>
                <c:pt idx="0">
                  <c:v>4.2900000000000001E-2</c:v>
                </c:pt>
                <c:pt idx="1">
                  <c:v>4.2900000000000001E-2</c:v>
                </c:pt>
              </c:numCache>
            </c:numRef>
          </c:xVal>
          <c:yVal>
            <c:numRef>
              <c:f>'F49'!$C$40:$C$41</c:f>
              <c:numCache>
                <c:formatCode>General</c:formatCode>
                <c:ptCount val="2"/>
                <c:pt idx="0">
                  <c:v>1</c:v>
                </c:pt>
                <c:pt idx="1">
                  <c:v>0</c:v>
                </c:pt>
              </c:numCache>
            </c:numRef>
          </c:yVal>
          <c:smooth val="0"/>
          <c:extLst>
            <c:ext xmlns:c16="http://schemas.microsoft.com/office/drawing/2014/chart" uri="{C3380CC4-5D6E-409C-BE32-E72D297353CC}">
              <c16:uniqueId val="{0000000F-B4ED-4049-A174-79034969B568}"/>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'F50'!$B$7</c:f>
              <c:strCache>
                <c:ptCount val="1"/>
                <c:pt idx="0">
                  <c:v>octubre</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918E-4A11-A3B8-064B040E6725}"/>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'F50'!$C$6:$E$6</c:f>
              <c:strCache>
                <c:ptCount val="3"/>
                <c:pt idx="0">
                  <c:v>Regular</c:v>
                </c:pt>
                <c:pt idx="1">
                  <c:v>Premium</c:v>
                </c:pt>
                <c:pt idx="2">
                  <c:v>Diésel</c:v>
                </c:pt>
              </c:strCache>
            </c:strRef>
          </c:cat>
          <c:val>
            <c:numRef>
              <c:f>'F50'!$C$7:$E$7</c:f>
              <c:numCache>
                <c:formatCode>0.00</c:formatCode>
                <c:ptCount val="3"/>
                <c:pt idx="0">
                  <c:v>19.058360658995301</c:v>
                </c:pt>
                <c:pt idx="1">
                  <c:v>19.503997849804399</c:v>
                </c:pt>
                <c:pt idx="2">
                  <c:v>19.293145052715399</c:v>
                </c:pt>
              </c:numCache>
            </c:numRef>
          </c:val>
          <c:extLst>
            <c:ext xmlns:c16="http://schemas.microsoft.com/office/drawing/2014/chart" uri="{C3380CC4-5D6E-409C-BE32-E72D297353CC}">
              <c16:uniqueId val="{00000002-918E-4A11-A3B8-064B040E6725}"/>
            </c:ext>
          </c:extLst>
        </c:ser>
        <c:ser>
          <c:idx val="1"/>
          <c:order val="1"/>
          <c:tx>
            <c:strRef>
              <c:f>'F50'!$B$8</c:f>
              <c:strCache>
                <c:ptCount val="1"/>
                <c:pt idx="0">
                  <c:v>noviembre</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918E-4A11-A3B8-064B040E6725}"/>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'F50'!$C$6:$E$6</c:f>
              <c:strCache>
                <c:ptCount val="3"/>
                <c:pt idx="0">
                  <c:v>Regular</c:v>
                </c:pt>
                <c:pt idx="1">
                  <c:v>Premium</c:v>
                </c:pt>
                <c:pt idx="2">
                  <c:v>Diésel</c:v>
                </c:pt>
              </c:strCache>
            </c:strRef>
          </c:cat>
          <c:val>
            <c:numRef>
              <c:f>'F50'!$C$8:$E$8</c:f>
              <c:numCache>
                <c:formatCode>0.00</c:formatCode>
                <c:ptCount val="3"/>
                <c:pt idx="0">
                  <c:v>18.298773726712302</c:v>
                </c:pt>
                <c:pt idx="1">
                  <c:v>18.873631726388201</c:v>
                </c:pt>
                <c:pt idx="2">
                  <c:v>18.938829060048199</c:v>
                </c:pt>
              </c:numCache>
            </c:numRef>
          </c:val>
          <c:extLst>
            <c:ext xmlns:c16="http://schemas.microsoft.com/office/drawing/2014/chart" uri="{C3380CC4-5D6E-409C-BE32-E72D297353CC}">
              <c16:uniqueId val="{00000004-918E-4A11-A3B8-064B040E6725}"/>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0.5"/>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'F51'!$G$7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FCDB-4C83-97D6-F5118927CD64}"/>
              </c:ext>
            </c:extLst>
          </c:dPt>
          <c:dPt>
            <c:idx val="1"/>
            <c:invertIfNegative val="0"/>
            <c:bubble3D val="0"/>
            <c:extLst>
              <c:ext xmlns:c16="http://schemas.microsoft.com/office/drawing/2014/chart" uri="{C3380CC4-5D6E-409C-BE32-E72D297353CC}">
                <c16:uniqueId val="{00000001-FCDB-4C83-97D6-F5118927CD64}"/>
              </c:ext>
            </c:extLst>
          </c:dPt>
          <c:dPt>
            <c:idx val="2"/>
            <c:invertIfNegative val="0"/>
            <c:bubble3D val="0"/>
            <c:extLst>
              <c:ext xmlns:c16="http://schemas.microsoft.com/office/drawing/2014/chart" uri="{C3380CC4-5D6E-409C-BE32-E72D297353CC}">
                <c16:uniqueId val="{00000002-FCDB-4C83-97D6-F5118927CD64}"/>
              </c:ext>
            </c:extLst>
          </c:dPt>
          <c:dPt>
            <c:idx val="3"/>
            <c:invertIfNegative val="0"/>
            <c:bubble3D val="0"/>
            <c:extLst>
              <c:ext xmlns:c16="http://schemas.microsoft.com/office/drawing/2014/chart" uri="{C3380CC4-5D6E-409C-BE32-E72D297353CC}">
                <c16:uniqueId val="{00000003-FCDB-4C83-97D6-F5118927CD64}"/>
              </c:ext>
            </c:extLst>
          </c:dPt>
          <c:dPt>
            <c:idx val="5"/>
            <c:invertIfNegative val="0"/>
            <c:bubble3D val="0"/>
            <c:extLst>
              <c:ext xmlns:c16="http://schemas.microsoft.com/office/drawing/2014/chart" uri="{C3380CC4-5D6E-409C-BE32-E72D297353CC}">
                <c16:uniqueId val="{00000004-FCDB-4C83-97D6-F5118927CD64}"/>
              </c:ext>
            </c:extLst>
          </c:dPt>
          <c:dPt>
            <c:idx val="6"/>
            <c:invertIfNegative val="0"/>
            <c:bubble3D val="0"/>
            <c:extLst>
              <c:ext xmlns:c16="http://schemas.microsoft.com/office/drawing/2014/chart" uri="{C3380CC4-5D6E-409C-BE32-E72D297353CC}">
                <c16:uniqueId val="{00000005-FCDB-4C83-97D6-F5118927CD64}"/>
              </c:ext>
            </c:extLst>
          </c:dPt>
          <c:dPt>
            <c:idx val="7"/>
            <c:invertIfNegative val="0"/>
            <c:bubble3D val="0"/>
            <c:extLst>
              <c:ext xmlns:c16="http://schemas.microsoft.com/office/drawing/2014/chart" uri="{C3380CC4-5D6E-409C-BE32-E72D297353CC}">
                <c16:uniqueId val="{00000006-FCDB-4C83-97D6-F5118927CD64}"/>
              </c:ext>
            </c:extLst>
          </c:dPt>
          <c:dPt>
            <c:idx val="8"/>
            <c:invertIfNegative val="0"/>
            <c:bubble3D val="0"/>
            <c:extLst>
              <c:ext xmlns:c16="http://schemas.microsoft.com/office/drawing/2014/chart" uri="{C3380CC4-5D6E-409C-BE32-E72D297353CC}">
                <c16:uniqueId val="{00000007-FCDB-4C83-97D6-F5118927CD64}"/>
              </c:ext>
            </c:extLst>
          </c:dPt>
          <c:dPt>
            <c:idx val="9"/>
            <c:invertIfNegative val="0"/>
            <c:bubble3D val="0"/>
            <c:extLst>
              <c:ext xmlns:c16="http://schemas.microsoft.com/office/drawing/2014/chart" uri="{C3380CC4-5D6E-409C-BE32-E72D297353CC}">
                <c16:uniqueId val="{00000008-FCDB-4C83-97D6-F5118927CD64}"/>
              </c:ext>
            </c:extLst>
          </c:dPt>
          <c:dPt>
            <c:idx val="10"/>
            <c:invertIfNegative val="0"/>
            <c:bubble3D val="0"/>
            <c:spPr>
              <a:solidFill>
                <a:sysClr val="window" lastClr="FFFFFF">
                  <a:lumMod val="50000"/>
                </a:sysClr>
              </a:solidFill>
            </c:spPr>
            <c:extLst>
              <c:ext xmlns:c16="http://schemas.microsoft.com/office/drawing/2014/chart" uri="{C3380CC4-5D6E-409C-BE32-E72D297353CC}">
                <c16:uniqueId val="{0000000A-FCDB-4C83-97D6-F5118927CD64}"/>
              </c:ext>
            </c:extLst>
          </c:dPt>
          <c:dPt>
            <c:idx val="11"/>
            <c:invertIfNegative val="0"/>
            <c:bubble3D val="0"/>
            <c:extLst>
              <c:ext xmlns:c16="http://schemas.microsoft.com/office/drawing/2014/chart" uri="{C3380CC4-5D6E-409C-BE32-E72D297353CC}">
                <c16:uniqueId val="{0000000B-FCDB-4C83-97D6-F5118927CD64}"/>
              </c:ext>
            </c:extLst>
          </c:dPt>
          <c:dPt>
            <c:idx val="12"/>
            <c:invertIfNegative val="0"/>
            <c:bubble3D val="0"/>
            <c:extLst>
              <c:ext xmlns:c16="http://schemas.microsoft.com/office/drawing/2014/chart" uri="{C3380CC4-5D6E-409C-BE32-E72D297353CC}">
                <c16:uniqueId val="{0000000C-FCDB-4C83-97D6-F5118927CD64}"/>
              </c:ext>
            </c:extLst>
          </c:dPt>
          <c:dPt>
            <c:idx val="13"/>
            <c:invertIfNegative val="0"/>
            <c:bubble3D val="0"/>
            <c:extLst>
              <c:ext xmlns:c16="http://schemas.microsoft.com/office/drawing/2014/chart" uri="{C3380CC4-5D6E-409C-BE32-E72D297353CC}">
                <c16:uniqueId val="{0000000D-FCDB-4C83-97D6-F5118927CD64}"/>
              </c:ext>
            </c:extLst>
          </c:dPt>
          <c:dPt>
            <c:idx val="14"/>
            <c:invertIfNegative val="0"/>
            <c:bubble3D val="0"/>
            <c:extLst>
              <c:ext xmlns:c16="http://schemas.microsoft.com/office/drawing/2014/chart" uri="{C3380CC4-5D6E-409C-BE32-E72D297353CC}">
                <c16:uniqueId val="{0000000E-FCDB-4C83-97D6-F5118927CD64}"/>
              </c:ext>
            </c:extLst>
          </c:dPt>
          <c:dPt>
            <c:idx val="15"/>
            <c:invertIfNegative val="0"/>
            <c:bubble3D val="0"/>
            <c:extLst>
              <c:ext xmlns:c16="http://schemas.microsoft.com/office/drawing/2014/chart" uri="{C3380CC4-5D6E-409C-BE32-E72D297353CC}">
                <c16:uniqueId val="{0000000F-FCDB-4C83-97D6-F5118927CD64}"/>
              </c:ext>
            </c:extLst>
          </c:dPt>
          <c:dPt>
            <c:idx val="17"/>
            <c:invertIfNegative val="0"/>
            <c:bubble3D val="0"/>
            <c:extLst>
              <c:ext xmlns:c16="http://schemas.microsoft.com/office/drawing/2014/chart" uri="{C3380CC4-5D6E-409C-BE32-E72D297353CC}">
                <c16:uniqueId val="{00000010-FCDB-4C83-97D6-F5118927CD64}"/>
              </c:ext>
            </c:extLst>
          </c:dPt>
          <c:dPt>
            <c:idx val="18"/>
            <c:invertIfNegative val="0"/>
            <c:bubble3D val="0"/>
            <c:extLst>
              <c:ext xmlns:c16="http://schemas.microsoft.com/office/drawing/2014/chart" uri="{C3380CC4-5D6E-409C-BE32-E72D297353CC}">
                <c16:uniqueId val="{00000011-FCDB-4C83-97D6-F5118927CD64}"/>
              </c:ext>
            </c:extLst>
          </c:dPt>
          <c:dPt>
            <c:idx val="19"/>
            <c:invertIfNegative val="0"/>
            <c:bubble3D val="0"/>
            <c:extLst>
              <c:ext xmlns:c16="http://schemas.microsoft.com/office/drawing/2014/chart" uri="{C3380CC4-5D6E-409C-BE32-E72D297353CC}">
                <c16:uniqueId val="{00000012-FCDB-4C83-97D6-F5118927CD64}"/>
              </c:ext>
            </c:extLst>
          </c:dPt>
          <c:dPt>
            <c:idx val="20"/>
            <c:invertIfNegative val="0"/>
            <c:bubble3D val="0"/>
            <c:extLst>
              <c:ext xmlns:c16="http://schemas.microsoft.com/office/drawing/2014/chart" uri="{C3380CC4-5D6E-409C-BE32-E72D297353CC}">
                <c16:uniqueId val="{00000013-FCDB-4C83-97D6-F5118927CD64}"/>
              </c:ext>
            </c:extLst>
          </c:dPt>
          <c:dPt>
            <c:idx val="21"/>
            <c:invertIfNegative val="0"/>
            <c:bubble3D val="0"/>
            <c:extLst>
              <c:ext xmlns:c16="http://schemas.microsoft.com/office/drawing/2014/chart" uri="{C3380CC4-5D6E-409C-BE32-E72D297353CC}">
                <c16:uniqueId val="{00000014-FCDB-4C83-97D6-F5118927CD64}"/>
              </c:ext>
            </c:extLst>
          </c:dPt>
          <c:dPt>
            <c:idx val="22"/>
            <c:invertIfNegative val="0"/>
            <c:bubble3D val="0"/>
            <c:spPr>
              <a:solidFill>
                <a:sysClr val="window" lastClr="FFFFFF">
                  <a:lumMod val="50000"/>
                </a:sysClr>
              </a:solidFill>
            </c:spPr>
            <c:extLst>
              <c:ext xmlns:c16="http://schemas.microsoft.com/office/drawing/2014/chart" uri="{C3380CC4-5D6E-409C-BE32-E72D297353CC}">
                <c16:uniqueId val="{00000016-FCDB-4C83-97D6-F5118927CD64}"/>
              </c:ext>
            </c:extLst>
          </c:dPt>
          <c:dPt>
            <c:idx val="23"/>
            <c:invertIfNegative val="0"/>
            <c:bubble3D val="0"/>
            <c:extLst>
              <c:ext xmlns:c16="http://schemas.microsoft.com/office/drawing/2014/chart" uri="{C3380CC4-5D6E-409C-BE32-E72D297353CC}">
                <c16:uniqueId val="{00000017-FCDB-4C83-97D6-F5118927CD64}"/>
              </c:ext>
            </c:extLst>
          </c:dPt>
          <c:dPt>
            <c:idx val="24"/>
            <c:invertIfNegative val="0"/>
            <c:bubble3D val="0"/>
            <c:extLst>
              <c:ext xmlns:c16="http://schemas.microsoft.com/office/drawing/2014/chart" uri="{C3380CC4-5D6E-409C-BE32-E72D297353CC}">
                <c16:uniqueId val="{00000018-FCDB-4C83-97D6-F5118927CD64}"/>
              </c:ext>
            </c:extLst>
          </c:dPt>
          <c:dPt>
            <c:idx val="25"/>
            <c:invertIfNegative val="0"/>
            <c:bubble3D val="0"/>
            <c:extLst>
              <c:ext xmlns:c16="http://schemas.microsoft.com/office/drawing/2014/chart" uri="{C3380CC4-5D6E-409C-BE32-E72D297353CC}">
                <c16:uniqueId val="{00000019-FCDB-4C83-97D6-F5118927CD64}"/>
              </c:ext>
            </c:extLst>
          </c:dPt>
          <c:dPt>
            <c:idx val="26"/>
            <c:invertIfNegative val="0"/>
            <c:bubble3D val="0"/>
            <c:extLst>
              <c:ext xmlns:c16="http://schemas.microsoft.com/office/drawing/2014/chart" uri="{C3380CC4-5D6E-409C-BE32-E72D297353CC}">
                <c16:uniqueId val="{0000001A-FCDB-4C83-97D6-F5118927CD64}"/>
              </c:ext>
            </c:extLst>
          </c:dPt>
          <c:dPt>
            <c:idx val="27"/>
            <c:invertIfNegative val="0"/>
            <c:bubble3D val="0"/>
            <c:extLst>
              <c:ext xmlns:c16="http://schemas.microsoft.com/office/drawing/2014/chart" uri="{C3380CC4-5D6E-409C-BE32-E72D297353CC}">
                <c16:uniqueId val="{0000001B-FCDB-4C83-97D6-F5118927CD64}"/>
              </c:ext>
            </c:extLst>
          </c:dPt>
          <c:dPt>
            <c:idx val="29"/>
            <c:invertIfNegative val="0"/>
            <c:bubble3D val="0"/>
            <c:extLst>
              <c:ext xmlns:c16="http://schemas.microsoft.com/office/drawing/2014/chart" uri="{C3380CC4-5D6E-409C-BE32-E72D297353CC}">
                <c16:uniqueId val="{0000001C-FCDB-4C83-97D6-F5118927CD64}"/>
              </c:ext>
            </c:extLst>
          </c:dPt>
          <c:dPt>
            <c:idx val="30"/>
            <c:invertIfNegative val="0"/>
            <c:bubble3D val="0"/>
            <c:extLst>
              <c:ext xmlns:c16="http://schemas.microsoft.com/office/drawing/2014/chart" uri="{C3380CC4-5D6E-409C-BE32-E72D297353CC}">
                <c16:uniqueId val="{0000001D-FCDB-4C83-97D6-F5118927CD64}"/>
              </c:ext>
            </c:extLst>
          </c:dPt>
          <c:dPt>
            <c:idx val="31"/>
            <c:invertIfNegative val="0"/>
            <c:bubble3D val="0"/>
            <c:extLst>
              <c:ext xmlns:c16="http://schemas.microsoft.com/office/drawing/2014/chart" uri="{C3380CC4-5D6E-409C-BE32-E72D297353CC}">
                <c16:uniqueId val="{0000001E-FCDB-4C83-97D6-F5118927CD64}"/>
              </c:ext>
            </c:extLst>
          </c:dPt>
          <c:dPt>
            <c:idx val="32"/>
            <c:invertIfNegative val="0"/>
            <c:bubble3D val="0"/>
            <c:extLst>
              <c:ext xmlns:c16="http://schemas.microsoft.com/office/drawing/2014/chart" uri="{C3380CC4-5D6E-409C-BE32-E72D297353CC}">
                <c16:uniqueId val="{0000001F-FCDB-4C83-97D6-F5118927CD64}"/>
              </c:ext>
            </c:extLst>
          </c:dPt>
          <c:dPt>
            <c:idx val="33"/>
            <c:invertIfNegative val="0"/>
            <c:bubble3D val="0"/>
            <c:extLst>
              <c:ext xmlns:c16="http://schemas.microsoft.com/office/drawing/2014/chart" uri="{C3380CC4-5D6E-409C-BE32-E72D297353CC}">
                <c16:uniqueId val="{00000020-FCDB-4C83-97D6-F5118927CD64}"/>
              </c:ext>
            </c:extLst>
          </c:dPt>
          <c:dPt>
            <c:idx val="34"/>
            <c:invertIfNegative val="0"/>
            <c:bubble3D val="0"/>
            <c:spPr>
              <a:solidFill>
                <a:sysClr val="window" lastClr="FFFFFF">
                  <a:lumMod val="50000"/>
                </a:sysClr>
              </a:solidFill>
            </c:spPr>
            <c:extLst>
              <c:ext xmlns:c16="http://schemas.microsoft.com/office/drawing/2014/chart" uri="{C3380CC4-5D6E-409C-BE32-E72D297353CC}">
                <c16:uniqueId val="{00000022-FCDB-4C83-97D6-F5118927CD64}"/>
              </c:ext>
            </c:extLst>
          </c:dPt>
          <c:dPt>
            <c:idx val="35"/>
            <c:invertIfNegative val="0"/>
            <c:bubble3D val="0"/>
            <c:extLst>
              <c:ext xmlns:c16="http://schemas.microsoft.com/office/drawing/2014/chart" uri="{C3380CC4-5D6E-409C-BE32-E72D297353CC}">
                <c16:uniqueId val="{00000023-FCDB-4C83-97D6-F5118927CD64}"/>
              </c:ext>
            </c:extLst>
          </c:dPt>
          <c:dPt>
            <c:idx val="36"/>
            <c:invertIfNegative val="0"/>
            <c:bubble3D val="0"/>
            <c:extLst>
              <c:ext xmlns:c16="http://schemas.microsoft.com/office/drawing/2014/chart" uri="{C3380CC4-5D6E-409C-BE32-E72D297353CC}">
                <c16:uniqueId val="{00000024-FCDB-4C83-97D6-F5118927CD64}"/>
              </c:ext>
            </c:extLst>
          </c:dPt>
          <c:dPt>
            <c:idx val="37"/>
            <c:invertIfNegative val="0"/>
            <c:bubble3D val="0"/>
            <c:extLst>
              <c:ext xmlns:c16="http://schemas.microsoft.com/office/drawing/2014/chart" uri="{C3380CC4-5D6E-409C-BE32-E72D297353CC}">
                <c16:uniqueId val="{00000025-FCDB-4C83-97D6-F5118927CD64}"/>
              </c:ext>
            </c:extLst>
          </c:dPt>
          <c:dPt>
            <c:idx val="38"/>
            <c:invertIfNegative val="0"/>
            <c:bubble3D val="0"/>
            <c:extLst>
              <c:ext xmlns:c16="http://schemas.microsoft.com/office/drawing/2014/chart" uri="{C3380CC4-5D6E-409C-BE32-E72D297353CC}">
                <c16:uniqueId val="{00000026-FCDB-4C83-97D6-F5118927CD64}"/>
              </c:ext>
            </c:extLst>
          </c:dPt>
          <c:dPt>
            <c:idx val="39"/>
            <c:invertIfNegative val="0"/>
            <c:bubble3D val="0"/>
            <c:extLst>
              <c:ext xmlns:c16="http://schemas.microsoft.com/office/drawing/2014/chart" uri="{C3380CC4-5D6E-409C-BE32-E72D297353CC}">
                <c16:uniqueId val="{00000027-FCDB-4C83-97D6-F5118927CD64}"/>
              </c:ext>
            </c:extLst>
          </c:dPt>
          <c:dPt>
            <c:idx val="41"/>
            <c:invertIfNegative val="0"/>
            <c:bubble3D val="0"/>
            <c:extLst>
              <c:ext xmlns:c16="http://schemas.microsoft.com/office/drawing/2014/chart" uri="{C3380CC4-5D6E-409C-BE32-E72D297353CC}">
                <c16:uniqueId val="{00000028-FCDB-4C83-97D6-F5118927CD64}"/>
              </c:ext>
            </c:extLst>
          </c:dPt>
          <c:dPt>
            <c:idx val="42"/>
            <c:invertIfNegative val="0"/>
            <c:bubble3D val="0"/>
            <c:extLst>
              <c:ext xmlns:c16="http://schemas.microsoft.com/office/drawing/2014/chart" uri="{C3380CC4-5D6E-409C-BE32-E72D297353CC}">
                <c16:uniqueId val="{00000029-FCDB-4C83-97D6-F5118927CD64}"/>
              </c:ext>
            </c:extLst>
          </c:dPt>
          <c:dPt>
            <c:idx val="43"/>
            <c:invertIfNegative val="0"/>
            <c:bubble3D val="0"/>
            <c:extLst>
              <c:ext xmlns:c16="http://schemas.microsoft.com/office/drawing/2014/chart" uri="{C3380CC4-5D6E-409C-BE32-E72D297353CC}">
                <c16:uniqueId val="{0000002A-FCDB-4C83-97D6-F5118927CD64}"/>
              </c:ext>
            </c:extLst>
          </c:dPt>
          <c:dPt>
            <c:idx val="44"/>
            <c:invertIfNegative val="0"/>
            <c:bubble3D val="0"/>
            <c:extLst>
              <c:ext xmlns:c16="http://schemas.microsoft.com/office/drawing/2014/chart" uri="{C3380CC4-5D6E-409C-BE32-E72D297353CC}">
                <c16:uniqueId val="{0000002B-FCDB-4C83-97D6-F5118927CD64}"/>
              </c:ext>
            </c:extLst>
          </c:dPt>
          <c:dPt>
            <c:idx val="45"/>
            <c:invertIfNegative val="0"/>
            <c:bubble3D val="0"/>
            <c:extLst>
              <c:ext xmlns:c16="http://schemas.microsoft.com/office/drawing/2014/chart" uri="{C3380CC4-5D6E-409C-BE32-E72D297353CC}">
                <c16:uniqueId val="{0000002C-FCDB-4C83-97D6-F5118927CD64}"/>
              </c:ext>
            </c:extLst>
          </c:dPt>
          <c:dPt>
            <c:idx val="46"/>
            <c:invertIfNegative val="0"/>
            <c:bubble3D val="0"/>
            <c:spPr>
              <a:solidFill>
                <a:sysClr val="window" lastClr="FFFFFF">
                  <a:lumMod val="50000"/>
                </a:sysClr>
              </a:solidFill>
            </c:spPr>
            <c:extLst>
              <c:ext xmlns:c16="http://schemas.microsoft.com/office/drawing/2014/chart" uri="{C3380CC4-5D6E-409C-BE32-E72D297353CC}">
                <c16:uniqueId val="{0000002E-FCDB-4C83-97D6-F5118927CD64}"/>
              </c:ext>
            </c:extLst>
          </c:dPt>
          <c:dLbls>
            <c:dLbl>
              <c:idx val="10"/>
              <c:layout>
                <c:manualLayout>
                  <c:x val="-6.1538461538461538E-3"/>
                  <c:y val="-2.6034398791347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DB-4C83-97D6-F5118927CD64}"/>
                </c:ext>
              </c:extLst>
            </c:dLbl>
            <c:dLbl>
              <c:idx val="22"/>
              <c:layout>
                <c:manualLayout>
                  <c:x val="-6.15384615384622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CDB-4C83-97D6-F5118927CD64}"/>
                </c:ext>
              </c:extLst>
            </c:dLbl>
            <c:dLbl>
              <c:idx val="34"/>
              <c:layout>
                <c:manualLayout>
                  <c:x val="-4.1025641025642526E-3"/>
                  <c:y val="-1.115759948200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CDB-4C83-97D6-F5118927CD64}"/>
                </c:ext>
              </c:extLst>
            </c:dLbl>
            <c:dLbl>
              <c:idx val="46"/>
              <c:layout>
                <c:manualLayout>
                  <c:x val="-1.5042561269783622E-16"/>
                  <c:y val="-2.9753598618683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FCDB-4C83-97D6-F5118927CD64}"/>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'F51'!$A$8:$B$54</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2017</c:v>
                  </c:pt>
                  <c:pt idx="12">
                    <c:v>2018</c:v>
                  </c:pt>
                  <c:pt idx="24">
                    <c:v>2019</c:v>
                  </c:pt>
                  <c:pt idx="36">
                    <c:v>2020</c:v>
                  </c:pt>
                </c:lvl>
              </c:multiLvlStrCache>
            </c:multiLvlStrRef>
          </c:cat>
          <c:val>
            <c:numRef>
              <c:f>'F51'!$G$8:$G$54</c:f>
              <c:numCache>
                <c:formatCode>0.00</c:formatCode>
                <c:ptCount val="47"/>
                <c:pt idx="0">
                  <c:v>19.137850157249598</c:v>
                </c:pt>
                <c:pt idx="1">
                  <c:v>19.014073788284801</c:v>
                </c:pt>
                <c:pt idx="2">
                  <c:v>18.795204634567899</c:v>
                </c:pt>
                <c:pt idx="3">
                  <c:v>18.7735065039993</c:v>
                </c:pt>
                <c:pt idx="4">
                  <c:v>18.661944502332499</c:v>
                </c:pt>
                <c:pt idx="5">
                  <c:v>18.4760018499199</c:v>
                </c:pt>
                <c:pt idx="6">
                  <c:v>18.3028834491259</c:v>
                </c:pt>
                <c:pt idx="7">
                  <c:v>18.285236822917199</c:v>
                </c:pt>
                <c:pt idx="8">
                  <c:v>18.4811523714801</c:v>
                </c:pt>
                <c:pt idx="9">
                  <c:v>18.510259753630599</c:v>
                </c:pt>
                <c:pt idx="10">
                  <c:v>18.4098348646835</c:v>
                </c:pt>
                <c:pt idx="11">
                  <c:v>18.465741494291802</c:v>
                </c:pt>
                <c:pt idx="12">
                  <c:v>19.0453915278881</c:v>
                </c:pt>
                <c:pt idx="13">
                  <c:v>19.849948134253701</c:v>
                </c:pt>
                <c:pt idx="14">
                  <c:v>20.053811587444802</c:v>
                </c:pt>
                <c:pt idx="15">
                  <c:v>20.218627903613001</c:v>
                </c:pt>
                <c:pt idx="16">
                  <c:v>20.509972335225601</c:v>
                </c:pt>
                <c:pt idx="17">
                  <c:v>20.7487690068021</c:v>
                </c:pt>
                <c:pt idx="18">
                  <c:v>20.940731405061399</c:v>
                </c:pt>
                <c:pt idx="19">
                  <c:v>21.2683914002173</c:v>
                </c:pt>
                <c:pt idx="20">
                  <c:v>21.459118936486998</c:v>
                </c:pt>
                <c:pt idx="21">
                  <c:v>21.613725740564799</c:v>
                </c:pt>
                <c:pt idx="22">
                  <c:v>21.4768813885836</c:v>
                </c:pt>
                <c:pt idx="23">
                  <c:v>21.082045451072901</c:v>
                </c:pt>
                <c:pt idx="24">
                  <c:v>21.002137788690298</c:v>
                </c:pt>
                <c:pt idx="25">
                  <c:v>21.439170909224</c:v>
                </c:pt>
                <c:pt idx="26">
                  <c:v>21.854547777879699</c:v>
                </c:pt>
                <c:pt idx="27">
                  <c:v>21.721457374075801</c:v>
                </c:pt>
                <c:pt idx="28">
                  <c:v>21.786815964779599</c:v>
                </c:pt>
                <c:pt idx="29">
                  <c:v>21.623068277222998</c:v>
                </c:pt>
                <c:pt idx="30">
                  <c:v>21.552467239725299</c:v>
                </c:pt>
                <c:pt idx="31">
                  <c:v>21.4081048527602</c:v>
                </c:pt>
                <c:pt idx="32">
                  <c:v>21.332169015683402</c:v>
                </c:pt>
                <c:pt idx="33">
                  <c:v>21.196444684520099</c:v>
                </c:pt>
                <c:pt idx="34">
                  <c:v>21.016563536699302</c:v>
                </c:pt>
                <c:pt idx="35">
                  <c:v>21.038781814005699</c:v>
                </c:pt>
                <c:pt idx="36">
                  <c:v>21.044620637159099</c:v>
                </c:pt>
                <c:pt idx="37">
                  <c:v>20.803702760352699</c:v>
                </c:pt>
                <c:pt idx="38">
                  <c:v>19.3704590258445</c:v>
                </c:pt>
                <c:pt idx="39">
                  <c:v>16.4854097456295</c:v>
                </c:pt>
                <c:pt idx="40">
                  <c:v>17.465719347913002</c:v>
                </c:pt>
                <c:pt idx="41">
                  <c:v>18.7360514407982</c:v>
                </c:pt>
                <c:pt idx="42">
                  <c:v>19.642728562846798</c:v>
                </c:pt>
                <c:pt idx="43">
                  <c:v>19.529742934455601</c:v>
                </c:pt>
                <c:pt idx="44">
                  <c:v>19.347255691534201</c:v>
                </c:pt>
                <c:pt idx="45">
                  <c:v>19.058360658995301</c:v>
                </c:pt>
                <c:pt idx="46">
                  <c:v>18.298773726712302</c:v>
                </c:pt>
              </c:numCache>
            </c:numRef>
          </c:val>
          <c:extLst>
            <c:ext xmlns:c16="http://schemas.microsoft.com/office/drawing/2014/chart" uri="{C3380CC4-5D6E-409C-BE32-E72D297353CC}">
              <c16:uniqueId val="{0000002F-FCDB-4C83-97D6-F5118927CD64}"/>
            </c:ext>
          </c:extLst>
        </c:ser>
        <c:ser>
          <c:idx val="1"/>
          <c:order val="1"/>
          <c:tx>
            <c:strRef>
              <c:f>'F51'!$H$7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30-FCDB-4C83-97D6-F5118927CD64}"/>
              </c:ext>
            </c:extLst>
          </c:dPt>
          <c:dPt>
            <c:idx val="1"/>
            <c:invertIfNegative val="0"/>
            <c:bubble3D val="0"/>
            <c:extLst>
              <c:ext xmlns:c16="http://schemas.microsoft.com/office/drawing/2014/chart" uri="{C3380CC4-5D6E-409C-BE32-E72D297353CC}">
                <c16:uniqueId val="{00000031-FCDB-4C83-97D6-F5118927CD64}"/>
              </c:ext>
            </c:extLst>
          </c:dPt>
          <c:dPt>
            <c:idx val="2"/>
            <c:invertIfNegative val="0"/>
            <c:bubble3D val="0"/>
            <c:extLst>
              <c:ext xmlns:c16="http://schemas.microsoft.com/office/drawing/2014/chart" uri="{C3380CC4-5D6E-409C-BE32-E72D297353CC}">
                <c16:uniqueId val="{00000032-FCDB-4C83-97D6-F5118927CD64}"/>
              </c:ext>
            </c:extLst>
          </c:dPt>
          <c:dPt>
            <c:idx val="3"/>
            <c:invertIfNegative val="0"/>
            <c:bubble3D val="0"/>
            <c:extLst>
              <c:ext xmlns:c16="http://schemas.microsoft.com/office/drawing/2014/chart" uri="{C3380CC4-5D6E-409C-BE32-E72D297353CC}">
                <c16:uniqueId val="{00000033-FCDB-4C83-97D6-F5118927CD64}"/>
              </c:ext>
            </c:extLst>
          </c:dPt>
          <c:dPt>
            <c:idx val="5"/>
            <c:invertIfNegative val="0"/>
            <c:bubble3D val="0"/>
            <c:extLst>
              <c:ext xmlns:c16="http://schemas.microsoft.com/office/drawing/2014/chart" uri="{C3380CC4-5D6E-409C-BE32-E72D297353CC}">
                <c16:uniqueId val="{00000034-FCDB-4C83-97D6-F5118927CD64}"/>
              </c:ext>
            </c:extLst>
          </c:dPt>
          <c:dPt>
            <c:idx val="6"/>
            <c:invertIfNegative val="0"/>
            <c:bubble3D val="0"/>
            <c:extLst>
              <c:ext xmlns:c16="http://schemas.microsoft.com/office/drawing/2014/chart" uri="{C3380CC4-5D6E-409C-BE32-E72D297353CC}">
                <c16:uniqueId val="{00000035-FCDB-4C83-97D6-F5118927CD64}"/>
              </c:ext>
            </c:extLst>
          </c:dPt>
          <c:dPt>
            <c:idx val="7"/>
            <c:invertIfNegative val="0"/>
            <c:bubble3D val="0"/>
            <c:extLst>
              <c:ext xmlns:c16="http://schemas.microsoft.com/office/drawing/2014/chart" uri="{C3380CC4-5D6E-409C-BE32-E72D297353CC}">
                <c16:uniqueId val="{00000036-FCDB-4C83-97D6-F5118927CD64}"/>
              </c:ext>
            </c:extLst>
          </c:dPt>
          <c:dPt>
            <c:idx val="8"/>
            <c:invertIfNegative val="0"/>
            <c:bubble3D val="0"/>
            <c:extLst>
              <c:ext xmlns:c16="http://schemas.microsoft.com/office/drawing/2014/chart" uri="{C3380CC4-5D6E-409C-BE32-E72D297353CC}">
                <c16:uniqueId val="{00000037-FCDB-4C83-97D6-F5118927CD64}"/>
              </c:ext>
            </c:extLst>
          </c:dPt>
          <c:dPt>
            <c:idx val="9"/>
            <c:invertIfNegative val="0"/>
            <c:bubble3D val="0"/>
            <c:extLst>
              <c:ext xmlns:c16="http://schemas.microsoft.com/office/drawing/2014/chart" uri="{C3380CC4-5D6E-409C-BE32-E72D297353CC}">
                <c16:uniqueId val="{00000038-FCDB-4C83-97D6-F5118927CD64}"/>
              </c:ext>
            </c:extLst>
          </c:dPt>
          <c:dPt>
            <c:idx val="10"/>
            <c:invertIfNegative val="0"/>
            <c:bubble3D val="0"/>
            <c:spPr>
              <a:solidFill>
                <a:srgbClr val="FFC000"/>
              </a:solidFill>
            </c:spPr>
            <c:extLst>
              <c:ext xmlns:c16="http://schemas.microsoft.com/office/drawing/2014/chart" uri="{C3380CC4-5D6E-409C-BE32-E72D297353CC}">
                <c16:uniqueId val="{0000003A-FCDB-4C83-97D6-F5118927CD64}"/>
              </c:ext>
            </c:extLst>
          </c:dPt>
          <c:dPt>
            <c:idx val="11"/>
            <c:invertIfNegative val="0"/>
            <c:bubble3D val="0"/>
            <c:extLst>
              <c:ext xmlns:c16="http://schemas.microsoft.com/office/drawing/2014/chart" uri="{C3380CC4-5D6E-409C-BE32-E72D297353CC}">
                <c16:uniqueId val="{0000003B-FCDB-4C83-97D6-F5118927CD64}"/>
              </c:ext>
            </c:extLst>
          </c:dPt>
          <c:dPt>
            <c:idx val="12"/>
            <c:invertIfNegative val="0"/>
            <c:bubble3D val="0"/>
            <c:extLst>
              <c:ext xmlns:c16="http://schemas.microsoft.com/office/drawing/2014/chart" uri="{C3380CC4-5D6E-409C-BE32-E72D297353CC}">
                <c16:uniqueId val="{0000003C-FCDB-4C83-97D6-F5118927CD64}"/>
              </c:ext>
            </c:extLst>
          </c:dPt>
          <c:dPt>
            <c:idx val="13"/>
            <c:invertIfNegative val="0"/>
            <c:bubble3D val="0"/>
            <c:extLst>
              <c:ext xmlns:c16="http://schemas.microsoft.com/office/drawing/2014/chart" uri="{C3380CC4-5D6E-409C-BE32-E72D297353CC}">
                <c16:uniqueId val="{0000003D-FCDB-4C83-97D6-F5118927CD64}"/>
              </c:ext>
            </c:extLst>
          </c:dPt>
          <c:dPt>
            <c:idx val="14"/>
            <c:invertIfNegative val="0"/>
            <c:bubble3D val="0"/>
            <c:extLst>
              <c:ext xmlns:c16="http://schemas.microsoft.com/office/drawing/2014/chart" uri="{C3380CC4-5D6E-409C-BE32-E72D297353CC}">
                <c16:uniqueId val="{0000003E-FCDB-4C83-97D6-F5118927CD64}"/>
              </c:ext>
            </c:extLst>
          </c:dPt>
          <c:dPt>
            <c:idx val="15"/>
            <c:invertIfNegative val="0"/>
            <c:bubble3D val="0"/>
            <c:extLst>
              <c:ext xmlns:c16="http://schemas.microsoft.com/office/drawing/2014/chart" uri="{C3380CC4-5D6E-409C-BE32-E72D297353CC}">
                <c16:uniqueId val="{0000003F-FCDB-4C83-97D6-F5118927CD64}"/>
              </c:ext>
            </c:extLst>
          </c:dPt>
          <c:dPt>
            <c:idx val="17"/>
            <c:invertIfNegative val="0"/>
            <c:bubble3D val="0"/>
            <c:extLst>
              <c:ext xmlns:c16="http://schemas.microsoft.com/office/drawing/2014/chart" uri="{C3380CC4-5D6E-409C-BE32-E72D297353CC}">
                <c16:uniqueId val="{00000040-FCDB-4C83-97D6-F5118927CD64}"/>
              </c:ext>
            </c:extLst>
          </c:dPt>
          <c:dPt>
            <c:idx val="18"/>
            <c:invertIfNegative val="0"/>
            <c:bubble3D val="0"/>
            <c:extLst>
              <c:ext xmlns:c16="http://schemas.microsoft.com/office/drawing/2014/chart" uri="{C3380CC4-5D6E-409C-BE32-E72D297353CC}">
                <c16:uniqueId val="{00000041-FCDB-4C83-97D6-F5118927CD64}"/>
              </c:ext>
            </c:extLst>
          </c:dPt>
          <c:dPt>
            <c:idx val="19"/>
            <c:invertIfNegative val="0"/>
            <c:bubble3D val="0"/>
            <c:extLst>
              <c:ext xmlns:c16="http://schemas.microsoft.com/office/drawing/2014/chart" uri="{C3380CC4-5D6E-409C-BE32-E72D297353CC}">
                <c16:uniqueId val="{00000042-FCDB-4C83-97D6-F5118927CD64}"/>
              </c:ext>
            </c:extLst>
          </c:dPt>
          <c:dPt>
            <c:idx val="20"/>
            <c:invertIfNegative val="0"/>
            <c:bubble3D val="0"/>
            <c:extLst>
              <c:ext xmlns:c16="http://schemas.microsoft.com/office/drawing/2014/chart" uri="{C3380CC4-5D6E-409C-BE32-E72D297353CC}">
                <c16:uniqueId val="{00000043-FCDB-4C83-97D6-F5118927CD64}"/>
              </c:ext>
            </c:extLst>
          </c:dPt>
          <c:dPt>
            <c:idx val="21"/>
            <c:invertIfNegative val="0"/>
            <c:bubble3D val="0"/>
            <c:extLst>
              <c:ext xmlns:c16="http://schemas.microsoft.com/office/drawing/2014/chart" uri="{C3380CC4-5D6E-409C-BE32-E72D297353CC}">
                <c16:uniqueId val="{00000044-FCDB-4C83-97D6-F5118927CD64}"/>
              </c:ext>
            </c:extLst>
          </c:dPt>
          <c:dPt>
            <c:idx val="22"/>
            <c:invertIfNegative val="0"/>
            <c:bubble3D val="0"/>
            <c:spPr>
              <a:solidFill>
                <a:srgbClr val="FFC000"/>
              </a:solidFill>
            </c:spPr>
            <c:extLst>
              <c:ext xmlns:c16="http://schemas.microsoft.com/office/drawing/2014/chart" uri="{C3380CC4-5D6E-409C-BE32-E72D297353CC}">
                <c16:uniqueId val="{00000046-FCDB-4C83-97D6-F5118927CD64}"/>
              </c:ext>
            </c:extLst>
          </c:dPt>
          <c:dPt>
            <c:idx val="23"/>
            <c:invertIfNegative val="0"/>
            <c:bubble3D val="0"/>
            <c:extLst>
              <c:ext xmlns:c16="http://schemas.microsoft.com/office/drawing/2014/chart" uri="{C3380CC4-5D6E-409C-BE32-E72D297353CC}">
                <c16:uniqueId val="{00000047-FCDB-4C83-97D6-F5118927CD64}"/>
              </c:ext>
            </c:extLst>
          </c:dPt>
          <c:dPt>
            <c:idx val="24"/>
            <c:invertIfNegative val="0"/>
            <c:bubble3D val="0"/>
            <c:extLst>
              <c:ext xmlns:c16="http://schemas.microsoft.com/office/drawing/2014/chart" uri="{C3380CC4-5D6E-409C-BE32-E72D297353CC}">
                <c16:uniqueId val="{00000048-FCDB-4C83-97D6-F5118927CD64}"/>
              </c:ext>
            </c:extLst>
          </c:dPt>
          <c:dPt>
            <c:idx val="25"/>
            <c:invertIfNegative val="0"/>
            <c:bubble3D val="0"/>
            <c:extLst>
              <c:ext xmlns:c16="http://schemas.microsoft.com/office/drawing/2014/chart" uri="{C3380CC4-5D6E-409C-BE32-E72D297353CC}">
                <c16:uniqueId val="{00000049-FCDB-4C83-97D6-F5118927CD64}"/>
              </c:ext>
            </c:extLst>
          </c:dPt>
          <c:dPt>
            <c:idx val="26"/>
            <c:invertIfNegative val="0"/>
            <c:bubble3D val="0"/>
            <c:extLst>
              <c:ext xmlns:c16="http://schemas.microsoft.com/office/drawing/2014/chart" uri="{C3380CC4-5D6E-409C-BE32-E72D297353CC}">
                <c16:uniqueId val="{0000004A-FCDB-4C83-97D6-F5118927CD64}"/>
              </c:ext>
            </c:extLst>
          </c:dPt>
          <c:dPt>
            <c:idx val="27"/>
            <c:invertIfNegative val="0"/>
            <c:bubble3D val="0"/>
            <c:extLst>
              <c:ext xmlns:c16="http://schemas.microsoft.com/office/drawing/2014/chart" uri="{C3380CC4-5D6E-409C-BE32-E72D297353CC}">
                <c16:uniqueId val="{0000004B-FCDB-4C83-97D6-F5118927CD64}"/>
              </c:ext>
            </c:extLst>
          </c:dPt>
          <c:dPt>
            <c:idx val="29"/>
            <c:invertIfNegative val="0"/>
            <c:bubble3D val="0"/>
            <c:extLst>
              <c:ext xmlns:c16="http://schemas.microsoft.com/office/drawing/2014/chart" uri="{C3380CC4-5D6E-409C-BE32-E72D297353CC}">
                <c16:uniqueId val="{0000004C-FCDB-4C83-97D6-F5118927CD64}"/>
              </c:ext>
            </c:extLst>
          </c:dPt>
          <c:dPt>
            <c:idx val="30"/>
            <c:invertIfNegative val="0"/>
            <c:bubble3D val="0"/>
            <c:extLst>
              <c:ext xmlns:c16="http://schemas.microsoft.com/office/drawing/2014/chart" uri="{C3380CC4-5D6E-409C-BE32-E72D297353CC}">
                <c16:uniqueId val="{0000004D-FCDB-4C83-97D6-F5118927CD64}"/>
              </c:ext>
            </c:extLst>
          </c:dPt>
          <c:dPt>
            <c:idx val="31"/>
            <c:invertIfNegative val="0"/>
            <c:bubble3D val="0"/>
            <c:extLst>
              <c:ext xmlns:c16="http://schemas.microsoft.com/office/drawing/2014/chart" uri="{C3380CC4-5D6E-409C-BE32-E72D297353CC}">
                <c16:uniqueId val="{0000004E-FCDB-4C83-97D6-F5118927CD64}"/>
              </c:ext>
            </c:extLst>
          </c:dPt>
          <c:dPt>
            <c:idx val="32"/>
            <c:invertIfNegative val="0"/>
            <c:bubble3D val="0"/>
            <c:extLst>
              <c:ext xmlns:c16="http://schemas.microsoft.com/office/drawing/2014/chart" uri="{C3380CC4-5D6E-409C-BE32-E72D297353CC}">
                <c16:uniqueId val="{0000004F-FCDB-4C83-97D6-F5118927CD64}"/>
              </c:ext>
            </c:extLst>
          </c:dPt>
          <c:dPt>
            <c:idx val="33"/>
            <c:invertIfNegative val="0"/>
            <c:bubble3D val="0"/>
            <c:extLst>
              <c:ext xmlns:c16="http://schemas.microsoft.com/office/drawing/2014/chart" uri="{C3380CC4-5D6E-409C-BE32-E72D297353CC}">
                <c16:uniqueId val="{00000050-FCDB-4C83-97D6-F5118927CD64}"/>
              </c:ext>
            </c:extLst>
          </c:dPt>
          <c:dPt>
            <c:idx val="34"/>
            <c:invertIfNegative val="0"/>
            <c:bubble3D val="0"/>
            <c:spPr>
              <a:solidFill>
                <a:srgbClr val="FFC000"/>
              </a:solidFill>
            </c:spPr>
            <c:extLst>
              <c:ext xmlns:c16="http://schemas.microsoft.com/office/drawing/2014/chart" uri="{C3380CC4-5D6E-409C-BE32-E72D297353CC}">
                <c16:uniqueId val="{00000052-FCDB-4C83-97D6-F5118927CD64}"/>
              </c:ext>
            </c:extLst>
          </c:dPt>
          <c:dPt>
            <c:idx val="35"/>
            <c:invertIfNegative val="0"/>
            <c:bubble3D val="0"/>
            <c:extLst>
              <c:ext xmlns:c16="http://schemas.microsoft.com/office/drawing/2014/chart" uri="{C3380CC4-5D6E-409C-BE32-E72D297353CC}">
                <c16:uniqueId val="{00000053-FCDB-4C83-97D6-F5118927CD64}"/>
              </c:ext>
            </c:extLst>
          </c:dPt>
          <c:dPt>
            <c:idx val="36"/>
            <c:invertIfNegative val="0"/>
            <c:bubble3D val="0"/>
            <c:extLst>
              <c:ext xmlns:c16="http://schemas.microsoft.com/office/drawing/2014/chart" uri="{C3380CC4-5D6E-409C-BE32-E72D297353CC}">
                <c16:uniqueId val="{00000054-FCDB-4C83-97D6-F5118927CD64}"/>
              </c:ext>
            </c:extLst>
          </c:dPt>
          <c:dPt>
            <c:idx val="37"/>
            <c:invertIfNegative val="0"/>
            <c:bubble3D val="0"/>
            <c:extLst>
              <c:ext xmlns:c16="http://schemas.microsoft.com/office/drawing/2014/chart" uri="{C3380CC4-5D6E-409C-BE32-E72D297353CC}">
                <c16:uniqueId val="{00000055-FCDB-4C83-97D6-F5118927CD64}"/>
              </c:ext>
            </c:extLst>
          </c:dPt>
          <c:dPt>
            <c:idx val="38"/>
            <c:invertIfNegative val="0"/>
            <c:bubble3D val="0"/>
            <c:extLst>
              <c:ext xmlns:c16="http://schemas.microsoft.com/office/drawing/2014/chart" uri="{C3380CC4-5D6E-409C-BE32-E72D297353CC}">
                <c16:uniqueId val="{00000056-FCDB-4C83-97D6-F5118927CD64}"/>
              </c:ext>
            </c:extLst>
          </c:dPt>
          <c:dPt>
            <c:idx val="39"/>
            <c:invertIfNegative val="0"/>
            <c:bubble3D val="0"/>
            <c:extLst>
              <c:ext xmlns:c16="http://schemas.microsoft.com/office/drawing/2014/chart" uri="{C3380CC4-5D6E-409C-BE32-E72D297353CC}">
                <c16:uniqueId val="{00000057-FCDB-4C83-97D6-F5118927CD64}"/>
              </c:ext>
            </c:extLst>
          </c:dPt>
          <c:dPt>
            <c:idx val="41"/>
            <c:invertIfNegative val="0"/>
            <c:bubble3D val="0"/>
            <c:extLst>
              <c:ext xmlns:c16="http://schemas.microsoft.com/office/drawing/2014/chart" uri="{C3380CC4-5D6E-409C-BE32-E72D297353CC}">
                <c16:uniqueId val="{00000058-FCDB-4C83-97D6-F5118927CD64}"/>
              </c:ext>
            </c:extLst>
          </c:dPt>
          <c:dPt>
            <c:idx val="42"/>
            <c:invertIfNegative val="0"/>
            <c:bubble3D val="0"/>
            <c:extLst>
              <c:ext xmlns:c16="http://schemas.microsoft.com/office/drawing/2014/chart" uri="{C3380CC4-5D6E-409C-BE32-E72D297353CC}">
                <c16:uniqueId val="{00000059-FCDB-4C83-97D6-F5118927CD64}"/>
              </c:ext>
            </c:extLst>
          </c:dPt>
          <c:dPt>
            <c:idx val="43"/>
            <c:invertIfNegative val="0"/>
            <c:bubble3D val="0"/>
            <c:extLst>
              <c:ext xmlns:c16="http://schemas.microsoft.com/office/drawing/2014/chart" uri="{C3380CC4-5D6E-409C-BE32-E72D297353CC}">
                <c16:uniqueId val="{0000005A-FCDB-4C83-97D6-F5118927CD64}"/>
              </c:ext>
            </c:extLst>
          </c:dPt>
          <c:dPt>
            <c:idx val="44"/>
            <c:invertIfNegative val="0"/>
            <c:bubble3D val="0"/>
            <c:extLst>
              <c:ext xmlns:c16="http://schemas.microsoft.com/office/drawing/2014/chart" uri="{C3380CC4-5D6E-409C-BE32-E72D297353CC}">
                <c16:uniqueId val="{0000005B-FCDB-4C83-97D6-F5118927CD64}"/>
              </c:ext>
            </c:extLst>
          </c:dPt>
          <c:dPt>
            <c:idx val="45"/>
            <c:invertIfNegative val="0"/>
            <c:bubble3D val="0"/>
            <c:extLst>
              <c:ext xmlns:c16="http://schemas.microsoft.com/office/drawing/2014/chart" uri="{C3380CC4-5D6E-409C-BE32-E72D297353CC}">
                <c16:uniqueId val="{0000005C-FCDB-4C83-97D6-F5118927CD64}"/>
              </c:ext>
            </c:extLst>
          </c:dPt>
          <c:dPt>
            <c:idx val="46"/>
            <c:invertIfNegative val="0"/>
            <c:bubble3D val="0"/>
            <c:spPr>
              <a:solidFill>
                <a:srgbClr val="FFC000"/>
              </a:solidFill>
            </c:spPr>
            <c:extLst>
              <c:ext xmlns:c16="http://schemas.microsoft.com/office/drawing/2014/chart" uri="{C3380CC4-5D6E-409C-BE32-E72D297353CC}">
                <c16:uniqueId val="{0000005E-FCDB-4C83-97D6-F5118927CD64}"/>
              </c:ext>
            </c:extLst>
          </c:dPt>
          <c:dLbls>
            <c:dLbl>
              <c:idx val="10"/>
              <c:layout>
                <c:manualLayout>
                  <c:x val="0"/>
                  <c:y val="-1.8595999136677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FCDB-4C83-97D6-F5118927CD64}"/>
                </c:ext>
              </c:extLst>
            </c:dLbl>
            <c:dLbl>
              <c:idx val="22"/>
              <c:layout>
                <c:manualLayout>
                  <c:x val="4.1025641025640271E-3"/>
                  <c:y val="-1.85959991366770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FCDB-4C83-97D6-F5118927CD64}"/>
                </c:ext>
              </c:extLst>
            </c:dLbl>
            <c:dLbl>
              <c:idx val="34"/>
              <c:layout>
                <c:manualLayout>
                  <c:x val="4.1025641025641026E-3"/>
                  <c:y val="-5.5787997410031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FCDB-4C83-97D6-F5118927CD64}"/>
                </c:ext>
              </c:extLst>
            </c:dLbl>
            <c:dLbl>
              <c:idx val="4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FCDB-4C83-97D6-F5118927CD64}"/>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'F51'!$A$8:$B$54</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2017</c:v>
                  </c:pt>
                  <c:pt idx="12">
                    <c:v>2018</c:v>
                  </c:pt>
                  <c:pt idx="24">
                    <c:v>2019</c:v>
                  </c:pt>
                  <c:pt idx="36">
                    <c:v>2020</c:v>
                  </c:pt>
                </c:lvl>
              </c:multiLvlStrCache>
            </c:multiLvlStrRef>
          </c:cat>
          <c:val>
            <c:numRef>
              <c:f>'F51'!$H$8:$H$54</c:f>
              <c:numCache>
                <c:formatCode>0.00</c:formatCode>
                <c:ptCount val="47"/>
                <c:pt idx="0">
                  <c:v>18.612883470371699</c:v>
                </c:pt>
                <c:pt idx="1">
                  <c:v>18.327779839668299</c:v>
                </c:pt>
                <c:pt idx="2">
                  <c:v>18.1387923023787</c:v>
                </c:pt>
                <c:pt idx="3">
                  <c:v>18.109708570450501</c:v>
                </c:pt>
                <c:pt idx="4">
                  <c:v>18.015611403035699</c:v>
                </c:pt>
                <c:pt idx="5">
                  <c:v>17.851686034052801</c:v>
                </c:pt>
                <c:pt idx="6">
                  <c:v>17.681191271140701</c:v>
                </c:pt>
                <c:pt idx="7">
                  <c:v>17.680870705894201</c:v>
                </c:pt>
                <c:pt idx="8">
                  <c:v>17.881551718155201</c:v>
                </c:pt>
                <c:pt idx="9">
                  <c:v>17.9189909663558</c:v>
                </c:pt>
                <c:pt idx="10">
                  <c:v>17.847803135366</c:v>
                </c:pt>
                <c:pt idx="11">
                  <c:v>17.8987748116676</c:v>
                </c:pt>
                <c:pt idx="12">
                  <c:v>18.407106919896101</c:v>
                </c:pt>
                <c:pt idx="13">
                  <c:v>19.045472490902199</c:v>
                </c:pt>
                <c:pt idx="14">
                  <c:v>19.2339878034836</c:v>
                </c:pt>
                <c:pt idx="15">
                  <c:v>19.411660477466199</c:v>
                </c:pt>
                <c:pt idx="16">
                  <c:v>19.671528468408599</c:v>
                </c:pt>
                <c:pt idx="17">
                  <c:v>19.8220084406056</c:v>
                </c:pt>
                <c:pt idx="18">
                  <c:v>20.103722849056901</c:v>
                </c:pt>
                <c:pt idx="19">
                  <c:v>20.550059298636999</c:v>
                </c:pt>
                <c:pt idx="20">
                  <c:v>20.7412797953181</c:v>
                </c:pt>
                <c:pt idx="21">
                  <c:v>20.850567095627401</c:v>
                </c:pt>
                <c:pt idx="22">
                  <c:v>20.647931426055401</c:v>
                </c:pt>
                <c:pt idx="23">
                  <c:v>20.186952673815401</c:v>
                </c:pt>
                <c:pt idx="24">
                  <c:v>19.865227922715</c:v>
                </c:pt>
                <c:pt idx="25">
                  <c:v>20.316572636123599</c:v>
                </c:pt>
                <c:pt idx="26">
                  <c:v>20.767131709819399</c:v>
                </c:pt>
                <c:pt idx="27">
                  <c:v>20.525605600264502</c:v>
                </c:pt>
                <c:pt idx="28">
                  <c:v>20.501015636458401</c:v>
                </c:pt>
                <c:pt idx="29">
                  <c:v>20.369657422134502</c:v>
                </c:pt>
                <c:pt idx="30">
                  <c:v>20.366040362141199</c:v>
                </c:pt>
                <c:pt idx="31">
                  <c:v>20.249526186207799</c:v>
                </c:pt>
                <c:pt idx="32">
                  <c:v>20.284328671254201</c:v>
                </c:pt>
                <c:pt idx="33">
                  <c:v>20.132869632561199</c:v>
                </c:pt>
                <c:pt idx="34">
                  <c:v>19.963699793894499</c:v>
                </c:pt>
                <c:pt idx="35">
                  <c:v>19.978088970327502</c:v>
                </c:pt>
                <c:pt idx="36">
                  <c:v>19.960265572808801</c:v>
                </c:pt>
                <c:pt idx="37">
                  <c:v>19.761984953813901</c:v>
                </c:pt>
                <c:pt idx="38">
                  <c:v>18.2232796779243</c:v>
                </c:pt>
                <c:pt idx="39">
                  <c:v>15.544684251424799</c:v>
                </c:pt>
                <c:pt idx="40">
                  <c:v>16.6668932556436</c:v>
                </c:pt>
                <c:pt idx="41">
                  <c:v>18.002828882687101</c:v>
                </c:pt>
                <c:pt idx="42">
                  <c:v>18.845032170092299</c:v>
                </c:pt>
                <c:pt idx="43">
                  <c:v>18.7711710020744</c:v>
                </c:pt>
                <c:pt idx="44">
                  <c:v>18.662228294544299</c:v>
                </c:pt>
                <c:pt idx="45">
                  <c:v>18.406407056334899</c:v>
                </c:pt>
                <c:pt idx="46">
                  <c:v>17.721554810542202</c:v>
                </c:pt>
              </c:numCache>
            </c:numRef>
          </c:val>
          <c:extLst>
            <c:ext xmlns:c16="http://schemas.microsoft.com/office/drawing/2014/chart" uri="{C3380CC4-5D6E-409C-BE32-E72D297353CC}">
              <c16:uniqueId val="{0000005F-FCDB-4C83-97D6-F5118927CD64}"/>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2"/>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'F51'!$G$7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4CF1-4B7B-A1D9-4D79D63E0B08}"/>
              </c:ext>
            </c:extLst>
          </c:dPt>
          <c:dPt>
            <c:idx val="1"/>
            <c:invertIfNegative val="0"/>
            <c:bubble3D val="0"/>
            <c:extLst>
              <c:ext xmlns:c16="http://schemas.microsoft.com/office/drawing/2014/chart" uri="{C3380CC4-5D6E-409C-BE32-E72D297353CC}">
                <c16:uniqueId val="{00000001-4CF1-4B7B-A1D9-4D79D63E0B08}"/>
              </c:ext>
            </c:extLst>
          </c:dPt>
          <c:dPt>
            <c:idx val="2"/>
            <c:invertIfNegative val="0"/>
            <c:bubble3D val="0"/>
            <c:extLst>
              <c:ext xmlns:c16="http://schemas.microsoft.com/office/drawing/2014/chart" uri="{C3380CC4-5D6E-409C-BE32-E72D297353CC}">
                <c16:uniqueId val="{00000002-4CF1-4B7B-A1D9-4D79D63E0B08}"/>
              </c:ext>
            </c:extLst>
          </c:dPt>
          <c:dPt>
            <c:idx val="3"/>
            <c:invertIfNegative val="0"/>
            <c:bubble3D val="0"/>
            <c:extLst>
              <c:ext xmlns:c16="http://schemas.microsoft.com/office/drawing/2014/chart" uri="{C3380CC4-5D6E-409C-BE32-E72D297353CC}">
                <c16:uniqueId val="{00000003-4CF1-4B7B-A1D9-4D79D63E0B08}"/>
              </c:ext>
            </c:extLst>
          </c:dPt>
          <c:dPt>
            <c:idx val="5"/>
            <c:invertIfNegative val="0"/>
            <c:bubble3D val="0"/>
            <c:extLst>
              <c:ext xmlns:c16="http://schemas.microsoft.com/office/drawing/2014/chart" uri="{C3380CC4-5D6E-409C-BE32-E72D297353CC}">
                <c16:uniqueId val="{00000004-4CF1-4B7B-A1D9-4D79D63E0B08}"/>
              </c:ext>
            </c:extLst>
          </c:dPt>
          <c:dPt>
            <c:idx val="6"/>
            <c:invertIfNegative val="0"/>
            <c:bubble3D val="0"/>
            <c:extLst>
              <c:ext xmlns:c16="http://schemas.microsoft.com/office/drawing/2014/chart" uri="{C3380CC4-5D6E-409C-BE32-E72D297353CC}">
                <c16:uniqueId val="{00000005-4CF1-4B7B-A1D9-4D79D63E0B08}"/>
              </c:ext>
            </c:extLst>
          </c:dPt>
          <c:dPt>
            <c:idx val="7"/>
            <c:invertIfNegative val="0"/>
            <c:bubble3D val="0"/>
            <c:extLst>
              <c:ext xmlns:c16="http://schemas.microsoft.com/office/drawing/2014/chart" uri="{C3380CC4-5D6E-409C-BE32-E72D297353CC}">
                <c16:uniqueId val="{00000006-4CF1-4B7B-A1D9-4D79D63E0B08}"/>
              </c:ext>
            </c:extLst>
          </c:dPt>
          <c:dPt>
            <c:idx val="8"/>
            <c:invertIfNegative val="0"/>
            <c:bubble3D val="0"/>
            <c:spPr>
              <a:solidFill>
                <a:sysClr val="windowText" lastClr="000000">
                  <a:lumMod val="75000"/>
                  <a:lumOff val="25000"/>
                </a:sysClr>
              </a:solidFill>
            </c:spPr>
            <c:extLst>
              <c:ext xmlns:c16="http://schemas.microsoft.com/office/drawing/2014/chart" uri="{C3380CC4-5D6E-409C-BE32-E72D297353CC}">
                <c16:uniqueId val="{00000008-4CF1-4B7B-A1D9-4D79D63E0B08}"/>
              </c:ext>
            </c:extLst>
          </c:dPt>
          <c:dPt>
            <c:idx val="10"/>
            <c:invertIfNegative val="0"/>
            <c:bubble3D val="0"/>
            <c:extLst>
              <c:ext xmlns:c16="http://schemas.microsoft.com/office/drawing/2014/chart" uri="{C3380CC4-5D6E-409C-BE32-E72D297353CC}">
                <c16:uniqueId val="{00000009-4CF1-4B7B-A1D9-4D79D63E0B08}"/>
              </c:ext>
            </c:extLst>
          </c:dPt>
          <c:dPt>
            <c:idx val="11"/>
            <c:invertIfNegative val="0"/>
            <c:bubble3D val="0"/>
            <c:extLst>
              <c:ext xmlns:c16="http://schemas.microsoft.com/office/drawing/2014/chart" uri="{C3380CC4-5D6E-409C-BE32-E72D297353CC}">
                <c16:uniqueId val="{0000000A-4CF1-4B7B-A1D9-4D79D63E0B08}"/>
              </c:ext>
            </c:extLst>
          </c:dPt>
          <c:dPt>
            <c:idx val="12"/>
            <c:invertIfNegative val="0"/>
            <c:bubble3D val="0"/>
            <c:extLst>
              <c:ext xmlns:c16="http://schemas.microsoft.com/office/drawing/2014/chart" uri="{C3380CC4-5D6E-409C-BE32-E72D297353CC}">
                <c16:uniqueId val="{0000000B-4CF1-4B7B-A1D9-4D79D63E0B08}"/>
              </c:ext>
            </c:extLst>
          </c:dPt>
          <c:dPt>
            <c:idx val="13"/>
            <c:invertIfNegative val="0"/>
            <c:bubble3D val="0"/>
            <c:extLst>
              <c:ext xmlns:c16="http://schemas.microsoft.com/office/drawing/2014/chart" uri="{C3380CC4-5D6E-409C-BE32-E72D297353CC}">
                <c16:uniqueId val="{0000000C-4CF1-4B7B-A1D9-4D79D63E0B08}"/>
              </c:ext>
            </c:extLst>
          </c:dPt>
          <c:dPt>
            <c:idx val="14"/>
            <c:invertIfNegative val="0"/>
            <c:bubble3D val="0"/>
            <c:extLst>
              <c:ext xmlns:c16="http://schemas.microsoft.com/office/drawing/2014/chart" uri="{C3380CC4-5D6E-409C-BE32-E72D297353CC}">
                <c16:uniqueId val="{0000000D-4CF1-4B7B-A1D9-4D79D63E0B08}"/>
              </c:ext>
            </c:extLst>
          </c:dPt>
          <c:dPt>
            <c:idx val="15"/>
            <c:invertIfNegative val="0"/>
            <c:bubble3D val="0"/>
            <c:extLst>
              <c:ext xmlns:c16="http://schemas.microsoft.com/office/drawing/2014/chart" uri="{C3380CC4-5D6E-409C-BE32-E72D297353CC}">
                <c16:uniqueId val="{0000000E-4CF1-4B7B-A1D9-4D79D63E0B08}"/>
              </c:ext>
            </c:extLst>
          </c:dPt>
          <c:dPt>
            <c:idx val="17"/>
            <c:invertIfNegative val="0"/>
            <c:bubble3D val="0"/>
            <c:extLst>
              <c:ext xmlns:c16="http://schemas.microsoft.com/office/drawing/2014/chart" uri="{C3380CC4-5D6E-409C-BE32-E72D297353CC}">
                <c16:uniqueId val="{0000000F-4CF1-4B7B-A1D9-4D79D63E0B08}"/>
              </c:ext>
            </c:extLst>
          </c:dPt>
          <c:dPt>
            <c:idx val="18"/>
            <c:invertIfNegative val="0"/>
            <c:bubble3D val="0"/>
            <c:extLst>
              <c:ext xmlns:c16="http://schemas.microsoft.com/office/drawing/2014/chart" uri="{C3380CC4-5D6E-409C-BE32-E72D297353CC}">
                <c16:uniqueId val="{00000010-4CF1-4B7B-A1D9-4D79D63E0B08}"/>
              </c:ext>
            </c:extLst>
          </c:dPt>
          <c:dPt>
            <c:idx val="19"/>
            <c:invertIfNegative val="0"/>
            <c:bubble3D val="0"/>
            <c:extLst>
              <c:ext xmlns:c16="http://schemas.microsoft.com/office/drawing/2014/chart" uri="{C3380CC4-5D6E-409C-BE32-E72D297353CC}">
                <c16:uniqueId val="{00000011-4CF1-4B7B-A1D9-4D79D63E0B08}"/>
              </c:ext>
            </c:extLst>
          </c:dPt>
          <c:dPt>
            <c:idx val="20"/>
            <c:invertIfNegative val="0"/>
            <c:bubble3D val="0"/>
            <c:spPr>
              <a:solidFill>
                <a:sysClr val="windowText" lastClr="000000">
                  <a:lumMod val="75000"/>
                  <a:lumOff val="25000"/>
                </a:sysClr>
              </a:solidFill>
            </c:spPr>
            <c:extLst>
              <c:ext xmlns:c16="http://schemas.microsoft.com/office/drawing/2014/chart" uri="{C3380CC4-5D6E-409C-BE32-E72D297353CC}">
                <c16:uniqueId val="{00000013-4CF1-4B7B-A1D9-4D79D63E0B08}"/>
              </c:ext>
            </c:extLst>
          </c:dPt>
          <c:dPt>
            <c:idx val="22"/>
            <c:invertIfNegative val="0"/>
            <c:bubble3D val="0"/>
            <c:extLst>
              <c:ext xmlns:c16="http://schemas.microsoft.com/office/drawing/2014/chart" uri="{C3380CC4-5D6E-409C-BE32-E72D297353CC}">
                <c16:uniqueId val="{00000014-4CF1-4B7B-A1D9-4D79D63E0B08}"/>
              </c:ext>
            </c:extLst>
          </c:dPt>
          <c:dPt>
            <c:idx val="23"/>
            <c:invertIfNegative val="0"/>
            <c:bubble3D val="0"/>
            <c:extLst>
              <c:ext xmlns:c16="http://schemas.microsoft.com/office/drawing/2014/chart" uri="{C3380CC4-5D6E-409C-BE32-E72D297353CC}">
                <c16:uniqueId val="{00000015-4CF1-4B7B-A1D9-4D79D63E0B08}"/>
              </c:ext>
            </c:extLst>
          </c:dPt>
          <c:dPt>
            <c:idx val="24"/>
            <c:invertIfNegative val="0"/>
            <c:bubble3D val="0"/>
            <c:extLst>
              <c:ext xmlns:c16="http://schemas.microsoft.com/office/drawing/2014/chart" uri="{C3380CC4-5D6E-409C-BE32-E72D297353CC}">
                <c16:uniqueId val="{00000016-4CF1-4B7B-A1D9-4D79D63E0B08}"/>
              </c:ext>
            </c:extLst>
          </c:dPt>
          <c:dPt>
            <c:idx val="25"/>
            <c:invertIfNegative val="0"/>
            <c:bubble3D val="0"/>
            <c:extLst>
              <c:ext xmlns:c16="http://schemas.microsoft.com/office/drawing/2014/chart" uri="{C3380CC4-5D6E-409C-BE32-E72D297353CC}">
                <c16:uniqueId val="{00000017-4CF1-4B7B-A1D9-4D79D63E0B08}"/>
              </c:ext>
            </c:extLst>
          </c:dPt>
          <c:dPt>
            <c:idx val="26"/>
            <c:invertIfNegative val="0"/>
            <c:bubble3D val="0"/>
            <c:extLst>
              <c:ext xmlns:c16="http://schemas.microsoft.com/office/drawing/2014/chart" uri="{C3380CC4-5D6E-409C-BE32-E72D297353CC}">
                <c16:uniqueId val="{00000018-4CF1-4B7B-A1D9-4D79D63E0B08}"/>
              </c:ext>
            </c:extLst>
          </c:dPt>
          <c:dPt>
            <c:idx val="27"/>
            <c:invertIfNegative val="0"/>
            <c:bubble3D val="0"/>
            <c:extLst>
              <c:ext xmlns:c16="http://schemas.microsoft.com/office/drawing/2014/chart" uri="{C3380CC4-5D6E-409C-BE32-E72D297353CC}">
                <c16:uniqueId val="{00000019-4CF1-4B7B-A1D9-4D79D63E0B08}"/>
              </c:ext>
            </c:extLst>
          </c:dPt>
          <c:dPt>
            <c:idx val="29"/>
            <c:invertIfNegative val="0"/>
            <c:bubble3D val="0"/>
            <c:extLst>
              <c:ext xmlns:c16="http://schemas.microsoft.com/office/drawing/2014/chart" uri="{C3380CC4-5D6E-409C-BE32-E72D297353CC}">
                <c16:uniqueId val="{0000001A-4CF1-4B7B-A1D9-4D79D63E0B08}"/>
              </c:ext>
            </c:extLst>
          </c:dPt>
          <c:dPt>
            <c:idx val="30"/>
            <c:invertIfNegative val="0"/>
            <c:bubble3D val="0"/>
            <c:extLst>
              <c:ext xmlns:c16="http://schemas.microsoft.com/office/drawing/2014/chart" uri="{C3380CC4-5D6E-409C-BE32-E72D297353CC}">
                <c16:uniqueId val="{0000001B-4CF1-4B7B-A1D9-4D79D63E0B08}"/>
              </c:ext>
            </c:extLst>
          </c:dPt>
          <c:dPt>
            <c:idx val="31"/>
            <c:invertIfNegative val="0"/>
            <c:bubble3D val="0"/>
            <c:extLst>
              <c:ext xmlns:c16="http://schemas.microsoft.com/office/drawing/2014/chart" uri="{C3380CC4-5D6E-409C-BE32-E72D297353CC}">
                <c16:uniqueId val="{0000001C-4CF1-4B7B-A1D9-4D79D63E0B08}"/>
              </c:ext>
            </c:extLst>
          </c:dPt>
          <c:dPt>
            <c:idx val="32"/>
            <c:invertIfNegative val="0"/>
            <c:bubble3D val="0"/>
            <c:spPr>
              <a:solidFill>
                <a:sysClr val="windowText" lastClr="000000">
                  <a:lumMod val="75000"/>
                  <a:lumOff val="25000"/>
                </a:sysClr>
              </a:solidFill>
            </c:spPr>
            <c:extLst>
              <c:ext xmlns:c16="http://schemas.microsoft.com/office/drawing/2014/chart" uri="{C3380CC4-5D6E-409C-BE32-E72D297353CC}">
                <c16:uniqueId val="{0000001E-4CF1-4B7B-A1D9-4D79D63E0B08}"/>
              </c:ext>
            </c:extLst>
          </c:dPt>
          <c:dPt>
            <c:idx val="33"/>
            <c:invertIfNegative val="0"/>
            <c:bubble3D val="0"/>
            <c:extLst>
              <c:ext xmlns:c16="http://schemas.microsoft.com/office/drawing/2014/chart" uri="{C3380CC4-5D6E-409C-BE32-E72D297353CC}">
                <c16:uniqueId val="{0000001F-4CF1-4B7B-A1D9-4D79D63E0B08}"/>
              </c:ext>
            </c:extLst>
          </c:dPt>
          <c:dPt>
            <c:idx val="34"/>
            <c:invertIfNegative val="0"/>
            <c:bubble3D val="0"/>
            <c:extLst>
              <c:ext xmlns:c16="http://schemas.microsoft.com/office/drawing/2014/chart" uri="{C3380CC4-5D6E-409C-BE32-E72D297353CC}">
                <c16:uniqueId val="{00000020-4CF1-4B7B-A1D9-4D79D63E0B08}"/>
              </c:ext>
            </c:extLst>
          </c:dPt>
          <c:dPt>
            <c:idx val="35"/>
            <c:invertIfNegative val="0"/>
            <c:bubble3D val="0"/>
            <c:extLst>
              <c:ext xmlns:c16="http://schemas.microsoft.com/office/drawing/2014/chart" uri="{C3380CC4-5D6E-409C-BE32-E72D297353CC}">
                <c16:uniqueId val="{00000021-4CF1-4B7B-A1D9-4D79D63E0B08}"/>
              </c:ext>
            </c:extLst>
          </c:dPt>
          <c:dPt>
            <c:idx val="36"/>
            <c:invertIfNegative val="0"/>
            <c:bubble3D val="0"/>
            <c:extLst>
              <c:ext xmlns:c16="http://schemas.microsoft.com/office/drawing/2014/chart" uri="{C3380CC4-5D6E-409C-BE32-E72D297353CC}">
                <c16:uniqueId val="{00000022-4CF1-4B7B-A1D9-4D79D63E0B08}"/>
              </c:ext>
            </c:extLst>
          </c:dPt>
          <c:dPt>
            <c:idx val="37"/>
            <c:invertIfNegative val="0"/>
            <c:bubble3D val="0"/>
            <c:extLst>
              <c:ext xmlns:c16="http://schemas.microsoft.com/office/drawing/2014/chart" uri="{C3380CC4-5D6E-409C-BE32-E72D297353CC}">
                <c16:uniqueId val="{00000023-4CF1-4B7B-A1D9-4D79D63E0B08}"/>
              </c:ext>
            </c:extLst>
          </c:dPt>
          <c:dPt>
            <c:idx val="38"/>
            <c:invertIfNegative val="0"/>
            <c:bubble3D val="0"/>
            <c:extLst>
              <c:ext xmlns:c16="http://schemas.microsoft.com/office/drawing/2014/chart" uri="{C3380CC4-5D6E-409C-BE32-E72D297353CC}">
                <c16:uniqueId val="{00000024-4CF1-4B7B-A1D9-4D79D63E0B08}"/>
              </c:ext>
            </c:extLst>
          </c:dPt>
          <c:dPt>
            <c:idx val="39"/>
            <c:invertIfNegative val="0"/>
            <c:bubble3D val="0"/>
            <c:extLst>
              <c:ext xmlns:c16="http://schemas.microsoft.com/office/drawing/2014/chart" uri="{C3380CC4-5D6E-409C-BE32-E72D297353CC}">
                <c16:uniqueId val="{00000025-4CF1-4B7B-A1D9-4D79D63E0B08}"/>
              </c:ext>
            </c:extLst>
          </c:dPt>
          <c:dPt>
            <c:idx val="41"/>
            <c:invertIfNegative val="0"/>
            <c:bubble3D val="0"/>
            <c:extLst>
              <c:ext xmlns:c16="http://schemas.microsoft.com/office/drawing/2014/chart" uri="{C3380CC4-5D6E-409C-BE32-E72D297353CC}">
                <c16:uniqueId val="{00000026-4CF1-4B7B-A1D9-4D79D63E0B08}"/>
              </c:ext>
            </c:extLst>
          </c:dPt>
          <c:dPt>
            <c:idx val="42"/>
            <c:invertIfNegative val="0"/>
            <c:bubble3D val="0"/>
            <c:extLst>
              <c:ext xmlns:c16="http://schemas.microsoft.com/office/drawing/2014/chart" uri="{C3380CC4-5D6E-409C-BE32-E72D297353CC}">
                <c16:uniqueId val="{00000027-4CF1-4B7B-A1D9-4D79D63E0B08}"/>
              </c:ext>
            </c:extLst>
          </c:dPt>
          <c:dPt>
            <c:idx val="43"/>
            <c:invertIfNegative val="0"/>
            <c:bubble3D val="0"/>
            <c:extLst>
              <c:ext xmlns:c16="http://schemas.microsoft.com/office/drawing/2014/chart" uri="{C3380CC4-5D6E-409C-BE32-E72D297353CC}">
                <c16:uniqueId val="{00000028-4CF1-4B7B-A1D9-4D79D63E0B08}"/>
              </c:ext>
            </c:extLst>
          </c:dPt>
          <c:dPt>
            <c:idx val="44"/>
            <c:invertIfNegative val="0"/>
            <c:bubble3D val="0"/>
            <c:spPr>
              <a:solidFill>
                <a:sysClr val="windowText" lastClr="000000">
                  <a:lumMod val="75000"/>
                  <a:lumOff val="25000"/>
                </a:sysClr>
              </a:solidFill>
            </c:spPr>
            <c:extLst>
              <c:ext xmlns:c16="http://schemas.microsoft.com/office/drawing/2014/chart" uri="{C3380CC4-5D6E-409C-BE32-E72D297353CC}">
                <c16:uniqueId val="{0000002A-4CF1-4B7B-A1D9-4D79D63E0B08}"/>
              </c:ext>
            </c:extLst>
          </c:dPt>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F1-4B7B-A1D9-4D79D63E0B08}"/>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CF1-4B7B-A1D9-4D79D63E0B08}"/>
                </c:ext>
              </c:extLst>
            </c:dLbl>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CF1-4B7B-A1D9-4D79D63E0B08}"/>
                </c:ext>
              </c:extLst>
            </c:dLbl>
            <c:dLbl>
              <c:idx val="4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CF1-4B7B-A1D9-4D79D63E0B08}"/>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'F51'!$A$8:$B$52</c:f>
              <c:multiLvlStrCache>
                <c:ptCount val="4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lvl>
                <c:lvl>
                  <c:pt idx="0">
                    <c:v>2017</c:v>
                  </c:pt>
                  <c:pt idx="12">
                    <c:v>2018</c:v>
                  </c:pt>
                  <c:pt idx="24">
                    <c:v>2019</c:v>
                  </c:pt>
                  <c:pt idx="36">
                    <c:v>2020</c:v>
                  </c:pt>
                </c:lvl>
              </c:multiLvlStrCache>
            </c:multiLvlStrRef>
          </c:cat>
          <c:val>
            <c:numRef>
              <c:f>'F51'!$G$8:$G$52</c:f>
              <c:numCache>
                <c:formatCode>0.00</c:formatCode>
                <c:ptCount val="45"/>
                <c:pt idx="0">
                  <c:v>19.137850157249598</c:v>
                </c:pt>
                <c:pt idx="1">
                  <c:v>19.014073788284801</c:v>
                </c:pt>
                <c:pt idx="2">
                  <c:v>18.795204634567899</c:v>
                </c:pt>
                <c:pt idx="3">
                  <c:v>18.7735065039993</c:v>
                </c:pt>
                <c:pt idx="4">
                  <c:v>18.661944502332499</c:v>
                </c:pt>
                <c:pt idx="5">
                  <c:v>18.4760018499199</c:v>
                </c:pt>
                <c:pt idx="6">
                  <c:v>18.3028834491259</c:v>
                </c:pt>
                <c:pt idx="7">
                  <c:v>18.285236822917199</c:v>
                </c:pt>
                <c:pt idx="8">
                  <c:v>18.4811523714801</c:v>
                </c:pt>
                <c:pt idx="9">
                  <c:v>18.510259753630599</c:v>
                </c:pt>
                <c:pt idx="10">
                  <c:v>18.4098348646835</c:v>
                </c:pt>
                <c:pt idx="11">
                  <c:v>18.465741494291802</c:v>
                </c:pt>
                <c:pt idx="12">
                  <c:v>19.0453915278881</c:v>
                </c:pt>
                <c:pt idx="13">
                  <c:v>19.849948134253701</c:v>
                </c:pt>
                <c:pt idx="14">
                  <c:v>20.053811587444802</c:v>
                </c:pt>
                <c:pt idx="15">
                  <c:v>20.218627903613001</c:v>
                </c:pt>
                <c:pt idx="16">
                  <c:v>20.509972335225601</c:v>
                </c:pt>
                <c:pt idx="17">
                  <c:v>20.7487690068021</c:v>
                </c:pt>
                <c:pt idx="18">
                  <c:v>20.940731405061399</c:v>
                </c:pt>
                <c:pt idx="19">
                  <c:v>21.2683914002173</c:v>
                </c:pt>
                <c:pt idx="20">
                  <c:v>21.459118936486998</c:v>
                </c:pt>
                <c:pt idx="21">
                  <c:v>21.613725740564799</c:v>
                </c:pt>
                <c:pt idx="22">
                  <c:v>21.4768813885836</c:v>
                </c:pt>
                <c:pt idx="23">
                  <c:v>21.082045451072901</c:v>
                </c:pt>
                <c:pt idx="24">
                  <c:v>21.002137788690298</c:v>
                </c:pt>
                <c:pt idx="25">
                  <c:v>21.439170909224</c:v>
                </c:pt>
                <c:pt idx="26">
                  <c:v>21.854547777879699</c:v>
                </c:pt>
                <c:pt idx="27">
                  <c:v>21.721457374075801</c:v>
                </c:pt>
                <c:pt idx="28">
                  <c:v>21.786815964779599</c:v>
                </c:pt>
                <c:pt idx="29">
                  <c:v>21.623068277222998</c:v>
                </c:pt>
                <c:pt idx="30">
                  <c:v>21.552467239725299</c:v>
                </c:pt>
                <c:pt idx="31">
                  <c:v>21.4081048527602</c:v>
                </c:pt>
                <c:pt idx="32">
                  <c:v>21.332169015683402</c:v>
                </c:pt>
                <c:pt idx="33">
                  <c:v>21.196444684520099</c:v>
                </c:pt>
                <c:pt idx="34">
                  <c:v>21.016563536699302</c:v>
                </c:pt>
                <c:pt idx="35">
                  <c:v>21.038781814005699</c:v>
                </c:pt>
                <c:pt idx="36">
                  <c:v>21.044620637159099</c:v>
                </c:pt>
                <c:pt idx="37">
                  <c:v>20.803702760352699</c:v>
                </c:pt>
                <c:pt idx="38">
                  <c:v>19.3704590258445</c:v>
                </c:pt>
                <c:pt idx="39">
                  <c:v>16.4854097456295</c:v>
                </c:pt>
                <c:pt idx="40">
                  <c:v>17.465719347913002</c:v>
                </c:pt>
                <c:pt idx="41">
                  <c:v>18.7360514407982</c:v>
                </c:pt>
                <c:pt idx="42">
                  <c:v>19.642728562846798</c:v>
                </c:pt>
                <c:pt idx="43">
                  <c:v>19.529742934455601</c:v>
                </c:pt>
                <c:pt idx="44">
                  <c:v>19.347255691534201</c:v>
                </c:pt>
              </c:numCache>
            </c:numRef>
          </c:val>
          <c:extLst>
            <c:ext xmlns:c16="http://schemas.microsoft.com/office/drawing/2014/chart" uri="{C3380CC4-5D6E-409C-BE32-E72D297353CC}">
              <c16:uniqueId val="{0000002B-4CF1-4B7B-A1D9-4D79D63E0B08}"/>
            </c:ext>
          </c:extLst>
        </c:ser>
        <c:ser>
          <c:idx val="1"/>
          <c:order val="1"/>
          <c:tx>
            <c:strRef>
              <c:f>'F51'!$H$7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2C-4CF1-4B7B-A1D9-4D79D63E0B08}"/>
              </c:ext>
            </c:extLst>
          </c:dPt>
          <c:dPt>
            <c:idx val="1"/>
            <c:invertIfNegative val="0"/>
            <c:bubble3D val="0"/>
            <c:extLst>
              <c:ext xmlns:c16="http://schemas.microsoft.com/office/drawing/2014/chart" uri="{C3380CC4-5D6E-409C-BE32-E72D297353CC}">
                <c16:uniqueId val="{0000002D-4CF1-4B7B-A1D9-4D79D63E0B08}"/>
              </c:ext>
            </c:extLst>
          </c:dPt>
          <c:dPt>
            <c:idx val="2"/>
            <c:invertIfNegative val="0"/>
            <c:bubble3D val="0"/>
            <c:extLst>
              <c:ext xmlns:c16="http://schemas.microsoft.com/office/drawing/2014/chart" uri="{C3380CC4-5D6E-409C-BE32-E72D297353CC}">
                <c16:uniqueId val="{0000002E-4CF1-4B7B-A1D9-4D79D63E0B08}"/>
              </c:ext>
            </c:extLst>
          </c:dPt>
          <c:dPt>
            <c:idx val="3"/>
            <c:invertIfNegative val="0"/>
            <c:bubble3D val="0"/>
            <c:extLst>
              <c:ext xmlns:c16="http://schemas.microsoft.com/office/drawing/2014/chart" uri="{C3380CC4-5D6E-409C-BE32-E72D297353CC}">
                <c16:uniqueId val="{0000002F-4CF1-4B7B-A1D9-4D79D63E0B08}"/>
              </c:ext>
            </c:extLst>
          </c:dPt>
          <c:dPt>
            <c:idx val="5"/>
            <c:invertIfNegative val="0"/>
            <c:bubble3D val="0"/>
            <c:extLst>
              <c:ext xmlns:c16="http://schemas.microsoft.com/office/drawing/2014/chart" uri="{C3380CC4-5D6E-409C-BE32-E72D297353CC}">
                <c16:uniqueId val="{00000030-4CF1-4B7B-A1D9-4D79D63E0B08}"/>
              </c:ext>
            </c:extLst>
          </c:dPt>
          <c:dPt>
            <c:idx val="6"/>
            <c:invertIfNegative val="0"/>
            <c:bubble3D val="0"/>
            <c:extLst>
              <c:ext xmlns:c16="http://schemas.microsoft.com/office/drawing/2014/chart" uri="{C3380CC4-5D6E-409C-BE32-E72D297353CC}">
                <c16:uniqueId val="{00000031-4CF1-4B7B-A1D9-4D79D63E0B08}"/>
              </c:ext>
            </c:extLst>
          </c:dPt>
          <c:dPt>
            <c:idx val="7"/>
            <c:invertIfNegative val="0"/>
            <c:bubble3D val="0"/>
            <c:extLst>
              <c:ext xmlns:c16="http://schemas.microsoft.com/office/drawing/2014/chart" uri="{C3380CC4-5D6E-409C-BE32-E72D297353CC}">
                <c16:uniqueId val="{00000032-4CF1-4B7B-A1D9-4D79D63E0B08}"/>
              </c:ext>
            </c:extLst>
          </c:dPt>
          <c:dPt>
            <c:idx val="8"/>
            <c:invertIfNegative val="0"/>
            <c:bubble3D val="0"/>
            <c:spPr>
              <a:solidFill>
                <a:srgbClr val="FFC000"/>
              </a:solidFill>
            </c:spPr>
            <c:extLst>
              <c:ext xmlns:c16="http://schemas.microsoft.com/office/drawing/2014/chart" uri="{C3380CC4-5D6E-409C-BE32-E72D297353CC}">
                <c16:uniqueId val="{00000034-4CF1-4B7B-A1D9-4D79D63E0B08}"/>
              </c:ext>
            </c:extLst>
          </c:dPt>
          <c:dPt>
            <c:idx val="10"/>
            <c:invertIfNegative val="0"/>
            <c:bubble3D val="0"/>
            <c:extLst>
              <c:ext xmlns:c16="http://schemas.microsoft.com/office/drawing/2014/chart" uri="{C3380CC4-5D6E-409C-BE32-E72D297353CC}">
                <c16:uniqueId val="{00000035-4CF1-4B7B-A1D9-4D79D63E0B08}"/>
              </c:ext>
            </c:extLst>
          </c:dPt>
          <c:dPt>
            <c:idx val="11"/>
            <c:invertIfNegative val="0"/>
            <c:bubble3D val="0"/>
            <c:extLst>
              <c:ext xmlns:c16="http://schemas.microsoft.com/office/drawing/2014/chart" uri="{C3380CC4-5D6E-409C-BE32-E72D297353CC}">
                <c16:uniqueId val="{00000036-4CF1-4B7B-A1D9-4D79D63E0B08}"/>
              </c:ext>
            </c:extLst>
          </c:dPt>
          <c:dPt>
            <c:idx val="12"/>
            <c:invertIfNegative val="0"/>
            <c:bubble3D val="0"/>
            <c:extLst>
              <c:ext xmlns:c16="http://schemas.microsoft.com/office/drawing/2014/chart" uri="{C3380CC4-5D6E-409C-BE32-E72D297353CC}">
                <c16:uniqueId val="{00000037-4CF1-4B7B-A1D9-4D79D63E0B08}"/>
              </c:ext>
            </c:extLst>
          </c:dPt>
          <c:dPt>
            <c:idx val="13"/>
            <c:invertIfNegative val="0"/>
            <c:bubble3D val="0"/>
            <c:extLst>
              <c:ext xmlns:c16="http://schemas.microsoft.com/office/drawing/2014/chart" uri="{C3380CC4-5D6E-409C-BE32-E72D297353CC}">
                <c16:uniqueId val="{00000038-4CF1-4B7B-A1D9-4D79D63E0B08}"/>
              </c:ext>
            </c:extLst>
          </c:dPt>
          <c:dPt>
            <c:idx val="14"/>
            <c:invertIfNegative val="0"/>
            <c:bubble3D val="0"/>
            <c:extLst>
              <c:ext xmlns:c16="http://schemas.microsoft.com/office/drawing/2014/chart" uri="{C3380CC4-5D6E-409C-BE32-E72D297353CC}">
                <c16:uniqueId val="{00000039-4CF1-4B7B-A1D9-4D79D63E0B08}"/>
              </c:ext>
            </c:extLst>
          </c:dPt>
          <c:dPt>
            <c:idx val="15"/>
            <c:invertIfNegative val="0"/>
            <c:bubble3D val="0"/>
            <c:extLst>
              <c:ext xmlns:c16="http://schemas.microsoft.com/office/drawing/2014/chart" uri="{C3380CC4-5D6E-409C-BE32-E72D297353CC}">
                <c16:uniqueId val="{0000003A-4CF1-4B7B-A1D9-4D79D63E0B08}"/>
              </c:ext>
            </c:extLst>
          </c:dPt>
          <c:dPt>
            <c:idx val="17"/>
            <c:invertIfNegative val="0"/>
            <c:bubble3D val="0"/>
            <c:extLst>
              <c:ext xmlns:c16="http://schemas.microsoft.com/office/drawing/2014/chart" uri="{C3380CC4-5D6E-409C-BE32-E72D297353CC}">
                <c16:uniqueId val="{0000003B-4CF1-4B7B-A1D9-4D79D63E0B08}"/>
              </c:ext>
            </c:extLst>
          </c:dPt>
          <c:dPt>
            <c:idx val="18"/>
            <c:invertIfNegative val="0"/>
            <c:bubble3D val="0"/>
            <c:extLst>
              <c:ext xmlns:c16="http://schemas.microsoft.com/office/drawing/2014/chart" uri="{C3380CC4-5D6E-409C-BE32-E72D297353CC}">
                <c16:uniqueId val="{0000003C-4CF1-4B7B-A1D9-4D79D63E0B08}"/>
              </c:ext>
            </c:extLst>
          </c:dPt>
          <c:dPt>
            <c:idx val="19"/>
            <c:invertIfNegative val="0"/>
            <c:bubble3D val="0"/>
            <c:extLst>
              <c:ext xmlns:c16="http://schemas.microsoft.com/office/drawing/2014/chart" uri="{C3380CC4-5D6E-409C-BE32-E72D297353CC}">
                <c16:uniqueId val="{0000003D-4CF1-4B7B-A1D9-4D79D63E0B08}"/>
              </c:ext>
            </c:extLst>
          </c:dPt>
          <c:dPt>
            <c:idx val="20"/>
            <c:invertIfNegative val="0"/>
            <c:bubble3D val="0"/>
            <c:extLst>
              <c:ext xmlns:c16="http://schemas.microsoft.com/office/drawing/2014/chart" uri="{C3380CC4-5D6E-409C-BE32-E72D297353CC}">
                <c16:uniqueId val="{0000003E-4CF1-4B7B-A1D9-4D79D63E0B08}"/>
              </c:ext>
            </c:extLst>
          </c:dPt>
          <c:dPt>
            <c:idx val="22"/>
            <c:invertIfNegative val="0"/>
            <c:bubble3D val="0"/>
            <c:extLst>
              <c:ext xmlns:c16="http://schemas.microsoft.com/office/drawing/2014/chart" uri="{C3380CC4-5D6E-409C-BE32-E72D297353CC}">
                <c16:uniqueId val="{0000003F-4CF1-4B7B-A1D9-4D79D63E0B08}"/>
              </c:ext>
            </c:extLst>
          </c:dPt>
          <c:dPt>
            <c:idx val="23"/>
            <c:invertIfNegative val="0"/>
            <c:bubble3D val="0"/>
            <c:extLst>
              <c:ext xmlns:c16="http://schemas.microsoft.com/office/drawing/2014/chart" uri="{C3380CC4-5D6E-409C-BE32-E72D297353CC}">
                <c16:uniqueId val="{00000040-4CF1-4B7B-A1D9-4D79D63E0B08}"/>
              </c:ext>
            </c:extLst>
          </c:dPt>
          <c:dPt>
            <c:idx val="24"/>
            <c:invertIfNegative val="0"/>
            <c:bubble3D val="0"/>
            <c:extLst>
              <c:ext xmlns:c16="http://schemas.microsoft.com/office/drawing/2014/chart" uri="{C3380CC4-5D6E-409C-BE32-E72D297353CC}">
                <c16:uniqueId val="{00000041-4CF1-4B7B-A1D9-4D79D63E0B08}"/>
              </c:ext>
            </c:extLst>
          </c:dPt>
          <c:dPt>
            <c:idx val="25"/>
            <c:invertIfNegative val="0"/>
            <c:bubble3D val="0"/>
            <c:extLst>
              <c:ext xmlns:c16="http://schemas.microsoft.com/office/drawing/2014/chart" uri="{C3380CC4-5D6E-409C-BE32-E72D297353CC}">
                <c16:uniqueId val="{00000042-4CF1-4B7B-A1D9-4D79D63E0B08}"/>
              </c:ext>
            </c:extLst>
          </c:dPt>
          <c:dPt>
            <c:idx val="26"/>
            <c:invertIfNegative val="0"/>
            <c:bubble3D val="0"/>
            <c:extLst>
              <c:ext xmlns:c16="http://schemas.microsoft.com/office/drawing/2014/chart" uri="{C3380CC4-5D6E-409C-BE32-E72D297353CC}">
                <c16:uniqueId val="{00000043-4CF1-4B7B-A1D9-4D79D63E0B08}"/>
              </c:ext>
            </c:extLst>
          </c:dPt>
          <c:dPt>
            <c:idx val="27"/>
            <c:invertIfNegative val="0"/>
            <c:bubble3D val="0"/>
            <c:extLst>
              <c:ext xmlns:c16="http://schemas.microsoft.com/office/drawing/2014/chart" uri="{C3380CC4-5D6E-409C-BE32-E72D297353CC}">
                <c16:uniqueId val="{00000044-4CF1-4B7B-A1D9-4D79D63E0B08}"/>
              </c:ext>
            </c:extLst>
          </c:dPt>
          <c:dPt>
            <c:idx val="29"/>
            <c:invertIfNegative val="0"/>
            <c:bubble3D val="0"/>
            <c:extLst>
              <c:ext xmlns:c16="http://schemas.microsoft.com/office/drawing/2014/chart" uri="{C3380CC4-5D6E-409C-BE32-E72D297353CC}">
                <c16:uniqueId val="{00000045-4CF1-4B7B-A1D9-4D79D63E0B08}"/>
              </c:ext>
            </c:extLst>
          </c:dPt>
          <c:dPt>
            <c:idx val="30"/>
            <c:invertIfNegative val="0"/>
            <c:bubble3D val="0"/>
            <c:extLst>
              <c:ext xmlns:c16="http://schemas.microsoft.com/office/drawing/2014/chart" uri="{C3380CC4-5D6E-409C-BE32-E72D297353CC}">
                <c16:uniqueId val="{00000046-4CF1-4B7B-A1D9-4D79D63E0B08}"/>
              </c:ext>
            </c:extLst>
          </c:dPt>
          <c:dPt>
            <c:idx val="31"/>
            <c:invertIfNegative val="0"/>
            <c:bubble3D val="0"/>
            <c:extLst>
              <c:ext xmlns:c16="http://schemas.microsoft.com/office/drawing/2014/chart" uri="{C3380CC4-5D6E-409C-BE32-E72D297353CC}">
                <c16:uniqueId val="{00000047-4CF1-4B7B-A1D9-4D79D63E0B08}"/>
              </c:ext>
            </c:extLst>
          </c:dPt>
          <c:dPt>
            <c:idx val="32"/>
            <c:invertIfNegative val="0"/>
            <c:bubble3D val="0"/>
            <c:extLst>
              <c:ext xmlns:c16="http://schemas.microsoft.com/office/drawing/2014/chart" uri="{C3380CC4-5D6E-409C-BE32-E72D297353CC}">
                <c16:uniqueId val="{00000048-4CF1-4B7B-A1D9-4D79D63E0B08}"/>
              </c:ext>
            </c:extLst>
          </c:dPt>
          <c:dPt>
            <c:idx val="33"/>
            <c:invertIfNegative val="0"/>
            <c:bubble3D val="0"/>
            <c:extLst>
              <c:ext xmlns:c16="http://schemas.microsoft.com/office/drawing/2014/chart" uri="{C3380CC4-5D6E-409C-BE32-E72D297353CC}">
                <c16:uniqueId val="{00000049-4CF1-4B7B-A1D9-4D79D63E0B08}"/>
              </c:ext>
            </c:extLst>
          </c:dPt>
          <c:dPt>
            <c:idx val="34"/>
            <c:invertIfNegative val="0"/>
            <c:bubble3D val="0"/>
            <c:extLst>
              <c:ext xmlns:c16="http://schemas.microsoft.com/office/drawing/2014/chart" uri="{C3380CC4-5D6E-409C-BE32-E72D297353CC}">
                <c16:uniqueId val="{0000004A-4CF1-4B7B-A1D9-4D79D63E0B08}"/>
              </c:ext>
            </c:extLst>
          </c:dPt>
          <c:dPt>
            <c:idx val="35"/>
            <c:invertIfNegative val="0"/>
            <c:bubble3D val="0"/>
            <c:extLst>
              <c:ext xmlns:c16="http://schemas.microsoft.com/office/drawing/2014/chart" uri="{C3380CC4-5D6E-409C-BE32-E72D297353CC}">
                <c16:uniqueId val="{0000004B-4CF1-4B7B-A1D9-4D79D63E0B08}"/>
              </c:ext>
            </c:extLst>
          </c:dPt>
          <c:dPt>
            <c:idx val="36"/>
            <c:invertIfNegative val="0"/>
            <c:bubble3D val="0"/>
            <c:extLst>
              <c:ext xmlns:c16="http://schemas.microsoft.com/office/drawing/2014/chart" uri="{C3380CC4-5D6E-409C-BE32-E72D297353CC}">
                <c16:uniqueId val="{0000004C-4CF1-4B7B-A1D9-4D79D63E0B08}"/>
              </c:ext>
            </c:extLst>
          </c:dPt>
          <c:dPt>
            <c:idx val="37"/>
            <c:invertIfNegative val="0"/>
            <c:bubble3D val="0"/>
            <c:extLst>
              <c:ext xmlns:c16="http://schemas.microsoft.com/office/drawing/2014/chart" uri="{C3380CC4-5D6E-409C-BE32-E72D297353CC}">
                <c16:uniqueId val="{0000004D-4CF1-4B7B-A1D9-4D79D63E0B08}"/>
              </c:ext>
            </c:extLst>
          </c:dPt>
          <c:dPt>
            <c:idx val="38"/>
            <c:invertIfNegative val="0"/>
            <c:bubble3D val="0"/>
            <c:extLst>
              <c:ext xmlns:c16="http://schemas.microsoft.com/office/drawing/2014/chart" uri="{C3380CC4-5D6E-409C-BE32-E72D297353CC}">
                <c16:uniqueId val="{0000004E-4CF1-4B7B-A1D9-4D79D63E0B08}"/>
              </c:ext>
            </c:extLst>
          </c:dPt>
          <c:dPt>
            <c:idx val="39"/>
            <c:invertIfNegative val="0"/>
            <c:bubble3D val="0"/>
            <c:extLst>
              <c:ext xmlns:c16="http://schemas.microsoft.com/office/drawing/2014/chart" uri="{C3380CC4-5D6E-409C-BE32-E72D297353CC}">
                <c16:uniqueId val="{0000004F-4CF1-4B7B-A1D9-4D79D63E0B08}"/>
              </c:ext>
            </c:extLst>
          </c:dPt>
          <c:dPt>
            <c:idx val="41"/>
            <c:invertIfNegative val="0"/>
            <c:bubble3D val="0"/>
            <c:extLst>
              <c:ext xmlns:c16="http://schemas.microsoft.com/office/drawing/2014/chart" uri="{C3380CC4-5D6E-409C-BE32-E72D297353CC}">
                <c16:uniqueId val="{00000050-4CF1-4B7B-A1D9-4D79D63E0B08}"/>
              </c:ext>
            </c:extLst>
          </c:dPt>
          <c:dPt>
            <c:idx val="42"/>
            <c:invertIfNegative val="0"/>
            <c:bubble3D val="0"/>
            <c:extLst>
              <c:ext xmlns:c16="http://schemas.microsoft.com/office/drawing/2014/chart" uri="{C3380CC4-5D6E-409C-BE32-E72D297353CC}">
                <c16:uniqueId val="{00000051-4CF1-4B7B-A1D9-4D79D63E0B08}"/>
              </c:ext>
            </c:extLst>
          </c:dPt>
          <c:dPt>
            <c:idx val="43"/>
            <c:invertIfNegative val="0"/>
            <c:bubble3D val="0"/>
            <c:extLst>
              <c:ext xmlns:c16="http://schemas.microsoft.com/office/drawing/2014/chart" uri="{C3380CC4-5D6E-409C-BE32-E72D297353CC}">
                <c16:uniqueId val="{00000052-4CF1-4B7B-A1D9-4D79D63E0B08}"/>
              </c:ext>
            </c:extLst>
          </c:dPt>
          <c:dPt>
            <c:idx val="44"/>
            <c:invertIfNegative val="0"/>
            <c:bubble3D val="0"/>
            <c:extLst>
              <c:ext xmlns:c16="http://schemas.microsoft.com/office/drawing/2014/chart" uri="{C3380CC4-5D6E-409C-BE32-E72D297353CC}">
                <c16:uniqueId val="{00000053-4CF1-4B7B-A1D9-4D79D63E0B08}"/>
              </c:ext>
            </c:extLst>
          </c:dPt>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CF1-4B7B-A1D9-4D79D63E0B08}"/>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CF1-4B7B-A1D9-4D79D63E0B08}"/>
                </c:ext>
              </c:extLst>
            </c:dLbl>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4CF1-4B7B-A1D9-4D79D63E0B08}"/>
                </c:ext>
              </c:extLst>
            </c:dLbl>
            <c:dLbl>
              <c:idx val="4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4CF1-4B7B-A1D9-4D79D63E0B08}"/>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'F51'!$H$8:$H$52</c:f>
              <c:numCache>
                <c:formatCode>0.00</c:formatCode>
                <c:ptCount val="45"/>
                <c:pt idx="0">
                  <c:v>18.612883470371699</c:v>
                </c:pt>
                <c:pt idx="1">
                  <c:v>18.327779839668299</c:v>
                </c:pt>
                <c:pt idx="2">
                  <c:v>18.1387923023787</c:v>
                </c:pt>
                <c:pt idx="3">
                  <c:v>18.109708570450501</c:v>
                </c:pt>
                <c:pt idx="4">
                  <c:v>18.015611403035699</c:v>
                </c:pt>
                <c:pt idx="5">
                  <c:v>17.851686034052801</c:v>
                </c:pt>
                <c:pt idx="6">
                  <c:v>17.681191271140701</c:v>
                </c:pt>
                <c:pt idx="7">
                  <c:v>17.680870705894201</c:v>
                </c:pt>
                <c:pt idx="8">
                  <c:v>17.881551718155201</c:v>
                </c:pt>
                <c:pt idx="9">
                  <c:v>17.9189909663558</c:v>
                </c:pt>
                <c:pt idx="10">
                  <c:v>17.847803135366</c:v>
                </c:pt>
                <c:pt idx="11">
                  <c:v>17.8987748116676</c:v>
                </c:pt>
                <c:pt idx="12">
                  <c:v>18.407106919896101</c:v>
                </c:pt>
                <c:pt idx="13">
                  <c:v>19.045472490902199</c:v>
                </c:pt>
                <c:pt idx="14">
                  <c:v>19.2339878034836</c:v>
                </c:pt>
                <c:pt idx="15">
                  <c:v>19.411660477466199</c:v>
                </c:pt>
                <c:pt idx="16">
                  <c:v>19.671528468408599</c:v>
                </c:pt>
                <c:pt idx="17">
                  <c:v>19.8220084406056</c:v>
                </c:pt>
                <c:pt idx="18">
                  <c:v>20.103722849056901</c:v>
                </c:pt>
                <c:pt idx="19">
                  <c:v>20.550059298636999</c:v>
                </c:pt>
                <c:pt idx="20">
                  <c:v>20.7412797953181</c:v>
                </c:pt>
                <c:pt idx="21">
                  <c:v>20.850567095627401</c:v>
                </c:pt>
                <c:pt idx="22">
                  <c:v>20.647931426055401</c:v>
                </c:pt>
                <c:pt idx="23">
                  <c:v>20.186952673815401</c:v>
                </c:pt>
                <c:pt idx="24">
                  <c:v>19.865227922715</c:v>
                </c:pt>
                <c:pt idx="25">
                  <c:v>20.316572636123599</c:v>
                </c:pt>
                <c:pt idx="26">
                  <c:v>20.767131709819399</c:v>
                </c:pt>
                <c:pt idx="27">
                  <c:v>20.525605600264502</c:v>
                </c:pt>
                <c:pt idx="28">
                  <c:v>20.501015636458401</c:v>
                </c:pt>
                <c:pt idx="29">
                  <c:v>20.369657422134502</c:v>
                </c:pt>
                <c:pt idx="30">
                  <c:v>20.366040362141199</c:v>
                </c:pt>
                <c:pt idx="31">
                  <c:v>20.249526186207799</c:v>
                </c:pt>
                <c:pt idx="32">
                  <c:v>20.284328671254201</c:v>
                </c:pt>
                <c:pt idx="33">
                  <c:v>20.132869632561199</c:v>
                </c:pt>
                <c:pt idx="34">
                  <c:v>19.963699793894499</c:v>
                </c:pt>
                <c:pt idx="35">
                  <c:v>19.978088970327502</c:v>
                </c:pt>
                <c:pt idx="36">
                  <c:v>19.960265572808801</c:v>
                </c:pt>
                <c:pt idx="37">
                  <c:v>19.761984953813901</c:v>
                </c:pt>
                <c:pt idx="38">
                  <c:v>18.2232796779243</c:v>
                </c:pt>
                <c:pt idx="39">
                  <c:v>15.544684251424799</c:v>
                </c:pt>
                <c:pt idx="40">
                  <c:v>16.6668932556436</c:v>
                </c:pt>
                <c:pt idx="41">
                  <c:v>18.002828882687101</c:v>
                </c:pt>
                <c:pt idx="42">
                  <c:v>18.845032170092299</c:v>
                </c:pt>
                <c:pt idx="43">
                  <c:v>18.7711710020744</c:v>
                </c:pt>
                <c:pt idx="44">
                  <c:v>18.662228294544299</c:v>
                </c:pt>
              </c:numCache>
            </c:numRef>
          </c:val>
          <c:extLst>
            <c:ext xmlns:c16="http://schemas.microsoft.com/office/drawing/2014/chart" uri="{C3380CC4-5D6E-409C-BE32-E72D297353CC}">
              <c16:uniqueId val="{00000054-4CF1-4B7B-A1D9-4D79D63E0B08}"/>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2"/>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1-6FCB-4AF5-8B51-17F4234B1C06}"/>
              </c:ext>
            </c:extLst>
          </c:dPt>
          <c:dPt>
            <c:idx val="1"/>
            <c:bubble3D val="0"/>
            <c:spPr>
              <a:solidFill>
                <a:srgbClr val="95682B"/>
              </a:solidFill>
              <a:ln w="19050">
                <a:solidFill>
                  <a:schemeClr val="lt1"/>
                </a:solidFill>
              </a:ln>
              <a:effectLst/>
            </c:spPr>
            <c:extLst>
              <c:ext xmlns:c16="http://schemas.microsoft.com/office/drawing/2014/chart" uri="{C3380CC4-5D6E-409C-BE32-E72D297353CC}">
                <c16:uniqueId val="{00000003-6FCB-4AF5-8B51-17F4234B1C06}"/>
              </c:ext>
            </c:extLst>
          </c:dPt>
          <c:dPt>
            <c:idx val="2"/>
            <c:bubble3D val="0"/>
            <c:spPr>
              <a:solidFill>
                <a:srgbClr val="7C878E"/>
              </a:solidFill>
              <a:ln w="19050">
                <a:solidFill>
                  <a:schemeClr val="lt1"/>
                </a:solidFill>
              </a:ln>
              <a:effectLst/>
            </c:spPr>
            <c:extLst>
              <c:ext xmlns:c16="http://schemas.microsoft.com/office/drawing/2014/chart" uri="{C3380CC4-5D6E-409C-BE32-E72D297353CC}">
                <c16:uniqueId val="{00000005-6FCB-4AF5-8B51-17F4234B1C0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FCB-4AF5-8B51-17F4234B1C0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FCB-4AF5-8B51-17F4234B1C0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FCB-4AF5-8B51-17F4234B1C06}"/>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'F4'!$B$5:$B$7</c:f>
              <c:strCache>
                <c:ptCount val="3"/>
                <c:pt idx="0">
                  <c:v>Actividades terciarias</c:v>
                </c:pt>
                <c:pt idx="1">
                  <c:v>Actividades secundarias</c:v>
                </c:pt>
                <c:pt idx="2">
                  <c:v>Actividades primarias</c:v>
                </c:pt>
              </c:strCache>
            </c:strRef>
          </c:cat>
          <c:val>
            <c:numRef>
              <c:f>'F4'!$D$5:$D$7</c:f>
              <c:numCache>
                <c:formatCode>_-* #,##0_-;\-* #,##0_-;_-* "-"??_-;_-@_-</c:formatCode>
                <c:ptCount val="3"/>
                <c:pt idx="0">
                  <c:v>781787.97900000005</c:v>
                </c:pt>
                <c:pt idx="1">
                  <c:v>363918.07400000002</c:v>
                </c:pt>
                <c:pt idx="2">
                  <c:v>71065.243000000002</c:v>
                </c:pt>
              </c:numCache>
            </c:numRef>
          </c:val>
          <c:extLst>
            <c:ext xmlns:c16="http://schemas.microsoft.com/office/drawing/2014/chart" uri="{C3380CC4-5D6E-409C-BE32-E72D297353CC}">
              <c16:uniqueId val="{0000000C-6FCB-4AF5-8B51-17F4234B1C0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'F52'!$G$7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86B0-44A8-9D3C-982125087844}"/>
              </c:ext>
            </c:extLst>
          </c:dPt>
          <c:dPt>
            <c:idx val="1"/>
            <c:invertIfNegative val="0"/>
            <c:bubble3D val="0"/>
            <c:extLst>
              <c:ext xmlns:c16="http://schemas.microsoft.com/office/drawing/2014/chart" uri="{C3380CC4-5D6E-409C-BE32-E72D297353CC}">
                <c16:uniqueId val="{00000001-86B0-44A8-9D3C-982125087844}"/>
              </c:ext>
            </c:extLst>
          </c:dPt>
          <c:dPt>
            <c:idx val="2"/>
            <c:invertIfNegative val="0"/>
            <c:bubble3D val="0"/>
            <c:extLst>
              <c:ext xmlns:c16="http://schemas.microsoft.com/office/drawing/2014/chart" uri="{C3380CC4-5D6E-409C-BE32-E72D297353CC}">
                <c16:uniqueId val="{00000002-86B0-44A8-9D3C-982125087844}"/>
              </c:ext>
            </c:extLst>
          </c:dPt>
          <c:dPt>
            <c:idx val="3"/>
            <c:invertIfNegative val="0"/>
            <c:bubble3D val="0"/>
            <c:extLst>
              <c:ext xmlns:c16="http://schemas.microsoft.com/office/drawing/2014/chart" uri="{C3380CC4-5D6E-409C-BE32-E72D297353CC}">
                <c16:uniqueId val="{00000003-86B0-44A8-9D3C-982125087844}"/>
              </c:ext>
            </c:extLst>
          </c:dPt>
          <c:dPt>
            <c:idx val="5"/>
            <c:invertIfNegative val="0"/>
            <c:bubble3D val="0"/>
            <c:extLst>
              <c:ext xmlns:c16="http://schemas.microsoft.com/office/drawing/2014/chart" uri="{C3380CC4-5D6E-409C-BE32-E72D297353CC}">
                <c16:uniqueId val="{00000004-86B0-44A8-9D3C-982125087844}"/>
              </c:ext>
            </c:extLst>
          </c:dPt>
          <c:dPt>
            <c:idx val="6"/>
            <c:invertIfNegative val="0"/>
            <c:bubble3D val="0"/>
            <c:extLst>
              <c:ext xmlns:c16="http://schemas.microsoft.com/office/drawing/2014/chart" uri="{C3380CC4-5D6E-409C-BE32-E72D297353CC}">
                <c16:uniqueId val="{00000005-86B0-44A8-9D3C-982125087844}"/>
              </c:ext>
            </c:extLst>
          </c:dPt>
          <c:dPt>
            <c:idx val="7"/>
            <c:invertIfNegative val="0"/>
            <c:bubble3D val="0"/>
            <c:extLst>
              <c:ext xmlns:c16="http://schemas.microsoft.com/office/drawing/2014/chart" uri="{C3380CC4-5D6E-409C-BE32-E72D297353CC}">
                <c16:uniqueId val="{00000006-86B0-44A8-9D3C-982125087844}"/>
              </c:ext>
            </c:extLst>
          </c:dPt>
          <c:dPt>
            <c:idx val="8"/>
            <c:invertIfNegative val="0"/>
            <c:bubble3D val="0"/>
            <c:extLst>
              <c:ext xmlns:c16="http://schemas.microsoft.com/office/drawing/2014/chart" uri="{C3380CC4-5D6E-409C-BE32-E72D297353CC}">
                <c16:uniqueId val="{00000007-86B0-44A8-9D3C-982125087844}"/>
              </c:ext>
            </c:extLst>
          </c:dPt>
          <c:dPt>
            <c:idx val="9"/>
            <c:invertIfNegative val="0"/>
            <c:bubble3D val="0"/>
            <c:extLst>
              <c:ext xmlns:c16="http://schemas.microsoft.com/office/drawing/2014/chart" uri="{C3380CC4-5D6E-409C-BE32-E72D297353CC}">
                <c16:uniqueId val="{00000008-86B0-44A8-9D3C-982125087844}"/>
              </c:ext>
            </c:extLst>
          </c:dPt>
          <c:dPt>
            <c:idx val="10"/>
            <c:invertIfNegative val="0"/>
            <c:bubble3D val="0"/>
            <c:spPr>
              <a:solidFill>
                <a:sysClr val="window" lastClr="FFFFFF">
                  <a:lumMod val="50000"/>
                </a:sysClr>
              </a:solidFill>
            </c:spPr>
            <c:extLst>
              <c:ext xmlns:c16="http://schemas.microsoft.com/office/drawing/2014/chart" uri="{C3380CC4-5D6E-409C-BE32-E72D297353CC}">
                <c16:uniqueId val="{0000000A-86B0-44A8-9D3C-982125087844}"/>
              </c:ext>
            </c:extLst>
          </c:dPt>
          <c:dPt>
            <c:idx val="11"/>
            <c:invertIfNegative val="0"/>
            <c:bubble3D val="0"/>
            <c:extLst>
              <c:ext xmlns:c16="http://schemas.microsoft.com/office/drawing/2014/chart" uri="{C3380CC4-5D6E-409C-BE32-E72D297353CC}">
                <c16:uniqueId val="{0000000B-86B0-44A8-9D3C-982125087844}"/>
              </c:ext>
            </c:extLst>
          </c:dPt>
          <c:dPt>
            <c:idx val="12"/>
            <c:invertIfNegative val="0"/>
            <c:bubble3D val="0"/>
            <c:extLst>
              <c:ext xmlns:c16="http://schemas.microsoft.com/office/drawing/2014/chart" uri="{C3380CC4-5D6E-409C-BE32-E72D297353CC}">
                <c16:uniqueId val="{0000000C-86B0-44A8-9D3C-982125087844}"/>
              </c:ext>
            </c:extLst>
          </c:dPt>
          <c:dPt>
            <c:idx val="13"/>
            <c:invertIfNegative val="0"/>
            <c:bubble3D val="0"/>
            <c:extLst>
              <c:ext xmlns:c16="http://schemas.microsoft.com/office/drawing/2014/chart" uri="{C3380CC4-5D6E-409C-BE32-E72D297353CC}">
                <c16:uniqueId val="{0000000D-86B0-44A8-9D3C-982125087844}"/>
              </c:ext>
            </c:extLst>
          </c:dPt>
          <c:dPt>
            <c:idx val="14"/>
            <c:invertIfNegative val="0"/>
            <c:bubble3D val="0"/>
            <c:extLst>
              <c:ext xmlns:c16="http://schemas.microsoft.com/office/drawing/2014/chart" uri="{C3380CC4-5D6E-409C-BE32-E72D297353CC}">
                <c16:uniqueId val="{0000000E-86B0-44A8-9D3C-982125087844}"/>
              </c:ext>
            </c:extLst>
          </c:dPt>
          <c:dPt>
            <c:idx val="15"/>
            <c:invertIfNegative val="0"/>
            <c:bubble3D val="0"/>
            <c:extLst>
              <c:ext xmlns:c16="http://schemas.microsoft.com/office/drawing/2014/chart" uri="{C3380CC4-5D6E-409C-BE32-E72D297353CC}">
                <c16:uniqueId val="{0000000F-86B0-44A8-9D3C-982125087844}"/>
              </c:ext>
            </c:extLst>
          </c:dPt>
          <c:dPt>
            <c:idx val="17"/>
            <c:invertIfNegative val="0"/>
            <c:bubble3D val="0"/>
            <c:extLst>
              <c:ext xmlns:c16="http://schemas.microsoft.com/office/drawing/2014/chart" uri="{C3380CC4-5D6E-409C-BE32-E72D297353CC}">
                <c16:uniqueId val="{00000010-86B0-44A8-9D3C-982125087844}"/>
              </c:ext>
            </c:extLst>
          </c:dPt>
          <c:dPt>
            <c:idx val="18"/>
            <c:invertIfNegative val="0"/>
            <c:bubble3D val="0"/>
            <c:extLst>
              <c:ext xmlns:c16="http://schemas.microsoft.com/office/drawing/2014/chart" uri="{C3380CC4-5D6E-409C-BE32-E72D297353CC}">
                <c16:uniqueId val="{00000011-86B0-44A8-9D3C-982125087844}"/>
              </c:ext>
            </c:extLst>
          </c:dPt>
          <c:dPt>
            <c:idx val="19"/>
            <c:invertIfNegative val="0"/>
            <c:bubble3D val="0"/>
            <c:extLst>
              <c:ext xmlns:c16="http://schemas.microsoft.com/office/drawing/2014/chart" uri="{C3380CC4-5D6E-409C-BE32-E72D297353CC}">
                <c16:uniqueId val="{00000012-86B0-44A8-9D3C-982125087844}"/>
              </c:ext>
            </c:extLst>
          </c:dPt>
          <c:dPt>
            <c:idx val="20"/>
            <c:invertIfNegative val="0"/>
            <c:bubble3D val="0"/>
            <c:extLst>
              <c:ext xmlns:c16="http://schemas.microsoft.com/office/drawing/2014/chart" uri="{C3380CC4-5D6E-409C-BE32-E72D297353CC}">
                <c16:uniqueId val="{00000013-86B0-44A8-9D3C-982125087844}"/>
              </c:ext>
            </c:extLst>
          </c:dPt>
          <c:dPt>
            <c:idx val="21"/>
            <c:invertIfNegative val="0"/>
            <c:bubble3D val="0"/>
            <c:extLst>
              <c:ext xmlns:c16="http://schemas.microsoft.com/office/drawing/2014/chart" uri="{C3380CC4-5D6E-409C-BE32-E72D297353CC}">
                <c16:uniqueId val="{00000014-86B0-44A8-9D3C-982125087844}"/>
              </c:ext>
            </c:extLst>
          </c:dPt>
          <c:dPt>
            <c:idx val="22"/>
            <c:invertIfNegative val="0"/>
            <c:bubble3D val="0"/>
            <c:spPr>
              <a:solidFill>
                <a:sysClr val="window" lastClr="FFFFFF">
                  <a:lumMod val="50000"/>
                </a:sysClr>
              </a:solidFill>
            </c:spPr>
            <c:extLst>
              <c:ext xmlns:c16="http://schemas.microsoft.com/office/drawing/2014/chart" uri="{C3380CC4-5D6E-409C-BE32-E72D297353CC}">
                <c16:uniqueId val="{00000016-86B0-44A8-9D3C-982125087844}"/>
              </c:ext>
            </c:extLst>
          </c:dPt>
          <c:dPt>
            <c:idx val="23"/>
            <c:invertIfNegative val="0"/>
            <c:bubble3D val="0"/>
            <c:extLst>
              <c:ext xmlns:c16="http://schemas.microsoft.com/office/drawing/2014/chart" uri="{C3380CC4-5D6E-409C-BE32-E72D297353CC}">
                <c16:uniqueId val="{00000017-86B0-44A8-9D3C-982125087844}"/>
              </c:ext>
            </c:extLst>
          </c:dPt>
          <c:dPt>
            <c:idx val="24"/>
            <c:invertIfNegative val="0"/>
            <c:bubble3D val="0"/>
            <c:extLst>
              <c:ext xmlns:c16="http://schemas.microsoft.com/office/drawing/2014/chart" uri="{C3380CC4-5D6E-409C-BE32-E72D297353CC}">
                <c16:uniqueId val="{00000018-86B0-44A8-9D3C-982125087844}"/>
              </c:ext>
            </c:extLst>
          </c:dPt>
          <c:dPt>
            <c:idx val="25"/>
            <c:invertIfNegative val="0"/>
            <c:bubble3D val="0"/>
            <c:extLst>
              <c:ext xmlns:c16="http://schemas.microsoft.com/office/drawing/2014/chart" uri="{C3380CC4-5D6E-409C-BE32-E72D297353CC}">
                <c16:uniqueId val="{00000019-86B0-44A8-9D3C-982125087844}"/>
              </c:ext>
            </c:extLst>
          </c:dPt>
          <c:dPt>
            <c:idx val="26"/>
            <c:invertIfNegative val="0"/>
            <c:bubble3D val="0"/>
            <c:extLst>
              <c:ext xmlns:c16="http://schemas.microsoft.com/office/drawing/2014/chart" uri="{C3380CC4-5D6E-409C-BE32-E72D297353CC}">
                <c16:uniqueId val="{0000001A-86B0-44A8-9D3C-982125087844}"/>
              </c:ext>
            </c:extLst>
          </c:dPt>
          <c:dPt>
            <c:idx val="27"/>
            <c:invertIfNegative val="0"/>
            <c:bubble3D val="0"/>
            <c:extLst>
              <c:ext xmlns:c16="http://schemas.microsoft.com/office/drawing/2014/chart" uri="{C3380CC4-5D6E-409C-BE32-E72D297353CC}">
                <c16:uniqueId val="{0000001B-86B0-44A8-9D3C-982125087844}"/>
              </c:ext>
            </c:extLst>
          </c:dPt>
          <c:dPt>
            <c:idx val="29"/>
            <c:invertIfNegative val="0"/>
            <c:bubble3D val="0"/>
            <c:extLst>
              <c:ext xmlns:c16="http://schemas.microsoft.com/office/drawing/2014/chart" uri="{C3380CC4-5D6E-409C-BE32-E72D297353CC}">
                <c16:uniqueId val="{0000001C-86B0-44A8-9D3C-982125087844}"/>
              </c:ext>
            </c:extLst>
          </c:dPt>
          <c:dPt>
            <c:idx val="30"/>
            <c:invertIfNegative val="0"/>
            <c:bubble3D val="0"/>
            <c:extLst>
              <c:ext xmlns:c16="http://schemas.microsoft.com/office/drawing/2014/chart" uri="{C3380CC4-5D6E-409C-BE32-E72D297353CC}">
                <c16:uniqueId val="{0000001D-86B0-44A8-9D3C-982125087844}"/>
              </c:ext>
            </c:extLst>
          </c:dPt>
          <c:dPt>
            <c:idx val="31"/>
            <c:invertIfNegative val="0"/>
            <c:bubble3D val="0"/>
            <c:extLst>
              <c:ext xmlns:c16="http://schemas.microsoft.com/office/drawing/2014/chart" uri="{C3380CC4-5D6E-409C-BE32-E72D297353CC}">
                <c16:uniqueId val="{0000001E-86B0-44A8-9D3C-982125087844}"/>
              </c:ext>
            </c:extLst>
          </c:dPt>
          <c:dPt>
            <c:idx val="32"/>
            <c:invertIfNegative val="0"/>
            <c:bubble3D val="0"/>
            <c:extLst>
              <c:ext xmlns:c16="http://schemas.microsoft.com/office/drawing/2014/chart" uri="{C3380CC4-5D6E-409C-BE32-E72D297353CC}">
                <c16:uniqueId val="{0000001F-86B0-44A8-9D3C-982125087844}"/>
              </c:ext>
            </c:extLst>
          </c:dPt>
          <c:dPt>
            <c:idx val="33"/>
            <c:invertIfNegative val="0"/>
            <c:bubble3D val="0"/>
            <c:extLst>
              <c:ext xmlns:c16="http://schemas.microsoft.com/office/drawing/2014/chart" uri="{C3380CC4-5D6E-409C-BE32-E72D297353CC}">
                <c16:uniqueId val="{00000020-86B0-44A8-9D3C-982125087844}"/>
              </c:ext>
            </c:extLst>
          </c:dPt>
          <c:dPt>
            <c:idx val="34"/>
            <c:invertIfNegative val="0"/>
            <c:bubble3D val="0"/>
            <c:spPr>
              <a:solidFill>
                <a:sysClr val="window" lastClr="FFFFFF">
                  <a:lumMod val="50000"/>
                </a:sysClr>
              </a:solidFill>
            </c:spPr>
            <c:extLst>
              <c:ext xmlns:c16="http://schemas.microsoft.com/office/drawing/2014/chart" uri="{C3380CC4-5D6E-409C-BE32-E72D297353CC}">
                <c16:uniqueId val="{00000022-86B0-44A8-9D3C-982125087844}"/>
              </c:ext>
            </c:extLst>
          </c:dPt>
          <c:dPt>
            <c:idx val="35"/>
            <c:invertIfNegative val="0"/>
            <c:bubble3D val="0"/>
            <c:extLst>
              <c:ext xmlns:c16="http://schemas.microsoft.com/office/drawing/2014/chart" uri="{C3380CC4-5D6E-409C-BE32-E72D297353CC}">
                <c16:uniqueId val="{00000023-86B0-44A8-9D3C-982125087844}"/>
              </c:ext>
            </c:extLst>
          </c:dPt>
          <c:dPt>
            <c:idx val="36"/>
            <c:invertIfNegative val="0"/>
            <c:bubble3D val="0"/>
            <c:extLst>
              <c:ext xmlns:c16="http://schemas.microsoft.com/office/drawing/2014/chart" uri="{C3380CC4-5D6E-409C-BE32-E72D297353CC}">
                <c16:uniqueId val="{00000024-86B0-44A8-9D3C-982125087844}"/>
              </c:ext>
            </c:extLst>
          </c:dPt>
          <c:dPt>
            <c:idx val="37"/>
            <c:invertIfNegative val="0"/>
            <c:bubble3D val="0"/>
            <c:extLst>
              <c:ext xmlns:c16="http://schemas.microsoft.com/office/drawing/2014/chart" uri="{C3380CC4-5D6E-409C-BE32-E72D297353CC}">
                <c16:uniqueId val="{00000025-86B0-44A8-9D3C-982125087844}"/>
              </c:ext>
            </c:extLst>
          </c:dPt>
          <c:dPt>
            <c:idx val="38"/>
            <c:invertIfNegative val="0"/>
            <c:bubble3D val="0"/>
            <c:extLst>
              <c:ext xmlns:c16="http://schemas.microsoft.com/office/drawing/2014/chart" uri="{C3380CC4-5D6E-409C-BE32-E72D297353CC}">
                <c16:uniqueId val="{00000026-86B0-44A8-9D3C-982125087844}"/>
              </c:ext>
            </c:extLst>
          </c:dPt>
          <c:dPt>
            <c:idx val="39"/>
            <c:invertIfNegative val="0"/>
            <c:bubble3D val="0"/>
            <c:extLst>
              <c:ext xmlns:c16="http://schemas.microsoft.com/office/drawing/2014/chart" uri="{C3380CC4-5D6E-409C-BE32-E72D297353CC}">
                <c16:uniqueId val="{00000027-86B0-44A8-9D3C-982125087844}"/>
              </c:ext>
            </c:extLst>
          </c:dPt>
          <c:dPt>
            <c:idx val="41"/>
            <c:invertIfNegative val="0"/>
            <c:bubble3D val="0"/>
            <c:extLst>
              <c:ext xmlns:c16="http://schemas.microsoft.com/office/drawing/2014/chart" uri="{C3380CC4-5D6E-409C-BE32-E72D297353CC}">
                <c16:uniqueId val="{00000028-86B0-44A8-9D3C-982125087844}"/>
              </c:ext>
            </c:extLst>
          </c:dPt>
          <c:dPt>
            <c:idx val="42"/>
            <c:invertIfNegative val="0"/>
            <c:bubble3D val="0"/>
            <c:extLst>
              <c:ext xmlns:c16="http://schemas.microsoft.com/office/drawing/2014/chart" uri="{C3380CC4-5D6E-409C-BE32-E72D297353CC}">
                <c16:uniqueId val="{00000029-86B0-44A8-9D3C-982125087844}"/>
              </c:ext>
            </c:extLst>
          </c:dPt>
          <c:dPt>
            <c:idx val="43"/>
            <c:invertIfNegative val="0"/>
            <c:bubble3D val="0"/>
            <c:extLst>
              <c:ext xmlns:c16="http://schemas.microsoft.com/office/drawing/2014/chart" uri="{C3380CC4-5D6E-409C-BE32-E72D297353CC}">
                <c16:uniqueId val="{0000002A-86B0-44A8-9D3C-982125087844}"/>
              </c:ext>
            </c:extLst>
          </c:dPt>
          <c:dPt>
            <c:idx val="44"/>
            <c:invertIfNegative val="0"/>
            <c:bubble3D val="0"/>
            <c:extLst>
              <c:ext xmlns:c16="http://schemas.microsoft.com/office/drawing/2014/chart" uri="{C3380CC4-5D6E-409C-BE32-E72D297353CC}">
                <c16:uniqueId val="{0000002B-86B0-44A8-9D3C-982125087844}"/>
              </c:ext>
            </c:extLst>
          </c:dPt>
          <c:dPt>
            <c:idx val="45"/>
            <c:invertIfNegative val="0"/>
            <c:bubble3D val="0"/>
            <c:extLst>
              <c:ext xmlns:c16="http://schemas.microsoft.com/office/drawing/2014/chart" uri="{C3380CC4-5D6E-409C-BE32-E72D297353CC}">
                <c16:uniqueId val="{0000002C-86B0-44A8-9D3C-982125087844}"/>
              </c:ext>
            </c:extLst>
          </c:dPt>
          <c:dPt>
            <c:idx val="46"/>
            <c:invertIfNegative val="0"/>
            <c:bubble3D val="0"/>
            <c:spPr>
              <a:solidFill>
                <a:sysClr val="window" lastClr="FFFFFF">
                  <a:lumMod val="50000"/>
                </a:sysClr>
              </a:solidFill>
            </c:spPr>
            <c:extLst>
              <c:ext xmlns:c16="http://schemas.microsoft.com/office/drawing/2014/chart" uri="{C3380CC4-5D6E-409C-BE32-E72D297353CC}">
                <c16:uniqueId val="{0000002E-86B0-44A8-9D3C-982125087844}"/>
              </c:ext>
            </c:extLst>
          </c:dPt>
          <c:dLbls>
            <c:dLbl>
              <c:idx val="10"/>
              <c:layout>
                <c:manualLayout>
                  <c:x val="0"/>
                  <c:y val="-4.560658099372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B0-44A8-9D3C-982125087844}"/>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6B0-44A8-9D3C-982125087844}"/>
                </c:ext>
              </c:extLst>
            </c:dLbl>
            <c:dLbl>
              <c:idx val="34"/>
              <c:layout>
                <c:manualLayout>
                  <c:x val="-6.2015483687404846E-3"/>
                  <c:y val="-1.1401645248431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6B0-44A8-9D3C-982125087844}"/>
                </c:ext>
              </c:extLst>
            </c:dLbl>
            <c:dLbl>
              <c:idx val="46"/>
              <c:layout>
                <c:manualLayout>
                  <c:x val="-6.2015483687406364E-3"/>
                  <c:y val="-4.560658099372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6B0-44A8-9D3C-982125087844}"/>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'F52'!$A$8:$B$54</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2017</c:v>
                  </c:pt>
                  <c:pt idx="12">
                    <c:v>2018</c:v>
                  </c:pt>
                  <c:pt idx="24">
                    <c:v>2019</c:v>
                  </c:pt>
                  <c:pt idx="36">
                    <c:v>2020</c:v>
                  </c:pt>
                </c:lvl>
              </c:multiLvlStrCache>
            </c:multiLvlStrRef>
          </c:cat>
          <c:val>
            <c:numRef>
              <c:f>'F52'!$G$8:$G$54</c:f>
              <c:numCache>
                <c:formatCode>0.00</c:formatCode>
                <c:ptCount val="47"/>
                <c:pt idx="0">
                  <c:v>21.287385980094601</c:v>
                </c:pt>
                <c:pt idx="1">
                  <c:v>21.1512069747344</c:v>
                </c:pt>
                <c:pt idx="2">
                  <c:v>20.921252889205402</c:v>
                </c:pt>
                <c:pt idx="3">
                  <c:v>20.868348205639901</c:v>
                </c:pt>
                <c:pt idx="4">
                  <c:v>20.809567861490802</c:v>
                </c:pt>
                <c:pt idx="5">
                  <c:v>20.608460060999899</c:v>
                </c:pt>
                <c:pt idx="6">
                  <c:v>20.4151802852206</c:v>
                </c:pt>
                <c:pt idx="7">
                  <c:v>20.402831470171499</c:v>
                </c:pt>
                <c:pt idx="8">
                  <c:v>20.622033375944</c:v>
                </c:pt>
                <c:pt idx="9">
                  <c:v>20.5957997703842</c:v>
                </c:pt>
                <c:pt idx="10">
                  <c:v>20.498118006287498</c:v>
                </c:pt>
                <c:pt idx="11">
                  <c:v>20.518807855926301</c:v>
                </c:pt>
                <c:pt idx="12">
                  <c:v>20.961667822529002</c:v>
                </c:pt>
                <c:pt idx="13">
                  <c:v>21.5938230026943</c:v>
                </c:pt>
                <c:pt idx="14">
                  <c:v>21.700285928523702</c:v>
                </c:pt>
                <c:pt idx="15">
                  <c:v>21.8348518988244</c:v>
                </c:pt>
                <c:pt idx="16">
                  <c:v>22.098041762757099</c:v>
                </c:pt>
                <c:pt idx="17">
                  <c:v>22.332418631556202</c:v>
                </c:pt>
                <c:pt idx="18">
                  <c:v>22.501357013155801</c:v>
                </c:pt>
                <c:pt idx="19">
                  <c:v>22.750590676606301</c:v>
                </c:pt>
                <c:pt idx="20">
                  <c:v>22.907428259580499</c:v>
                </c:pt>
                <c:pt idx="21">
                  <c:v>23.054134290585498</c:v>
                </c:pt>
                <c:pt idx="22">
                  <c:v>22.897161390888598</c:v>
                </c:pt>
                <c:pt idx="23">
                  <c:v>22.490648051434899</c:v>
                </c:pt>
                <c:pt idx="24">
                  <c:v>22.283154744977399</c:v>
                </c:pt>
                <c:pt idx="25">
                  <c:v>22.4135285071672</c:v>
                </c:pt>
                <c:pt idx="26">
                  <c:v>22.768367797856101</c:v>
                </c:pt>
                <c:pt idx="27">
                  <c:v>22.862667279270301</c:v>
                </c:pt>
                <c:pt idx="28">
                  <c:v>22.951971932778601</c:v>
                </c:pt>
                <c:pt idx="29">
                  <c:v>22.9204217675696</c:v>
                </c:pt>
                <c:pt idx="30">
                  <c:v>22.849497419593298</c:v>
                </c:pt>
                <c:pt idx="31">
                  <c:v>22.835199164018299</c:v>
                </c:pt>
                <c:pt idx="32">
                  <c:v>22.782446877396001</c:v>
                </c:pt>
                <c:pt idx="33">
                  <c:v>22.6511867458746</c:v>
                </c:pt>
                <c:pt idx="34">
                  <c:v>22.432722336758602</c:v>
                </c:pt>
                <c:pt idx="35">
                  <c:v>22.360899221728001</c:v>
                </c:pt>
                <c:pt idx="36">
                  <c:v>22.304110173528699</c:v>
                </c:pt>
                <c:pt idx="37">
                  <c:v>21.9291218373722</c:v>
                </c:pt>
                <c:pt idx="38">
                  <c:v>20.509991817886601</c:v>
                </c:pt>
                <c:pt idx="39">
                  <c:v>17.783672523957001</c:v>
                </c:pt>
                <c:pt idx="40">
                  <c:v>18.229134015215799</c:v>
                </c:pt>
                <c:pt idx="41">
                  <c:v>19.222318130411399</c:v>
                </c:pt>
                <c:pt idx="42">
                  <c:v>19.997467391186799</c:v>
                </c:pt>
                <c:pt idx="43">
                  <c:v>19.897776850691599</c:v>
                </c:pt>
                <c:pt idx="44">
                  <c:v>19.740209257739501</c:v>
                </c:pt>
                <c:pt idx="45">
                  <c:v>19.503997849804399</c:v>
                </c:pt>
                <c:pt idx="46">
                  <c:v>18.873631726388201</c:v>
                </c:pt>
              </c:numCache>
            </c:numRef>
          </c:val>
          <c:extLst>
            <c:ext xmlns:c16="http://schemas.microsoft.com/office/drawing/2014/chart" uri="{C3380CC4-5D6E-409C-BE32-E72D297353CC}">
              <c16:uniqueId val="{0000002F-86B0-44A8-9D3C-982125087844}"/>
            </c:ext>
          </c:extLst>
        </c:ser>
        <c:ser>
          <c:idx val="1"/>
          <c:order val="1"/>
          <c:tx>
            <c:strRef>
              <c:f>'F52'!$H$7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30-86B0-44A8-9D3C-982125087844}"/>
              </c:ext>
            </c:extLst>
          </c:dPt>
          <c:dPt>
            <c:idx val="1"/>
            <c:invertIfNegative val="0"/>
            <c:bubble3D val="0"/>
            <c:extLst>
              <c:ext xmlns:c16="http://schemas.microsoft.com/office/drawing/2014/chart" uri="{C3380CC4-5D6E-409C-BE32-E72D297353CC}">
                <c16:uniqueId val="{00000031-86B0-44A8-9D3C-982125087844}"/>
              </c:ext>
            </c:extLst>
          </c:dPt>
          <c:dPt>
            <c:idx val="2"/>
            <c:invertIfNegative val="0"/>
            <c:bubble3D val="0"/>
            <c:extLst>
              <c:ext xmlns:c16="http://schemas.microsoft.com/office/drawing/2014/chart" uri="{C3380CC4-5D6E-409C-BE32-E72D297353CC}">
                <c16:uniqueId val="{00000032-86B0-44A8-9D3C-982125087844}"/>
              </c:ext>
            </c:extLst>
          </c:dPt>
          <c:dPt>
            <c:idx val="3"/>
            <c:invertIfNegative val="0"/>
            <c:bubble3D val="0"/>
            <c:extLst>
              <c:ext xmlns:c16="http://schemas.microsoft.com/office/drawing/2014/chart" uri="{C3380CC4-5D6E-409C-BE32-E72D297353CC}">
                <c16:uniqueId val="{00000033-86B0-44A8-9D3C-982125087844}"/>
              </c:ext>
            </c:extLst>
          </c:dPt>
          <c:dPt>
            <c:idx val="5"/>
            <c:invertIfNegative val="0"/>
            <c:bubble3D val="0"/>
            <c:extLst>
              <c:ext xmlns:c16="http://schemas.microsoft.com/office/drawing/2014/chart" uri="{C3380CC4-5D6E-409C-BE32-E72D297353CC}">
                <c16:uniqueId val="{00000034-86B0-44A8-9D3C-982125087844}"/>
              </c:ext>
            </c:extLst>
          </c:dPt>
          <c:dPt>
            <c:idx val="6"/>
            <c:invertIfNegative val="0"/>
            <c:bubble3D val="0"/>
            <c:extLst>
              <c:ext xmlns:c16="http://schemas.microsoft.com/office/drawing/2014/chart" uri="{C3380CC4-5D6E-409C-BE32-E72D297353CC}">
                <c16:uniqueId val="{00000035-86B0-44A8-9D3C-982125087844}"/>
              </c:ext>
            </c:extLst>
          </c:dPt>
          <c:dPt>
            <c:idx val="7"/>
            <c:invertIfNegative val="0"/>
            <c:bubble3D val="0"/>
            <c:extLst>
              <c:ext xmlns:c16="http://schemas.microsoft.com/office/drawing/2014/chart" uri="{C3380CC4-5D6E-409C-BE32-E72D297353CC}">
                <c16:uniqueId val="{00000036-86B0-44A8-9D3C-982125087844}"/>
              </c:ext>
            </c:extLst>
          </c:dPt>
          <c:dPt>
            <c:idx val="8"/>
            <c:invertIfNegative val="0"/>
            <c:bubble3D val="0"/>
            <c:extLst>
              <c:ext xmlns:c16="http://schemas.microsoft.com/office/drawing/2014/chart" uri="{C3380CC4-5D6E-409C-BE32-E72D297353CC}">
                <c16:uniqueId val="{00000037-86B0-44A8-9D3C-982125087844}"/>
              </c:ext>
            </c:extLst>
          </c:dPt>
          <c:dPt>
            <c:idx val="9"/>
            <c:invertIfNegative val="0"/>
            <c:bubble3D val="0"/>
            <c:extLst>
              <c:ext xmlns:c16="http://schemas.microsoft.com/office/drawing/2014/chart" uri="{C3380CC4-5D6E-409C-BE32-E72D297353CC}">
                <c16:uniqueId val="{00000038-86B0-44A8-9D3C-982125087844}"/>
              </c:ext>
            </c:extLst>
          </c:dPt>
          <c:dPt>
            <c:idx val="10"/>
            <c:invertIfNegative val="0"/>
            <c:bubble3D val="0"/>
            <c:spPr>
              <a:solidFill>
                <a:srgbClr val="FFC000"/>
              </a:solidFill>
            </c:spPr>
            <c:extLst>
              <c:ext xmlns:c16="http://schemas.microsoft.com/office/drawing/2014/chart" uri="{C3380CC4-5D6E-409C-BE32-E72D297353CC}">
                <c16:uniqueId val="{0000003A-86B0-44A8-9D3C-982125087844}"/>
              </c:ext>
            </c:extLst>
          </c:dPt>
          <c:dPt>
            <c:idx val="11"/>
            <c:invertIfNegative val="0"/>
            <c:bubble3D val="0"/>
            <c:extLst>
              <c:ext xmlns:c16="http://schemas.microsoft.com/office/drawing/2014/chart" uri="{C3380CC4-5D6E-409C-BE32-E72D297353CC}">
                <c16:uniqueId val="{0000003B-86B0-44A8-9D3C-982125087844}"/>
              </c:ext>
            </c:extLst>
          </c:dPt>
          <c:dPt>
            <c:idx val="12"/>
            <c:invertIfNegative val="0"/>
            <c:bubble3D val="0"/>
            <c:extLst>
              <c:ext xmlns:c16="http://schemas.microsoft.com/office/drawing/2014/chart" uri="{C3380CC4-5D6E-409C-BE32-E72D297353CC}">
                <c16:uniqueId val="{0000003C-86B0-44A8-9D3C-982125087844}"/>
              </c:ext>
            </c:extLst>
          </c:dPt>
          <c:dPt>
            <c:idx val="13"/>
            <c:invertIfNegative val="0"/>
            <c:bubble3D val="0"/>
            <c:extLst>
              <c:ext xmlns:c16="http://schemas.microsoft.com/office/drawing/2014/chart" uri="{C3380CC4-5D6E-409C-BE32-E72D297353CC}">
                <c16:uniqueId val="{0000003D-86B0-44A8-9D3C-982125087844}"/>
              </c:ext>
            </c:extLst>
          </c:dPt>
          <c:dPt>
            <c:idx val="14"/>
            <c:invertIfNegative val="0"/>
            <c:bubble3D val="0"/>
            <c:extLst>
              <c:ext xmlns:c16="http://schemas.microsoft.com/office/drawing/2014/chart" uri="{C3380CC4-5D6E-409C-BE32-E72D297353CC}">
                <c16:uniqueId val="{0000003E-86B0-44A8-9D3C-982125087844}"/>
              </c:ext>
            </c:extLst>
          </c:dPt>
          <c:dPt>
            <c:idx val="15"/>
            <c:invertIfNegative val="0"/>
            <c:bubble3D val="0"/>
            <c:extLst>
              <c:ext xmlns:c16="http://schemas.microsoft.com/office/drawing/2014/chart" uri="{C3380CC4-5D6E-409C-BE32-E72D297353CC}">
                <c16:uniqueId val="{0000003F-86B0-44A8-9D3C-982125087844}"/>
              </c:ext>
            </c:extLst>
          </c:dPt>
          <c:dPt>
            <c:idx val="17"/>
            <c:invertIfNegative val="0"/>
            <c:bubble3D val="0"/>
            <c:extLst>
              <c:ext xmlns:c16="http://schemas.microsoft.com/office/drawing/2014/chart" uri="{C3380CC4-5D6E-409C-BE32-E72D297353CC}">
                <c16:uniqueId val="{00000040-86B0-44A8-9D3C-982125087844}"/>
              </c:ext>
            </c:extLst>
          </c:dPt>
          <c:dPt>
            <c:idx val="18"/>
            <c:invertIfNegative val="0"/>
            <c:bubble3D val="0"/>
            <c:extLst>
              <c:ext xmlns:c16="http://schemas.microsoft.com/office/drawing/2014/chart" uri="{C3380CC4-5D6E-409C-BE32-E72D297353CC}">
                <c16:uniqueId val="{00000041-86B0-44A8-9D3C-982125087844}"/>
              </c:ext>
            </c:extLst>
          </c:dPt>
          <c:dPt>
            <c:idx val="19"/>
            <c:invertIfNegative val="0"/>
            <c:bubble3D val="0"/>
            <c:extLst>
              <c:ext xmlns:c16="http://schemas.microsoft.com/office/drawing/2014/chart" uri="{C3380CC4-5D6E-409C-BE32-E72D297353CC}">
                <c16:uniqueId val="{00000042-86B0-44A8-9D3C-982125087844}"/>
              </c:ext>
            </c:extLst>
          </c:dPt>
          <c:dPt>
            <c:idx val="20"/>
            <c:invertIfNegative val="0"/>
            <c:bubble3D val="0"/>
            <c:extLst>
              <c:ext xmlns:c16="http://schemas.microsoft.com/office/drawing/2014/chart" uri="{C3380CC4-5D6E-409C-BE32-E72D297353CC}">
                <c16:uniqueId val="{00000043-86B0-44A8-9D3C-982125087844}"/>
              </c:ext>
            </c:extLst>
          </c:dPt>
          <c:dPt>
            <c:idx val="21"/>
            <c:invertIfNegative val="0"/>
            <c:bubble3D val="0"/>
            <c:extLst>
              <c:ext xmlns:c16="http://schemas.microsoft.com/office/drawing/2014/chart" uri="{C3380CC4-5D6E-409C-BE32-E72D297353CC}">
                <c16:uniqueId val="{00000044-86B0-44A8-9D3C-982125087844}"/>
              </c:ext>
            </c:extLst>
          </c:dPt>
          <c:dPt>
            <c:idx val="22"/>
            <c:invertIfNegative val="0"/>
            <c:bubble3D val="0"/>
            <c:spPr>
              <a:solidFill>
                <a:srgbClr val="FFC000"/>
              </a:solidFill>
            </c:spPr>
            <c:extLst>
              <c:ext xmlns:c16="http://schemas.microsoft.com/office/drawing/2014/chart" uri="{C3380CC4-5D6E-409C-BE32-E72D297353CC}">
                <c16:uniqueId val="{00000046-86B0-44A8-9D3C-982125087844}"/>
              </c:ext>
            </c:extLst>
          </c:dPt>
          <c:dPt>
            <c:idx val="23"/>
            <c:invertIfNegative val="0"/>
            <c:bubble3D val="0"/>
            <c:extLst>
              <c:ext xmlns:c16="http://schemas.microsoft.com/office/drawing/2014/chart" uri="{C3380CC4-5D6E-409C-BE32-E72D297353CC}">
                <c16:uniqueId val="{00000047-86B0-44A8-9D3C-982125087844}"/>
              </c:ext>
            </c:extLst>
          </c:dPt>
          <c:dPt>
            <c:idx val="24"/>
            <c:invertIfNegative val="0"/>
            <c:bubble3D val="0"/>
            <c:extLst>
              <c:ext xmlns:c16="http://schemas.microsoft.com/office/drawing/2014/chart" uri="{C3380CC4-5D6E-409C-BE32-E72D297353CC}">
                <c16:uniqueId val="{00000048-86B0-44A8-9D3C-982125087844}"/>
              </c:ext>
            </c:extLst>
          </c:dPt>
          <c:dPt>
            <c:idx val="25"/>
            <c:invertIfNegative val="0"/>
            <c:bubble3D val="0"/>
            <c:extLst>
              <c:ext xmlns:c16="http://schemas.microsoft.com/office/drawing/2014/chart" uri="{C3380CC4-5D6E-409C-BE32-E72D297353CC}">
                <c16:uniqueId val="{00000049-86B0-44A8-9D3C-982125087844}"/>
              </c:ext>
            </c:extLst>
          </c:dPt>
          <c:dPt>
            <c:idx val="26"/>
            <c:invertIfNegative val="0"/>
            <c:bubble3D val="0"/>
            <c:extLst>
              <c:ext xmlns:c16="http://schemas.microsoft.com/office/drawing/2014/chart" uri="{C3380CC4-5D6E-409C-BE32-E72D297353CC}">
                <c16:uniqueId val="{0000004A-86B0-44A8-9D3C-982125087844}"/>
              </c:ext>
            </c:extLst>
          </c:dPt>
          <c:dPt>
            <c:idx val="27"/>
            <c:invertIfNegative val="0"/>
            <c:bubble3D val="0"/>
            <c:extLst>
              <c:ext xmlns:c16="http://schemas.microsoft.com/office/drawing/2014/chart" uri="{C3380CC4-5D6E-409C-BE32-E72D297353CC}">
                <c16:uniqueId val="{0000004B-86B0-44A8-9D3C-982125087844}"/>
              </c:ext>
            </c:extLst>
          </c:dPt>
          <c:dPt>
            <c:idx val="29"/>
            <c:invertIfNegative val="0"/>
            <c:bubble3D val="0"/>
            <c:extLst>
              <c:ext xmlns:c16="http://schemas.microsoft.com/office/drawing/2014/chart" uri="{C3380CC4-5D6E-409C-BE32-E72D297353CC}">
                <c16:uniqueId val="{0000004C-86B0-44A8-9D3C-982125087844}"/>
              </c:ext>
            </c:extLst>
          </c:dPt>
          <c:dPt>
            <c:idx val="30"/>
            <c:invertIfNegative val="0"/>
            <c:bubble3D val="0"/>
            <c:extLst>
              <c:ext xmlns:c16="http://schemas.microsoft.com/office/drawing/2014/chart" uri="{C3380CC4-5D6E-409C-BE32-E72D297353CC}">
                <c16:uniqueId val="{0000004D-86B0-44A8-9D3C-982125087844}"/>
              </c:ext>
            </c:extLst>
          </c:dPt>
          <c:dPt>
            <c:idx val="31"/>
            <c:invertIfNegative val="0"/>
            <c:bubble3D val="0"/>
            <c:extLst>
              <c:ext xmlns:c16="http://schemas.microsoft.com/office/drawing/2014/chart" uri="{C3380CC4-5D6E-409C-BE32-E72D297353CC}">
                <c16:uniqueId val="{0000004E-86B0-44A8-9D3C-982125087844}"/>
              </c:ext>
            </c:extLst>
          </c:dPt>
          <c:dPt>
            <c:idx val="32"/>
            <c:invertIfNegative val="0"/>
            <c:bubble3D val="0"/>
            <c:extLst>
              <c:ext xmlns:c16="http://schemas.microsoft.com/office/drawing/2014/chart" uri="{C3380CC4-5D6E-409C-BE32-E72D297353CC}">
                <c16:uniqueId val="{0000004F-86B0-44A8-9D3C-982125087844}"/>
              </c:ext>
            </c:extLst>
          </c:dPt>
          <c:dPt>
            <c:idx val="33"/>
            <c:invertIfNegative val="0"/>
            <c:bubble3D val="0"/>
            <c:extLst>
              <c:ext xmlns:c16="http://schemas.microsoft.com/office/drawing/2014/chart" uri="{C3380CC4-5D6E-409C-BE32-E72D297353CC}">
                <c16:uniqueId val="{00000050-86B0-44A8-9D3C-982125087844}"/>
              </c:ext>
            </c:extLst>
          </c:dPt>
          <c:dPt>
            <c:idx val="34"/>
            <c:invertIfNegative val="0"/>
            <c:bubble3D val="0"/>
            <c:spPr>
              <a:solidFill>
                <a:srgbClr val="FFC000"/>
              </a:solidFill>
            </c:spPr>
            <c:extLst>
              <c:ext xmlns:c16="http://schemas.microsoft.com/office/drawing/2014/chart" uri="{C3380CC4-5D6E-409C-BE32-E72D297353CC}">
                <c16:uniqueId val="{00000052-86B0-44A8-9D3C-982125087844}"/>
              </c:ext>
            </c:extLst>
          </c:dPt>
          <c:dPt>
            <c:idx val="35"/>
            <c:invertIfNegative val="0"/>
            <c:bubble3D val="0"/>
            <c:extLst>
              <c:ext xmlns:c16="http://schemas.microsoft.com/office/drawing/2014/chart" uri="{C3380CC4-5D6E-409C-BE32-E72D297353CC}">
                <c16:uniqueId val="{00000053-86B0-44A8-9D3C-982125087844}"/>
              </c:ext>
            </c:extLst>
          </c:dPt>
          <c:dPt>
            <c:idx val="36"/>
            <c:invertIfNegative val="0"/>
            <c:bubble3D val="0"/>
            <c:extLst>
              <c:ext xmlns:c16="http://schemas.microsoft.com/office/drawing/2014/chart" uri="{C3380CC4-5D6E-409C-BE32-E72D297353CC}">
                <c16:uniqueId val="{00000054-86B0-44A8-9D3C-982125087844}"/>
              </c:ext>
            </c:extLst>
          </c:dPt>
          <c:dPt>
            <c:idx val="37"/>
            <c:invertIfNegative val="0"/>
            <c:bubble3D val="0"/>
            <c:extLst>
              <c:ext xmlns:c16="http://schemas.microsoft.com/office/drawing/2014/chart" uri="{C3380CC4-5D6E-409C-BE32-E72D297353CC}">
                <c16:uniqueId val="{00000055-86B0-44A8-9D3C-982125087844}"/>
              </c:ext>
            </c:extLst>
          </c:dPt>
          <c:dPt>
            <c:idx val="38"/>
            <c:invertIfNegative val="0"/>
            <c:bubble3D val="0"/>
            <c:extLst>
              <c:ext xmlns:c16="http://schemas.microsoft.com/office/drawing/2014/chart" uri="{C3380CC4-5D6E-409C-BE32-E72D297353CC}">
                <c16:uniqueId val="{00000056-86B0-44A8-9D3C-982125087844}"/>
              </c:ext>
            </c:extLst>
          </c:dPt>
          <c:dPt>
            <c:idx val="39"/>
            <c:invertIfNegative val="0"/>
            <c:bubble3D val="0"/>
            <c:extLst>
              <c:ext xmlns:c16="http://schemas.microsoft.com/office/drawing/2014/chart" uri="{C3380CC4-5D6E-409C-BE32-E72D297353CC}">
                <c16:uniqueId val="{00000057-86B0-44A8-9D3C-982125087844}"/>
              </c:ext>
            </c:extLst>
          </c:dPt>
          <c:dPt>
            <c:idx val="41"/>
            <c:invertIfNegative val="0"/>
            <c:bubble3D val="0"/>
            <c:extLst>
              <c:ext xmlns:c16="http://schemas.microsoft.com/office/drawing/2014/chart" uri="{C3380CC4-5D6E-409C-BE32-E72D297353CC}">
                <c16:uniqueId val="{00000058-86B0-44A8-9D3C-982125087844}"/>
              </c:ext>
            </c:extLst>
          </c:dPt>
          <c:dPt>
            <c:idx val="42"/>
            <c:invertIfNegative val="0"/>
            <c:bubble3D val="0"/>
            <c:extLst>
              <c:ext xmlns:c16="http://schemas.microsoft.com/office/drawing/2014/chart" uri="{C3380CC4-5D6E-409C-BE32-E72D297353CC}">
                <c16:uniqueId val="{00000059-86B0-44A8-9D3C-982125087844}"/>
              </c:ext>
            </c:extLst>
          </c:dPt>
          <c:dPt>
            <c:idx val="43"/>
            <c:invertIfNegative val="0"/>
            <c:bubble3D val="0"/>
            <c:extLst>
              <c:ext xmlns:c16="http://schemas.microsoft.com/office/drawing/2014/chart" uri="{C3380CC4-5D6E-409C-BE32-E72D297353CC}">
                <c16:uniqueId val="{0000005A-86B0-44A8-9D3C-982125087844}"/>
              </c:ext>
            </c:extLst>
          </c:dPt>
          <c:dPt>
            <c:idx val="44"/>
            <c:invertIfNegative val="0"/>
            <c:bubble3D val="0"/>
            <c:extLst>
              <c:ext xmlns:c16="http://schemas.microsoft.com/office/drawing/2014/chart" uri="{C3380CC4-5D6E-409C-BE32-E72D297353CC}">
                <c16:uniqueId val="{0000005B-86B0-44A8-9D3C-982125087844}"/>
              </c:ext>
            </c:extLst>
          </c:dPt>
          <c:dPt>
            <c:idx val="45"/>
            <c:invertIfNegative val="0"/>
            <c:bubble3D val="0"/>
            <c:extLst>
              <c:ext xmlns:c16="http://schemas.microsoft.com/office/drawing/2014/chart" uri="{C3380CC4-5D6E-409C-BE32-E72D297353CC}">
                <c16:uniqueId val="{0000005C-86B0-44A8-9D3C-982125087844}"/>
              </c:ext>
            </c:extLst>
          </c:dPt>
          <c:dPt>
            <c:idx val="46"/>
            <c:invertIfNegative val="0"/>
            <c:bubble3D val="0"/>
            <c:spPr>
              <a:solidFill>
                <a:srgbClr val="FFC000"/>
              </a:solidFill>
            </c:spPr>
            <c:extLst>
              <c:ext xmlns:c16="http://schemas.microsoft.com/office/drawing/2014/chart" uri="{C3380CC4-5D6E-409C-BE32-E72D297353CC}">
                <c16:uniqueId val="{0000005E-86B0-44A8-9D3C-982125087844}"/>
              </c:ext>
            </c:extLst>
          </c:dPt>
          <c:dLbls>
            <c:dLbl>
              <c:idx val="10"/>
              <c:layout>
                <c:manualLayout>
                  <c:x val="4.1343655791603231E-3"/>
                  <c:y val="-3.42049357452950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6B0-44A8-9D3C-982125087844}"/>
                </c:ext>
              </c:extLst>
            </c:dLbl>
            <c:dLbl>
              <c:idx val="22"/>
              <c:layout>
                <c:manualLayout>
                  <c:x val="6.2015483687404846E-3"/>
                  <c:y val="-7.6010968322877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86B0-44A8-9D3C-982125087844}"/>
                </c:ext>
              </c:extLst>
            </c:dLbl>
            <c:dLbl>
              <c:idx val="34"/>
              <c:layout>
                <c:manualLayout>
                  <c:x val="4.1343655791603231E-3"/>
                  <c:y val="-7.601096832287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6B0-44A8-9D3C-982125087844}"/>
                </c:ext>
              </c:extLst>
            </c:dLbl>
            <c:dLbl>
              <c:idx val="46"/>
              <c:layout>
                <c:manualLayout>
                  <c:x val="0"/>
                  <c:y val="-3.04043873291511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86B0-44A8-9D3C-982125087844}"/>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'F52'!$A$8:$B$54</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2017</c:v>
                  </c:pt>
                  <c:pt idx="12">
                    <c:v>2018</c:v>
                  </c:pt>
                  <c:pt idx="24">
                    <c:v>2019</c:v>
                  </c:pt>
                  <c:pt idx="36">
                    <c:v>2020</c:v>
                  </c:pt>
                </c:lvl>
              </c:multiLvlStrCache>
            </c:multiLvlStrRef>
          </c:cat>
          <c:val>
            <c:numRef>
              <c:f>'F52'!$H$8:$H$54</c:f>
              <c:numCache>
                <c:formatCode>0.00</c:formatCode>
                <c:ptCount val="47"/>
                <c:pt idx="0">
                  <c:v>20.719894768970899</c:v>
                </c:pt>
                <c:pt idx="1">
                  <c:v>20.4849252651744</c:v>
                </c:pt>
                <c:pt idx="2">
                  <c:v>20.269828475984699</c:v>
                </c:pt>
                <c:pt idx="3">
                  <c:v>20.202585297821599</c:v>
                </c:pt>
                <c:pt idx="4">
                  <c:v>20.146579936317799</c:v>
                </c:pt>
                <c:pt idx="5">
                  <c:v>19.949486012011398</c:v>
                </c:pt>
                <c:pt idx="6">
                  <c:v>19.759624669157098</c:v>
                </c:pt>
                <c:pt idx="7">
                  <c:v>19.760772028784501</c:v>
                </c:pt>
                <c:pt idx="8">
                  <c:v>19.9817040939637</c:v>
                </c:pt>
                <c:pt idx="9">
                  <c:v>19.9707134760848</c:v>
                </c:pt>
                <c:pt idx="10">
                  <c:v>19.892634086317798</c:v>
                </c:pt>
                <c:pt idx="11">
                  <c:v>19.911094174812501</c:v>
                </c:pt>
                <c:pt idx="12">
                  <c:v>20.337025504614999</c:v>
                </c:pt>
                <c:pt idx="13">
                  <c:v>20.856201270916799</c:v>
                </c:pt>
                <c:pt idx="14">
                  <c:v>20.959886692239099</c:v>
                </c:pt>
                <c:pt idx="15">
                  <c:v>21.114580049347801</c:v>
                </c:pt>
                <c:pt idx="16">
                  <c:v>21.3261691145591</c:v>
                </c:pt>
                <c:pt idx="17">
                  <c:v>21.484662889472599</c:v>
                </c:pt>
                <c:pt idx="18">
                  <c:v>21.754772724062999</c:v>
                </c:pt>
                <c:pt idx="19">
                  <c:v>22.173053948308901</c:v>
                </c:pt>
                <c:pt idx="20">
                  <c:v>22.3288191049934</c:v>
                </c:pt>
                <c:pt idx="21">
                  <c:v>22.471455181866101</c:v>
                </c:pt>
                <c:pt idx="22">
                  <c:v>22.2856077634565</c:v>
                </c:pt>
                <c:pt idx="23">
                  <c:v>21.820930626465501</c:v>
                </c:pt>
                <c:pt idx="24">
                  <c:v>21.325981025648201</c:v>
                </c:pt>
                <c:pt idx="25">
                  <c:v>21.316867218697499</c:v>
                </c:pt>
                <c:pt idx="26">
                  <c:v>21.9220664853353</c:v>
                </c:pt>
                <c:pt idx="27">
                  <c:v>22.019127902176699</c:v>
                </c:pt>
                <c:pt idx="28">
                  <c:v>22.087629848829899</c:v>
                </c:pt>
                <c:pt idx="29">
                  <c:v>22.079202006204</c:v>
                </c:pt>
                <c:pt idx="30">
                  <c:v>22.011573422298198</c:v>
                </c:pt>
                <c:pt idx="31">
                  <c:v>21.991936224580002</c:v>
                </c:pt>
                <c:pt idx="32">
                  <c:v>21.934199983452299</c:v>
                </c:pt>
                <c:pt idx="33">
                  <c:v>21.763259493298101</c:v>
                </c:pt>
                <c:pt idx="34">
                  <c:v>21.421702707716499</c:v>
                </c:pt>
                <c:pt idx="35">
                  <c:v>21.349805689134101</c:v>
                </c:pt>
                <c:pt idx="36">
                  <c:v>21.298486294973198</c:v>
                </c:pt>
                <c:pt idx="37">
                  <c:v>20.8837393248584</c:v>
                </c:pt>
                <c:pt idx="38">
                  <c:v>19.469542583710702</c:v>
                </c:pt>
                <c:pt idx="39">
                  <c:v>16.927054410657799</c:v>
                </c:pt>
                <c:pt idx="40">
                  <c:v>17.494923224044499</c:v>
                </c:pt>
                <c:pt idx="41">
                  <c:v>18.5213486215317</c:v>
                </c:pt>
                <c:pt idx="42">
                  <c:v>19.3274538558661</c:v>
                </c:pt>
                <c:pt idx="43">
                  <c:v>19.261744395288002</c:v>
                </c:pt>
                <c:pt idx="44">
                  <c:v>19.175773434706901</c:v>
                </c:pt>
                <c:pt idx="45">
                  <c:v>18.943180051170799</c:v>
                </c:pt>
                <c:pt idx="46">
                  <c:v>18.350083498004501</c:v>
                </c:pt>
              </c:numCache>
            </c:numRef>
          </c:val>
          <c:extLst>
            <c:ext xmlns:c16="http://schemas.microsoft.com/office/drawing/2014/chart" uri="{C3380CC4-5D6E-409C-BE32-E72D297353CC}">
              <c16:uniqueId val="{0000005F-86B0-44A8-9D3C-982125087844}"/>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'F53'!$G$7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A3B4-4F68-8D42-703F540DA87F}"/>
              </c:ext>
            </c:extLst>
          </c:dPt>
          <c:dPt>
            <c:idx val="1"/>
            <c:invertIfNegative val="0"/>
            <c:bubble3D val="0"/>
            <c:extLst>
              <c:ext xmlns:c16="http://schemas.microsoft.com/office/drawing/2014/chart" uri="{C3380CC4-5D6E-409C-BE32-E72D297353CC}">
                <c16:uniqueId val="{00000001-A3B4-4F68-8D42-703F540DA87F}"/>
              </c:ext>
            </c:extLst>
          </c:dPt>
          <c:dPt>
            <c:idx val="2"/>
            <c:invertIfNegative val="0"/>
            <c:bubble3D val="0"/>
            <c:extLst>
              <c:ext xmlns:c16="http://schemas.microsoft.com/office/drawing/2014/chart" uri="{C3380CC4-5D6E-409C-BE32-E72D297353CC}">
                <c16:uniqueId val="{00000002-A3B4-4F68-8D42-703F540DA87F}"/>
              </c:ext>
            </c:extLst>
          </c:dPt>
          <c:dPt>
            <c:idx val="3"/>
            <c:invertIfNegative val="0"/>
            <c:bubble3D val="0"/>
            <c:extLst>
              <c:ext xmlns:c16="http://schemas.microsoft.com/office/drawing/2014/chart" uri="{C3380CC4-5D6E-409C-BE32-E72D297353CC}">
                <c16:uniqueId val="{00000003-A3B4-4F68-8D42-703F540DA87F}"/>
              </c:ext>
            </c:extLst>
          </c:dPt>
          <c:dPt>
            <c:idx val="5"/>
            <c:invertIfNegative val="0"/>
            <c:bubble3D val="0"/>
            <c:extLst>
              <c:ext xmlns:c16="http://schemas.microsoft.com/office/drawing/2014/chart" uri="{C3380CC4-5D6E-409C-BE32-E72D297353CC}">
                <c16:uniqueId val="{00000004-A3B4-4F68-8D42-703F540DA87F}"/>
              </c:ext>
            </c:extLst>
          </c:dPt>
          <c:dPt>
            <c:idx val="6"/>
            <c:invertIfNegative val="0"/>
            <c:bubble3D val="0"/>
            <c:extLst>
              <c:ext xmlns:c16="http://schemas.microsoft.com/office/drawing/2014/chart" uri="{C3380CC4-5D6E-409C-BE32-E72D297353CC}">
                <c16:uniqueId val="{00000005-A3B4-4F68-8D42-703F540DA87F}"/>
              </c:ext>
            </c:extLst>
          </c:dPt>
          <c:dPt>
            <c:idx val="7"/>
            <c:invertIfNegative val="0"/>
            <c:bubble3D val="0"/>
            <c:extLst>
              <c:ext xmlns:c16="http://schemas.microsoft.com/office/drawing/2014/chart" uri="{C3380CC4-5D6E-409C-BE32-E72D297353CC}">
                <c16:uniqueId val="{00000006-A3B4-4F68-8D42-703F540DA87F}"/>
              </c:ext>
            </c:extLst>
          </c:dPt>
          <c:dPt>
            <c:idx val="8"/>
            <c:invertIfNegative val="0"/>
            <c:bubble3D val="0"/>
            <c:extLst>
              <c:ext xmlns:c16="http://schemas.microsoft.com/office/drawing/2014/chart" uri="{C3380CC4-5D6E-409C-BE32-E72D297353CC}">
                <c16:uniqueId val="{00000007-A3B4-4F68-8D42-703F540DA87F}"/>
              </c:ext>
            </c:extLst>
          </c:dPt>
          <c:dPt>
            <c:idx val="9"/>
            <c:invertIfNegative val="0"/>
            <c:bubble3D val="0"/>
            <c:extLst>
              <c:ext xmlns:c16="http://schemas.microsoft.com/office/drawing/2014/chart" uri="{C3380CC4-5D6E-409C-BE32-E72D297353CC}">
                <c16:uniqueId val="{00000008-A3B4-4F68-8D42-703F540DA87F}"/>
              </c:ext>
            </c:extLst>
          </c:dPt>
          <c:dPt>
            <c:idx val="10"/>
            <c:invertIfNegative val="0"/>
            <c:bubble3D val="0"/>
            <c:spPr>
              <a:solidFill>
                <a:sysClr val="window" lastClr="FFFFFF">
                  <a:lumMod val="50000"/>
                </a:sysClr>
              </a:solidFill>
            </c:spPr>
            <c:extLst>
              <c:ext xmlns:c16="http://schemas.microsoft.com/office/drawing/2014/chart" uri="{C3380CC4-5D6E-409C-BE32-E72D297353CC}">
                <c16:uniqueId val="{0000000A-A3B4-4F68-8D42-703F540DA87F}"/>
              </c:ext>
            </c:extLst>
          </c:dPt>
          <c:dPt>
            <c:idx val="11"/>
            <c:invertIfNegative val="0"/>
            <c:bubble3D val="0"/>
            <c:extLst>
              <c:ext xmlns:c16="http://schemas.microsoft.com/office/drawing/2014/chart" uri="{C3380CC4-5D6E-409C-BE32-E72D297353CC}">
                <c16:uniqueId val="{0000000B-A3B4-4F68-8D42-703F540DA87F}"/>
              </c:ext>
            </c:extLst>
          </c:dPt>
          <c:dPt>
            <c:idx val="12"/>
            <c:invertIfNegative val="0"/>
            <c:bubble3D val="0"/>
            <c:extLst>
              <c:ext xmlns:c16="http://schemas.microsoft.com/office/drawing/2014/chart" uri="{C3380CC4-5D6E-409C-BE32-E72D297353CC}">
                <c16:uniqueId val="{0000000C-A3B4-4F68-8D42-703F540DA87F}"/>
              </c:ext>
            </c:extLst>
          </c:dPt>
          <c:dPt>
            <c:idx val="13"/>
            <c:invertIfNegative val="0"/>
            <c:bubble3D val="0"/>
            <c:extLst>
              <c:ext xmlns:c16="http://schemas.microsoft.com/office/drawing/2014/chart" uri="{C3380CC4-5D6E-409C-BE32-E72D297353CC}">
                <c16:uniqueId val="{0000000D-A3B4-4F68-8D42-703F540DA87F}"/>
              </c:ext>
            </c:extLst>
          </c:dPt>
          <c:dPt>
            <c:idx val="14"/>
            <c:invertIfNegative val="0"/>
            <c:bubble3D val="0"/>
            <c:extLst>
              <c:ext xmlns:c16="http://schemas.microsoft.com/office/drawing/2014/chart" uri="{C3380CC4-5D6E-409C-BE32-E72D297353CC}">
                <c16:uniqueId val="{0000000E-A3B4-4F68-8D42-703F540DA87F}"/>
              </c:ext>
            </c:extLst>
          </c:dPt>
          <c:dPt>
            <c:idx val="15"/>
            <c:invertIfNegative val="0"/>
            <c:bubble3D val="0"/>
            <c:extLst>
              <c:ext xmlns:c16="http://schemas.microsoft.com/office/drawing/2014/chart" uri="{C3380CC4-5D6E-409C-BE32-E72D297353CC}">
                <c16:uniqueId val="{0000000F-A3B4-4F68-8D42-703F540DA87F}"/>
              </c:ext>
            </c:extLst>
          </c:dPt>
          <c:dPt>
            <c:idx val="17"/>
            <c:invertIfNegative val="0"/>
            <c:bubble3D val="0"/>
            <c:extLst>
              <c:ext xmlns:c16="http://schemas.microsoft.com/office/drawing/2014/chart" uri="{C3380CC4-5D6E-409C-BE32-E72D297353CC}">
                <c16:uniqueId val="{00000010-A3B4-4F68-8D42-703F540DA87F}"/>
              </c:ext>
            </c:extLst>
          </c:dPt>
          <c:dPt>
            <c:idx val="18"/>
            <c:invertIfNegative val="0"/>
            <c:bubble3D val="0"/>
            <c:extLst>
              <c:ext xmlns:c16="http://schemas.microsoft.com/office/drawing/2014/chart" uri="{C3380CC4-5D6E-409C-BE32-E72D297353CC}">
                <c16:uniqueId val="{00000011-A3B4-4F68-8D42-703F540DA87F}"/>
              </c:ext>
            </c:extLst>
          </c:dPt>
          <c:dPt>
            <c:idx val="19"/>
            <c:invertIfNegative val="0"/>
            <c:bubble3D val="0"/>
            <c:extLst>
              <c:ext xmlns:c16="http://schemas.microsoft.com/office/drawing/2014/chart" uri="{C3380CC4-5D6E-409C-BE32-E72D297353CC}">
                <c16:uniqueId val="{00000012-A3B4-4F68-8D42-703F540DA87F}"/>
              </c:ext>
            </c:extLst>
          </c:dPt>
          <c:dPt>
            <c:idx val="20"/>
            <c:invertIfNegative val="0"/>
            <c:bubble3D val="0"/>
            <c:extLst>
              <c:ext xmlns:c16="http://schemas.microsoft.com/office/drawing/2014/chart" uri="{C3380CC4-5D6E-409C-BE32-E72D297353CC}">
                <c16:uniqueId val="{00000013-A3B4-4F68-8D42-703F540DA87F}"/>
              </c:ext>
            </c:extLst>
          </c:dPt>
          <c:dPt>
            <c:idx val="21"/>
            <c:invertIfNegative val="0"/>
            <c:bubble3D val="0"/>
            <c:extLst>
              <c:ext xmlns:c16="http://schemas.microsoft.com/office/drawing/2014/chart" uri="{C3380CC4-5D6E-409C-BE32-E72D297353CC}">
                <c16:uniqueId val="{00000014-A3B4-4F68-8D42-703F540DA87F}"/>
              </c:ext>
            </c:extLst>
          </c:dPt>
          <c:dPt>
            <c:idx val="22"/>
            <c:invertIfNegative val="0"/>
            <c:bubble3D val="0"/>
            <c:spPr>
              <a:solidFill>
                <a:sysClr val="window" lastClr="FFFFFF">
                  <a:lumMod val="50000"/>
                </a:sysClr>
              </a:solidFill>
            </c:spPr>
            <c:extLst>
              <c:ext xmlns:c16="http://schemas.microsoft.com/office/drawing/2014/chart" uri="{C3380CC4-5D6E-409C-BE32-E72D297353CC}">
                <c16:uniqueId val="{00000016-A3B4-4F68-8D42-703F540DA87F}"/>
              </c:ext>
            </c:extLst>
          </c:dPt>
          <c:dPt>
            <c:idx val="23"/>
            <c:invertIfNegative val="0"/>
            <c:bubble3D val="0"/>
            <c:extLst>
              <c:ext xmlns:c16="http://schemas.microsoft.com/office/drawing/2014/chart" uri="{C3380CC4-5D6E-409C-BE32-E72D297353CC}">
                <c16:uniqueId val="{00000017-A3B4-4F68-8D42-703F540DA87F}"/>
              </c:ext>
            </c:extLst>
          </c:dPt>
          <c:dPt>
            <c:idx val="24"/>
            <c:invertIfNegative val="0"/>
            <c:bubble3D val="0"/>
            <c:extLst>
              <c:ext xmlns:c16="http://schemas.microsoft.com/office/drawing/2014/chart" uri="{C3380CC4-5D6E-409C-BE32-E72D297353CC}">
                <c16:uniqueId val="{00000018-A3B4-4F68-8D42-703F540DA87F}"/>
              </c:ext>
            </c:extLst>
          </c:dPt>
          <c:dPt>
            <c:idx val="25"/>
            <c:invertIfNegative val="0"/>
            <c:bubble3D val="0"/>
            <c:extLst>
              <c:ext xmlns:c16="http://schemas.microsoft.com/office/drawing/2014/chart" uri="{C3380CC4-5D6E-409C-BE32-E72D297353CC}">
                <c16:uniqueId val="{00000019-A3B4-4F68-8D42-703F540DA87F}"/>
              </c:ext>
            </c:extLst>
          </c:dPt>
          <c:dPt>
            <c:idx val="26"/>
            <c:invertIfNegative val="0"/>
            <c:bubble3D val="0"/>
            <c:extLst>
              <c:ext xmlns:c16="http://schemas.microsoft.com/office/drawing/2014/chart" uri="{C3380CC4-5D6E-409C-BE32-E72D297353CC}">
                <c16:uniqueId val="{0000001A-A3B4-4F68-8D42-703F540DA87F}"/>
              </c:ext>
            </c:extLst>
          </c:dPt>
          <c:dPt>
            <c:idx val="27"/>
            <c:invertIfNegative val="0"/>
            <c:bubble3D val="0"/>
            <c:extLst>
              <c:ext xmlns:c16="http://schemas.microsoft.com/office/drawing/2014/chart" uri="{C3380CC4-5D6E-409C-BE32-E72D297353CC}">
                <c16:uniqueId val="{0000001B-A3B4-4F68-8D42-703F540DA87F}"/>
              </c:ext>
            </c:extLst>
          </c:dPt>
          <c:dPt>
            <c:idx val="29"/>
            <c:invertIfNegative val="0"/>
            <c:bubble3D val="0"/>
            <c:extLst>
              <c:ext xmlns:c16="http://schemas.microsoft.com/office/drawing/2014/chart" uri="{C3380CC4-5D6E-409C-BE32-E72D297353CC}">
                <c16:uniqueId val="{0000001C-A3B4-4F68-8D42-703F540DA87F}"/>
              </c:ext>
            </c:extLst>
          </c:dPt>
          <c:dPt>
            <c:idx val="30"/>
            <c:invertIfNegative val="0"/>
            <c:bubble3D val="0"/>
            <c:extLst>
              <c:ext xmlns:c16="http://schemas.microsoft.com/office/drawing/2014/chart" uri="{C3380CC4-5D6E-409C-BE32-E72D297353CC}">
                <c16:uniqueId val="{0000001D-A3B4-4F68-8D42-703F540DA87F}"/>
              </c:ext>
            </c:extLst>
          </c:dPt>
          <c:dPt>
            <c:idx val="31"/>
            <c:invertIfNegative val="0"/>
            <c:bubble3D val="0"/>
            <c:extLst>
              <c:ext xmlns:c16="http://schemas.microsoft.com/office/drawing/2014/chart" uri="{C3380CC4-5D6E-409C-BE32-E72D297353CC}">
                <c16:uniqueId val="{0000001E-A3B4-4F68-8D42-703F540DA87F}"/>
              </c:ext>
            </c:extLst>
          </c:dPt>
          <c:dPt>
            <c:idx val="32"/>
            <c:invertIfNegative val="0"/>
            <c:bubble3D val="0"/>
            <c:extLst>
              <c:ext xmlns:c16="http://schemas.microsoft.com/office/drawing/2014/chart" uri="{C3380CC4-5D6E-409C-BE32-E72D297353CC}">
                <c16:uniqueId val="{0000001F-A3B4-4F68-8D42-703F540DA87F}"/>
              </c:ext>
            </c:extLst>
          </c:dPt>
          <c:dPt>
            <c:idx val="33"/>
            <c:invertIfNegative val="0"/>
            <c:bubble3D val="0"/>
            <c:extLst>
              <c:ext xmlns:c16="http://schemas.microsoft.com/office/drawing/2014/chart" uri="{C3380CC4-5D6E-409C-BE32-E72D297353CC}">
                <c16:uniqueId val="{00000020-A3B4-4F68-8D42-703F540DA87F}"/>
              </c:ext>
            </c:extLst>
          </c:dPt>
          <c:dPt>
            <c:idx val="34"/>
            <c:invertIfNegative val="0"/>
            <c:bubble3D val="0"/>
            <c:spPr>
              <a:solidFill>
                <a:sysClr val="window" lastClr="FFFFFF">
                  <a:lumMod val="50000"/>
                </a:sysClr>
              </a:solidFill>
            </c:spPr>
            <c:extLst>
              <c:ext xmlns:c16="http://schemas.microsoft.com/office/drawing/2014/chart" uri="{C3380CC4-5D6E-409C-BE32-E72D297353CC}">
                <c16:uniqueId val="{00000022-A3B4-4F68-8D42-703F540DA87F}"/>
              </c:ext>
            </c:extLst>
          </c:dPt>
          <c:dPt>
            <c:idx val="35"/>
            <c:invertIfNegative val="0"/>
            <c:bubble3D val="0"/>
            <c:extLst>
              <c:ext xmlns:c16="http://schemas.microsoft.com/office/drawing/2014/chart" uri="{C3380CC4-5D6E-409C-BE32-E72D297353CC}">
                <c16:uniqueId val="{00000023-A3B4-4F68-8D42-703F540DA87F}"/>
              </c:ext>
            </c:extLst>
          </c:dPt>
          <c:dPt>
            <c:idx val="36"/>
            <c:invertIfNegative val="0"/>
            <c:bubble3D val="0"/>
            <c:extLst>
              <c:ext xmlns:c16="http://schemas.microsoft.com/office/drawing/2014/chart" uri="{C3380CC4-5D6E-409C-BE32-E72D297353CC}">
                <c16:uniqueId val="{00000024-A3B4-4F68-8D42-703F540DA87F}"/>
              </c:ext>
            </c:extLst>
          </c:dPt>
          <c:dPt>
            <c:idx val="37"/>
            <c:invertIfNegative val="0"/>
            <c:bubble3D val="0"/>
            <c:extLst>
              <c:ext xmlns:c16="http://schemas.microsoft.com/office/drawing/2014/chart" uri="{C3380CC4-5D6E-409C-BE32-E72D297353CC}">
                <c16:uniqueId val="{00000025-A3B4-4F68-8D42-703F540DA87F}"/>
              </c:ext>
            </c:extLst>
          </c:dPt>
          <c:dPt>
            <c:idx val="38"/>
            <c:invertIfNegative val="0"/>
            <c:bubble3D val="0"/>
            <c:extLst>
              <c:ext xmlns:c16="http://schemas.microsoft.com/office/drawing/2014/chart" uri="{C3380CC4-5D6E-409C-BE32-E72D297353CC}">
                <c16:uniqueId val="{00000026-A3B4-4F68-8D42-703F540DA87F}"/>
              </c:ext>
            </c:extLst>
          </c:dPt>
          <c:dPt>
            <c:idx val="39"/>
            <c:invertIfNegative val="0"/>
            <c:bubble3D val="0"/>
            <c:extLst>
              <c:ext xmlns:c16="http://schemas.microsoft.com/office/drawing/2014/chart" uri="{C3380CC4-5D6E-409C-BE32-E72D297353CC}">
                <c16:uniqueId val="{00000027-A3B4-4F68-8D42-703F540DA87F}"/>
              </c:ext>
            </c:extLst>
          </c:dPt>
          <c:dPt>
            <c:idx val="41"/>
            <c:invertIfNegative val="0"/>
            <c:bubble3D val="0"/>
            <c:extLst>
              <c:ext xmlns:c16="http://schemas.microsoft.com/office/drawing/2014/chart" uri="{C3380CC4-5D6E-409C-BE32-E72D297353CC}">
                <c16:uniqueId val="{00000028-A3B4-4F68-8D42-703F540DA87F}"/>
              </c:ext>
            </c:extLst>
          </c:dPt>
          <c:dPt>
            <c:idx val="42"/>
            <c:invertIfNegative val="0"/>
            <c:bubble3D val="0"/>
            <c:extLst>
              <c:ext xmlns:c16="http://schemas.microsoft.com/office/drawing/2014/chart" uri="{C3380CC4-5D6E-409C-BE32-E72D297353CC}">
                <c16:uniqueId val="{00000029-A3B4-4F68-8D42-703F540DA87F}"/>
              </c:ext>
            </c:extLst>
          </c:dPt>
          <c:dPt>
            <c:idx val="43"/>
            <c:invertIfNegative val="0"/>
            <c:bubble3D val="0"/>
            <c:extLst>
              <c:ext xmlns:c16="http://schemas.microsoft.com/office/drawing/2014/chart" uri="{C3380CC4-5D6E-409C-BE32-E72D297353CC}">
                <c16:uniqueId val="{0000002A-A3B4-4F68-8D42-703F540DA87F}"/>
              </c:ext>
            </c:extLst>
          </c:dPt>
          <c:dPt>
            <c:idx val="44"/>
            <c:invertIfNegative val="0"/>
            <c:bubble3D val="0"/>
            <c:extLst>
              <c:ext xmlns:c16="http://schemas.microsoft.com/office/drawing/2014/chart" uri="{C3380CC4-5D6E-409C-BE32-E72D297353CC}">
                <c16:uniqueId val="{0000002B-A3B4-4F68-8D42-703F540DA87F}"/>
              </c:ext>
            </c:extLst>
          </c:dPt>
          <c:dPt>
            <c:idx val="45"/>
            <c:invertIfNegative val="0"/>
            <c:bubble3D val="0"/>
            <c:extLst>
              <c:ext xmlns:c16="http://schemas.microsoft.com/office/drawing/2014/chart" uri="{C3380CC4-5D6E-409C-BE32-E72D297353CC}">
                <c16:uniqueId val="{0000002C-A3B4-4F68-8D42-703F540DA87F}"/>
              </c:ext>
            </c:extLst>
          </c:dPt>
          <c:dPt>
            <c:idx val="46"/>
            <c:invertIfNegative val="0"/>
            <c:bubble3D val="0"/>
            <c:spPr>
              <a:solidFill>
                <a:sysClr val="window" lastClr="FFFFFF">
                  <a:lumMod val="50000"/>
                </a:sysClr>
              </a:solidFill>
            </c:spPr>
            <c:extLst>
              <c:ext xmlns:c16="http://schemas.microsoft.com/office/drawing/2014/chart" uri="{C3380CC4-5D6E-409C-BE32-E72D297353CC}">
                <c16:uniqueId val="{0000002E-A3B4-4F68-8D42-703F540DA87F}"/>
              </c:ext>
            </c:extLst>
          </c:dPt>
          <c:dLbls>
            <c:dLbl>
              <c:idx val="10"/>
              <c:layout>
                <c:manualLayout>
                  <c:x val="-5.67224601290234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B4-4F68-8D42-703F540DA87F}"/>
                </c:ext>
              </c:extLst>
            </c:dLbl>
            <c:dLbl>
              <c:idx val="22"/>
              <c:layout>
                <c:manualLayout>
                  <c:x val="-7.562994683869800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3B4-4F68-8D42-703F540DA87F}"/>
                </c:ext>
              </c:extLst>
            </c:dLbl>
            <c:dLbl>
              <c:idx val="34"/>
              <c:layout>
                <c:manualLayout>
                  <c:x val="-9.4537433548371116E-3"/>
                  <c:y val="-1.2618442798048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3B4-4F68-8D42-703F540DA87F}"/>
                </c:ext>
              </c:extLst>
            </c:dLbl>
            <c:dLbl>
              <c:idx val="46"/>
              <c:layout>
                <c:manualLayout>
                  <c:x val="-7.5629946838698002E-3"/>
                  <c:y val="-8.41229519869915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3B4-4F68-8D42-703F540DA87F}"/>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'F53'!$A$8:$B$54</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2017</c:v>
                  </c:pt>
                  <c:pt idx="12">
                    <c:v>2018</c:v>
                  </c:pt>
                  <c:pt idx="24">
                    <c:v>2019</c:v>
                  </c:pt>
                  <c:pt idx="36">
                    <c:v>2020</c:v>
                  </c:pt>
                </c:lvl>
              </c:multiLvlStrCache>
            </c:multiLvlStrRef>
          </c:cat>
          <c:val>
            <c:numRef>
              <c:f>'F53'!$G$8:$G$54</c:f>
              <c:numCache>
                <c:formatCode>0.00</c:formatCode>
                <c:ptCount val="47"/>
                <c:pt idx="0">
                  <c:v>20.1125246354061</c:v>
                </c:pt>
                <c:pt idx="1">
                  <c:v>19.989986626546902</c:v>
                </c:pt>
                <c:pt idx="2">
                  <c:v>19.725864040763799</c:v>
                </c:pt>
                <c:pt idx="3">
                  <c:v>19.6223266858286</c:v>
                </c:pt>
                <c:pt idx="4">
                  <c:v>19.508035712957401</c:v>
                </c:pt>
                <c:pt idx="5">
                  <c:v>19.253383428574001</c:v>
                </c:pt>
                <c:pt idx="6">
                  <c:v>19.036732604580902</c:v>
                </c:pt>
                <c:pt idx="7">
                  <c:v>19.0035536462102</c:v>
                </c:pt>
                <c:pt idx="8">
                  <c:v>19.229165118136901</c:v>
                </c:pt>
                <c:pt idx="9">
                  <c:v>19.324268591928</c:v>
                </c:pt>
                <c:pt idx="10">
                  <c:v>19.2612514008934</c:v>
                </c:pt>
                <c:pt idx="11">
                  <c:v>19.3201296008593</c:v>
                </c:pt>
                <c:pt idx="12">
                  <c:v>19.862675015468</c:v>
                </c:pt>
                <c:pt idx="13">
                  <c:v>20.618159615182599</c:v>
                </c:pt>
                <c:pt idx="14">
                  <c:v>20.8360118224697</c:v>
                </c:pt>
                <c:pt idx="15">
                  <c:v>20.992552622546398</c:v>
                </c:pt>
                <c:pt idx="16">
                  <c:v>21.259128347523401</c:v>
                </c:pt>
                <c:pt idx="17">
                  <c:v>21.493122228684999</c:v>
                </c:pt>
                <c:pt idx="18">
                  <c:v>21.696529047899801</c:v>
                </c:pt>
                <c:pt idx="19">
                  <c:v>22.037832732885501</c:v>
                </c:pt>
                <c:pt idx="20">
                  <c:v>22.211265056459901</c:v>
                </c:pt>
                <c:pt idx="21">
                  <c:v>22.4015278079066</c:v>
                </c:pt>
                <c:pt idx="22">
                  <c:v>22.392531579970299</c:v>
                </c:pt>
                <c:pt idx="23">
                  <c:v>22.118141535205901</c:v>
                </c:pt>
                <c:pt idx="24">
                  <c:v>22.110701269988699</c:v>
                </c:pt>
                <c:pt idx="25">
                  <c:v>23.022846075865001</c:v>
                </c:pt>
                <c:pt idx="26">
                  <c:v>23.067536021857499</c:v>
                </c:pt>
                <c:pt idx="27">
                  <c:v>22.856784793460299</c:v>
                </c:pt>
                <c:pt idx="28">
                  <c:v>22.840032547907299</c:v>
                </c:pt>
                <c:pt idx="29">
                  <c:v>22.610290193990402</c:v>
                </c:pt>
                <c:pt idx="30">
                  <c:v>22.569668304009902</c:v>
                </c:pt>
                <c:pt idx="31">
                  <c:v>22.496041801610701</c:v>
                </c:pt>
                <c:pt idx="32">
                  <c:v>22.426376729387801</c:v>
                </c:pt>
                <c:pt idx="33">
                  <c:v>22.248732093191201</c:v>
                </c:pt>
                <c:pt idx="34">
                  <c:v>22.030845086931901</c:v>
                </c:pt>
                <c:pt idx="35">
                  <c:v>22.031494523266002</c:v>
                </c:pt>
                <c:pt idx="36">
                  <c:v>21.9922716838194</c:v>
                </c:pt>
                <c:pt idx="37">
                  <c:v>21.702534846362099</c:v>
                </c:pt>
                <c:pt idx="38">
                  <c:v>20.8370633352209</c:v>
                </c:pt>
                <c:pt idx="39">
                  <c:v>19.765580517296701</c:v>
                </c:pt>
                <c:pt idx="40">
                  <c:v>19.176853860503101</c:v>
                </c:pt>
                <c:pt idx="41">
                  <c:v>19.606975060353601</c:v>
                </c:pt>
                <c:pt idx="42">
                  <c:v>20.128557211259</c:v>
                </c:pt>
                <c:pt idx="43">
                  <c:v>20.098313832859599</c:v>
                </c:pt>
                <c:pt idx="44">
                  <c:v>19.788569614058702</c:v>
                </c:pt>
                <c:pt idx="45">
                  <c:v>19.293145052715399</c:v>
                </c:pt>
                <c:pt idx="46">
                  <c:v>18.938829060048199</c:v>
                </c:pt>
              </c:numCache>
            </c:numRef>
          </c:val>
          <c:extLst>
            <c:ext xmlns:c16="http://schemas.microsoft.com/office/drawing/2014/chart" uri="{C3380CC4-5D6E-409C-BE32-E72D297353CC}">
              <c16:uniqueId val="{0000002F-A3B4-4F68-8D42-703F540DA87F}"/>
            </c:ext>
          </c:extLst>
        </c:ser>
        <c:ser>
          <c:idx val="1"/>
          <c:order val="1"/>
          <c:tx>
            <c:strRef>
              <c:f>'F53'!$H$7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30-A3B4-4F68-8D42-703F540DA87F}"/>
              </c:ext>
            </c:extLst>
          </c:dPt>
          <c:dPt>
            <c:idx val="1"/>
            <c:invertIfNegative val="0"/>
            <c:bubble3D val="0"/>
            <c:extLst>
              <c:ext xmlns:c16="http://schemas.microsoft.com/office/drawing/2014/chart" uri="{C3380CC4-5D6E-409C-BE32-E72D297353CC}">
                <c16:uniqueId val="{00000031-A3B4-4F68-8D42-703F540DA87F}"/>
              </c:ext>
            </c:extLst>
          </c:dPt>
          <c:dPt>
            <c:idx val="2"/>
            <c:invertIfNegative val="0"/>
            <c:bubble3D val="0"/>
            <c:extLst>
              <c:ext xmlns:c16="http://schemas.microsoft.com/office/drawing/2014/chart" uri="{C3380CC4-5D6E-409C-BE32-E72D297353CC}">
                <c16:uniqueId val="{00000032-A3B4-4F68-8D42-703F540DA87F}"/>
              </c:ext>
            </c:extLst>
          </c:dPt>
          <c:dPt>
            <c:idx val="3"/>
            <c:invertIfNegative val="0"/>
            <c:bubble3D val="0"/>
            <c:extLst>
              <c:ext xmlns:c16="http://schemas.microsoft.com/office/drawing/2014/chart" uri="{C3380CC4-5D6E-409C-BE32-E72D297353CC}">
                <c16:uniqueId val="{00000033-A3B4-4F68-8D42-703F540DA87F}"/>
              </c:ext>
            </c:extLst>
          </c:dPt>
          <c:dPt>
            <c:idx val="5"/>
            <c:invertIfNegative val="0"/>
            <c:bubble3D val="0"/>
            <c:extLst>
              <c:ext xmlns:c16="http://schemas.microsoft.com/office/drawing/2014/chart" uri="{C3380CC4-5D6E-409C-BE32-E72D297353CC}">
                <c16:uniqueId val="{00000034-A3B4-4F68-8D42-703F540DA87F}"/>
              </c:ext>
            </c:extLst>
          </c:dPt>
          <c:dPt>
            <c:idx val="6"/>
            <c:invertIfNegative val="0"/>
            <c:bubble3D val="0"/>
            <c:extLst>
              <c:ext xmlns:c16="http://schemas.microsoft.com/office/drawing/2014/chart" uri="{C3380CC4-5D6E-409C-BE32-E72D297353CC}">
                <c16:uniqueId val="{00000035-A3B4-4F68-8D42-703F540DA87F}"/>
              </c:ext>
            </c:extLst>
          </c:dPt>
          <c:dPt>
            <c:idx val="7"/>
            <c:invertIfNegative val="0"/>
            <c:bubble3D val="0"/>
            <c:extLst>
              <c:ext xmlns:c16="http://schemas.microsoft.com/office/drawing/2014/chart" uri="{C3380CC4-5D6E-409C-BE32-E72D297353CC}">
                <c16:uniqueId val="{00000036-A3B4-4F68-8D42-703F540DA87F}"/>
              </c:ext>
            </c:extLst>
          </c:dPt>
          <c:dPt>
            <c:idx val="8"/>
            <c:invertIfNegative val="0"/>
            <c:bubble3D val="0"/>
            <c:extLst>
              <c:ext xmlns:c16="http://schemas.microsoft.com/office/drawing/2014/chart" uri="{C3380CC4-5D6E-409C-BE32-E72D297353CC}">
                <c16:uniqueId val="{00000037-A3B4-4F68-8D42-703F540DA87F}"/>
              </c:ext>
            </c:extLst>
          </c:dPt>
          <c:dPt>
            <c:idx val="9"/>
            <c:invertIfNegative val="0"/>
            <c:bubble3D val="0"/>
            <c:extLst>
              <c:ext xmlns:c16="http://schemas.microsoft.com/office/drawing/2014/chart" uri="{C3380CC4-5D6E-409C-BE32-E72D297353CC}">
                <c16:uniqueId val="{00000038-A3B4-4F68-8D42-703F540DA87F}"/>
              </c:ext>
            </c:extLst>
          </c:dPt>
          <c:dPt>
            <c:idx val="10"/>
            <c:invertIfNegative val="0"/>
            <c:bubble3D val="0"/>
            <c:spPr>
              <a:solidFill>
                <a:srgbClr val="FFC000"/>
              </a:solidFill>
            </c:spPr>
            <c:extLst>
              <c:ext xmlns:c16="http://schemas.microsoft.com/office/drawing/2014/chart" uri="{C3380CC4-5D6E-409C-BE32-E72D297353CC}">
                <c16:uniqueId val="{0000003A-A3B4-4F68-8D42-703F540DA87F}"/>
              </c:ext>
            </c:extLst>
          </c:dPt>
          <c:dPt>
            <c:idx val="11"/>
            <c:invertIfNegative val="0"/>
            <c:bubble3D val="0"/>
            <c:extLst>
              <c:ext xmlns:c16="http://schemas.microsoft.com/office/drawing/2014/chart" uri="{C3380CC4-5D6E-409C-BE32-E72D297353CC}">
                <c16:uniqueId val="{0000003B-A3B4-4F68-8D42-703F540DA87F}"/>
              </c:ext>
            </c:extLst>
          </c:dPt>
          <c:dPt>
            <c:idx val="12"/>
            <c:invertIfNegative val="0"/>
            <c:bubble3D val="0"/>
            <c:extLst>
              <c:ext xmlns:c16="http://schemas.microsoft.com/office/drawing/2014/chart" uri="{C3380CC4-5D6E-409C-BE32-E72D297353CC}">
                <c16:uniqueId val="{0000003C-A3B4-4F68-8D42-703F540DA87F}"/>
              </c:ext>
            </c:extLst>
          </c:dPt>
          <c:dPt>
            <c:idx val="13"/>
            <c:invertIfNegative val="0"/>
            <c:bubble3D val="0"/>
            <c:extLst>
              <c:ext xmlns:c16="http://schemas.microsoft.com/office/drawing/2014/chart" uri="{C3380CC4-5D6E-409C-BE32-E72D297353CC}">
                <c16:uniqueId val="{0000003D-A3B4-4F68-8D42-703F540DA87F}"/>
              </c:ext>
            </c:extLst>
          </c:dPt>
          <c:dPt>
            <c:idx val="14"/>
            <c:invertIfNegative val="0"/>
            <c:bubble3D val="0"/>
            <c:extLst>
              <c:ext xmlns:c16="http://schemas.microsoft.com/office/drawing/2014/chart" uri="{C3380CC4-5D6E-409C-BE32-E72D297353CC}">
                <c16:uniqueId val="{0000003E-A3B4-4F68-8D42-703F540DA87F}"/>
              </c:ext>
            </c:extLst>
          </c:dPt>
          <c:dPt>
            <c:idx val="15"/>
            <c:invertIfNegative val="0"/>
            <c:bubble3D val="0"/>
            <c:extLst>
              <c:ext xmlns:c16="http://schemas.microsoft.com/office/drawing/2014/chart" uri="{C3380CC4-5D6E-409C-BE32-E72D297353CC}">
                <c16:uniqueId val="{0000003F-A3B4-4F68-8D42-703F540DA87F}"/>
              </c:ext>
            </c:extLst>
          </c:dPt>
          <c:dPt>
            <c:idx val="17"/>
            <c:invertIfNegative val="0"/>
            <c:bubble3D val="0"/>
            <c:extLst>
              <c:ext xmlns:c16="http://schemas.microsoft.com/office/drawing/2014/chart" uri="{C3380CC4-5D6E-409C-BE32-E72D297353CC}">
                <c16:uniqueId val="{00000040-A3B4-4F68-8D42-703F540DA87F}"/>
              </c:ext>
            </c:extLst>
          </c:dPt>
          <c:dPt>
            <c:idx val="18"/>
            <c:invertIfNegative val="0"/>
            <c:bubble3D val="0"/>
            <c:extLst>
              <c:ext xmlns:c16="http://schemas.microsoft.com/office/drawing/2014/chart" uri="{C3380CC4-5D6E-409C-BE32-E72D297353CC}">
                <c16:uniqueId val="{00000041-A3B4-4F68-8D42-703F540DA87F}"/>
              </c:ext>
            </c:extLst>
          </c:dPt>
          <c:dPt>
            <c:idx val="19"/>
            <c:invertIfNegative val="0"/>
            <c:bubble3D val="0"/>
            <c:extLst>
              <c:ext xmlns:c16="http://schemas.microsoft.com/office/drawing/2014/chart" uri="{C3380CC4-5D6E-409C-BE32-E72D297353CC}">
                <c16:uniqueId val="{00000042-A3B4-4F68-8D42-703F540DA87F}"/>
              </c:ext>
            </c:extLst>
          </c:dPt>
          <c:dPt>
            <c:idx val="20"/>
            <c:invertIfNegative val="0"/>
            <c:bubble3D val="0"/>
            <c:extLst>
              <c:ext xmlns:c16="http://schemas.microsoft.com/office/drawing/2014/chart" uri="{C3380CC4-5D6E-409C-BE32-E72D297353CC}">
                <c16:uniqueId val="{00000043-A3B4-4F68-8D42-703F540DA87F}"/>
              </c:ext>
            </c:extLst>
          </c:dPt>
          <c:dPt>
            <c:idx val="21"/>
            <c:invertIfNegative val="0"/>
            <c:bubble3D val="0"/>
            <c:extLst>
              <c:ext xmlns:c16="http://schemas.microsoft.com/office/drawing/2014/chart" uri="{C3380CC4-5D6E-409C-BE32-E72D297353CC}">
                <c16:uniqueId val="{00000044-A3B4-4F68-8D42-703F540DA87F}"/>
              </c:ext>
            </c:extLst>
          </c:dPt>
          <c:dPt>
            <c:idx val="22"/>
            <c:invertIfNegative val="0"/>
            <c:bubble3D val="0"/>
            <c:spPr>
              <a:solidFill>
                <a:srgbClr val="FFC000"/>
              </a:solidFill>
            </c:spPr>
            <c:extLst>
              <c:ext xmlns:c16="http://schemas.microsoft.com/office/drawing/2014/chart" uri="{C3380CC4-5D6E-409C-BE32-E72D297353CC}">
                <c16:uniqueId val="{00000046-A3B4-4F68-8D42-703F540DA87F}"/>
              </c:ext>
            </c:extLst>
          </c:dPt>
          <c:dPt>
            <c:idx val="23"/>
            <c:invertIfNegative val="0"/>
            <c:bubble3D val="0"/>
            <c:extLst>
              <c:ext xmlns:c16="http://schemas.microsoft.com/office/drawing/2014/chart" uri="{C3380CC4-5D6E-409C-BE32-E72D297353CC}">
                <c16:uniqueId val="{00000047-A3B4-4F68-8D42-703F540DA87F}"/>
              </c:ext>
            </c:extLst>
          </c:dPt>
          <c:dPt>
            <c:idx val="24"/>
            <c:invertIfNegative val="0"/>
            <c:bubble3D val="0"/>
            <c:extLst>
              <c:ext xmlns:c16="http://schemas.microsoft.com/office/drawing/2014/chart" uri="{C3380CC4-5D6E-409C-BE32-E72D297353CC}">
                <c16:uniqueId val="{00000048-A3B4-4F68-8D42-703F540DA87F}"/>
              </c:ext>
            </c:extLst>
          </c:dPt>
          <c:dPt>
            <c:idx val="25"/>
            <c:invertIfNegative val="0"/>
            <c:bubble3D val="0"/>
            <c:extLst>
              <c:ext xmlns:c16="http://schemas.microsoft.com/office/drawing/2014/chart" uri="{C3380CC4-5D6E-409C-BE32-E72D297353CC}">
                <c16:uniqueId val="{00000049-A3B4-4F68-8D42-703F540DA87F}"/>
              </c:ext>
            </c:extLst>
          </c:dPt>
          <c:dPt>
            <c:idx val="26"/>
            <c:invertIfNegative val="0"/>
            <c:bubble3D val="0"/>
            <c:extLst>
              <c:ext xmlns:c16="http://schemas.microsoft.com/office/drawing/2014/chart" uri="{C3380CC4-5D6E-409C-BE32-E72D297353CC}">
                <c16:uniqueId val="{0000004A-A3B4-4F68-8D42-703F540DA87F}"/>
              </c:ext>
            </c:extLst>
          </c:dPt>
          <c:dPt>
            <c:idx val="27"/>
            <c:invertIfNegative val="0"/>
            <c:bubble3D val="0"/>
            <c:extLst>
              <c:ext xmlns:c16="http://schemas.microsoft.com/office/drawing/2014/chart" uri="{C3380CC4-5D6E-409C-BE32-E72D297353CC}">
                <c16:uniqueId val="{0000004B-A3B4-4F68-8D42-703F540DA87F}"/>
              </c:ext>
            </c:extLst>
          </c:dPt>
          <c:dPt>
            <c:idx val="29"/>
            <c:invertIfNegative val="0"/>
            <c:bubble3D val="0"/>
            <c:extLst>
              <c:ext xmlns:c16="http://schemas.microsoft.com/office/drawing/2014/chart" uri="{C3380CC4-5D6E-409C-BE32-E72D297353CC}">
                <c16:uniqueId val="{0000004C-A3B4-4F68-8D42-703F540DA87F}"/>
              </c:ext>
            </c:extLst>
          </c:dPt>
          <c:dPt>
            <c:idx val="30"/>
            <c:invertIfNegative val="0"/>
            <c:bubble3D val="0"/>
            <c:extLst>
              <c:ext xmlns:c16="http://schemas.microsoft.com/office/drawing/2014/chart" uri="{C3380CC4-5D6E-409C-BE32-E72D297353CC}">
                <c16:uniqueId val="{0000004D-A3B4-4F68-8D42-703F540DA87F}"/>
              </c:ext>
            </c:extLst>
          </c:dPt>
          <c:dPt>
            <c:idx val="31"/>
            <c:invertIfNegative val="0"/>
            <c:bubble3D val="0"/>
            <c:extLst>
              <c:ext xmlns:c16="http://schemas.microsoft.com/office/drawing/2014/chart" uri="{C3380CC4-5D6E-409C-BE32-E72D297353CC}">
                <c16:uniqueId val="{0000004E-A3B4-4F68-8D42-703F540DA87F}"/>
              </c:ext>
            </c:extLst>
          </c:dPt>
          <c:dPt>
            <c:idx val="32"/>
            <c:invertIfNegative val="0"/>
            <c:bubble3D val="0"/>
            <c:extLst>
              <c:ext xmlns:c16="http://schemas.microsoft.com/office/drawing/2014/chart" uri="{C3380CC4-5D6E-409C-BE32-E72D297353CC}">
                <c16:uniqueId val="{0000004F-A3B4-4F68-8D42-703F540DA87F}"/>
              </c:ext>
            </c:extLst>
          </c:dPt>
          <c:dPt>
            <c:idx val="33"/>
            <c:invertIfNegative val="0"/>
            <c:bubble3D val="0"/>
            <c:extLst>
              <c:ext xmlns:c16="http://schemas.microsoft.com/office/drawing/2014/chart" uri="{C3380CC4-5D6E-409C-BE32-E72D297353CC}">
                <c16:uniqueId val="{00000050-A3B4-4F68-8D42-703F540DA87F}"/>
              </c:ext>
            </c:extLst>
          </c:dPt>
          <c:dPt>
            <c:idx val="34"/>
            <c:invertIfNegative val="0"/>
            <c:bubble3D val="0"/>
            <c:spPr>
              <a:solidFill>
                <a:srgbClr val="FFC000"/>
              </a:solidFill>
            </c:spPr>
            <c:extLst>
              <c:ext xmlns:c16="http://schemas.microsoft.com/office/drawing/2014/chart" uri="{C3380CC4-5D6E-409C-BE32-E72D297353CC}">
                <c16:uniqueId val="{00000052-A3B4-4F68-8D42-703F540DA87F}"/>
              </c:ext>
            </c:extLst>
          </c:dPt>
          <c:dPt>
            <c:idx val="35"/>
            <c:invertIfNegative val="0"/>
            <c:bubble3D val="0"/>
            <c:extLst>
              <c:ext xmlns:c16="http://schemas.microsoft.com/office/drawing/2014/chart" uri="{C3380CC4-5D6E-409C-BE32-E72D297353CC}">
                <c16:uniqueId val="{00000053-A3B4-4F68-8D42-703F540DA87F}"/>
              </c:ext>
            </c:extLst>
          </c:dPt>
          <c:dPt>
            <c:idx val="36"/>
            <c:invertIfNegative val="0"/>
            <c:bubble3D val="0"/>
            <c:extLst>
              <c:ext xmlns:c16="http://schemas.microsoft.com/office/drawing/2014/chart" uri="{C3380CC4-5D6E-409C-BE32-E72D297353CC}">
                <c16:uniqueId val="{00000054-A3B4-4F68-8D42-703F540DA87F}"/>
              </c:ext>
            </c:extLst>
          </c:dPt>
          <c:dPt>
            <c:idx val="37"/>
            <c:invertIfNegative val="0"/>
            <c:bubble3D val="0"/>
            <c:extLst>
              <c:ext xmlns:c16="http://schemas.microsoft.com/office/drawing/2014/chart" uri="{C3380CC4-5D6E-409C-BE32-E72D297353CC}">
                <c16:uniqueId val="{00000055-A3B4-4F68-8D42-703F540DA87F}"/>
              </c:ext>
            </c:extLst>
          </c:dPt>
          <c:dPt>
            <c:idx val="38"/>
            <c:invertIfNegative val="0"/>
            <c:bubble3D val="0"/>
            <c:extLst>
              <c:ext xmlns:c16="http://schemas.microsoft.com/office/drawing/2014/chart" uri="{C3380CC4-5D6E-409C-BE32-E72D297353CC}">
                <c16:uniqueId val="{00000056-A3B4-4F68-8D42-703F540DA87F}"/>
              </c:ext>
            </c:extLst>
          </c:dPt>
          <c:dPt>
            <c:idx val="39"/>
            <c:invertIfNegative val="0"/>
            <c:bubble3D val="0"/>
            <c:extLst>
              <c:ext xmlns:c16="http://schemas.microsoft.com/office/drawing/2014/chart" uri="{C3380CC4-5D6E-409C-BE32-E72D297353CC}">
                <c16:uniqueId val="{00000057-A3B4-4F68-8D42-703F540DA87F}"/>
              </c:ext>
            </c:extLst>
          </c:dPt>
          <c:dPt>
            <c:idx val="41"/>
            <c:invertIfNegative val="0"/>
            <c:bubble3D val="0"/>
            <c:extLst>
              <c:ext xmlns:c16="http://schemas.microsoft.com/office/drawing/2014/chart" uri="{C3380CC4-5D6E-409C-BE32-E72D297353CC}">
                <c16:uniqueId val="{00000058-A3B4-4F68-8D42-703F540DA87F}"/>
              </c:ext>
            </c:extLst>
          </c:dPt>
          <c:dPt>
            <c:idx val="42"/>
            <c:invertIfNegative val="0"/>
            <c:bubble3D val="0"/>
            <c:extLst>
              <c:ext xmlns:c16="http://schemas.microsoft.com/office/drawing/2014/chart" uri="{C3380CC4-5D6E-409C-BE32-E72D297353CC}">
                <c16:uniqueId val="{00000059-A3B4-4F68-8D42-703F540DA87F}"/>
              </c:ext>
            </c:extLst>
          </c:dPt>
          <c:dPt>
            <c:idx val="43"/>
            <c:invertIfNegative val="0"/>
            <c:bubble3D val="0"/>
            <c:extLst>
              <c:ext xmlns:c16="http://schemas.microsoft.com/office/drawing/2014/chart" uri="{C3380CC4-5D6E-409C-BE32-E72D297353CC}">
                <c16:uniqueId val="{0000005A-A3B4-4F68-8D42-703F540DA87F}"/>
              </c:ext>
            </c:extLst>
          </c:dPt>
          <c:dPt>
            <c:idx val="44"/>
            <c:invertIfNegative val="0"/>
            <c:bubble3D val="0"/>
            <c:extLst>
              <c:ext xmlns:c16="http://schemas.microsoft.com/office/drawing/2014/chart" uri="{C3380CC4-5D6E-409C-BE32-E72D297353CC}">
                <c16:uniqueId val="{0000005B-A3B4-4F68-8D42-703F540DA87F}"/>
              </c:ext>
            </c:extLst>
          </c:dPt>
          <c:dPt>
            <c:idx val="46"/>
            <c:invertIfNegative val="0"/>
            <c:bubble3D val="0"/>
            <c:spPr>
              <a:solidFill>
                <a:srgbClr val="FFC000"/>
              </a:solidFill>
            </c:spPr>
            <c:extLst>
              <c:ext xmlns:c16="http://schemas.microsoft.com/office/drawing/2014/chart" uri="{C3380CC4-5D6E-409C-BE32-E72D297353CC}">
                <c16:uniqueId val="{0000005D-A3B4-4F68-8D42-703F540DA87F}"/>
              </c:ext>
            </c:extLst>
          </c:dPt>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3B4-4F68-8D42-703F540DA87F}"/>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A3B4-4F68-8D42-703F540DA87F}"/>
                </c:ext>
              </c:extLst>
            </c:dLbl>
            <c:dLbl>
              <c:idx val="3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A3B4-4F68-8D42-703F540DA87F}"/>
                </c:ext>
              </c:extLst>
            </c:dLbl>
            <c:dLbl>
              <c:idx val="4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A3B4-4F68-8D42-703F540DA87F}"/>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'F53'!$A$8:$B$54</c:f>
              <c:multiLvlStrCache>
                <c:ptCount val="4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lvl>
                <c:lvl>
                  <c:pt idx="0">
                    <c:v>2017</c:v>
                  </c:pt>
                  <c:pt idx="12">
                    <c:v>2018</c:v>
                  </c:pt>
                  <c:pt idx="24">
                    <c:v>2019</c:v>
                  </c:pt>
                  <c:pt idx="36">
                    <c:v>2020</c:v>
                  </c:pt>
                </c:lvl>
              </c:multiLvlStrCache>
            </c:multiLvlStrRef>
          </c:cat>
          <c:val>
            <c:numRef>
              <c:f>'F53'!$H$8:$H$54</c:f>
              <c:numCache>
                <c:formatCode>0.00</c:formatCode>
                <c:ptCount val="47"/>
                <c:pt idx="0">
                  <c:v>19.856457171876102</c:v>
                </c:pt>
                <c:pt idx="1">
                  <c:v>19.732296330668301</c:v>
                </c:pt>
                <c:pt idx="2">
                  <c:v>19.478935178898499</c:v>
                </c:pt>
                <c:pt idx="3">
                  <c:v>19.3791124621536</c:v>
                </c:pt>
                <c:pt idx="4">
                  <c:v>19.2672003150455</c:v>
                </c:pt>
                <c:pt idx="5">
                  <c:v>19.017998523219099</c:v>
                </c:pt>
                <c:pt idx="6">
                  <c:v>18.800212717052901</c:v>
                </c:pt>
                <c:pt idx="7">
                  <c:v>18.7674404895481</c:v>
                </c:pt>
                <c:pt idx="8">
                  <c:v>18.995227335505799</c:v>
                </c:pt>
                <c:pt idx="9">
                  <c:v>19.091654487151299</c:v>
                </c:pt>
                <c:pt idx="10">
                  <c:v>19.035147040145102</c:v>
                </c:pt>
                <c:pt idx="11">
                  <c:v>19.098413256540901</c:v>
                </c:pt>
                <c:pt idx="12">
                  <c:v>19.594953296007901</c:v>
                </c:pt>
                <c:pt idx="13">
                  <c:v>20.248520418900998</c:v>
                </c:pt>
                <c:pt idx="14">
                  <c:v>20.448998180091799</c:v>
                </c:pt>
                <c:pt idx="15">
                  <c:v>20.618004004213301</c:v>
                </c:pt>
                <c:pt idx="16">
                  <c:v>20.825174141832498</c:v>
                </c:pt>
                <c:pt idx="17">
                  <c:v>21.003202721482001</c:v>
                </c:pt>
                <c:pt idx="18">
                  <c:v>21.281261327045701</c:v>
                </c:pt>
                <c:pt idx="19">
                  <c:v>21.7134434334472</c:v>
                </c:pt>
                <c:pt idx="20">
                  <c:v>21.920583534080802</c:v>
                </c:pt>
                <c:pt idx="21">
                  <c:v>22.117956110541702</c:v>
                </c:pt>
                <c:pt idx="22">
                  <c:v>22.113454037664798</c:v>
                </c:pt>
                <c:pt idx="23">
                  <c:v>21.831826523278899</c:v>
                </c:pt>
                <c:pt idx="24">
                  <c:v>21.7309967525864</c:v>
                </c:pt>
                <c:pt idx="25">
                  <c:v>22.617399423123999</c:v>
                </c:pt>
                <c:pt idx="26">
                  <c:v>22.6490261922598</c:v>
                </c:pt>
                <c:pt idx="27">
                  <c:v>22.430827560470501</c:v>
                </c:pt>
                <c:pt idx="28">
                  <c:v>22.403405770207002</c:v>
                </c:pt>
                <c:pt idx="29">
                  <c:v>22.173144794952702</c:v>
                </c:pt>
                <c:pt idx="30">
                  <c:v>22.179247238668101</c:v>
                </c:pt>
                <c:pt idx="31">
                  <c:v>22.154858114126899</c:v>
                </c:pt>
                <c:pt idx="32">
                  <c:v>22.150784447493301</c:v>
                </c:pt>
                <c:pt idx="33">
                  <c:v>21.961943879796902</c:v>
                </c:pt>
                <c:pt idx="34">
                  <c:v>21.7710087579174</c:v>
                </c:pt>
                <c:pt idx="35">
                  <c:v>21.797563690603301</c:v>
                </c:pt>
                <c:pt idx="36">
                  <c:v>21.760677265342402</c:v>
                </c:pt>
                <c:pt idx="37">
                  <c:v>21.407628261006199</c:v>
                </c:pt>
                <c:pt idx="38">
                  <c:v>20.558463090001901</c:v>
                </c:pt>
                <c:pt idx="39">
                  <c:v>19.5832391673407</c:v>
                </c:pt>
                <c:pt idx="40">
                  <c:v>19.038286847461102</c:v>
                </c:pt>
                <c:pt idx="41">
                  <c:v>19.504309771141902</c:v>
                </c:pt>
                <c:pt idx="42">
                  <c:v>19.954047604006099</c:v>
                </c:pt>
                <c:pt idx="43">
                  <c:v>19.88337982561</c:v>
                </c:pt>
                <c:pt idx="44">
                  <c:v>19.533210704665098</c:v>
                </c:pt>
                <c:pt idx="45">
                  <c:v>19.074524482919699</c:v>
                </c:pt>
                <c:pt idx="46">
                  <c:v>18.8019315650339</c:v>
                </c:pt>
              </c:numCache>
            </c:numRef>
          </c:val>
          <c:extLst>
            <c:ext xmlns:c16="http://schemas.microsoft.com/office/drawing/2014/chart" uri="{C3380CC4-5D6E-409C-BE32-E72D297353CC}">
              <c16:uniqueId val="{0000005E-A3B4-4F68-8D42-703F540DA87F}"/>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'F54'!$B$9</c:f>
              <c:strCache>
                <c:ptCount val="1"/>
                <c:pt idx="0">
                  <c:v>Regular</c:v>
                </c:pt>
              </c:strCache>
            </c:strRef>
          </c:tx>
          <c:spPr>
            <a:solidFill>
              <a:srgbClr val="AFB7BC"/>
            </a:solidFill>
          </c:spPr>
          <c:invertIfNegative val="0"/>
          <c:dPt>
            <c:idx val="1"/>
            <c:invertIfNegative val="0"/>
            <c:bubble3D val="0"/>
            <c:extLst>
              <c:ext xmlns:c16="http://schemas.microsoft.com/office/drawing/2014/chart" uri="{C3380CC4-5D6E-409C-BE32-E72D297353CC}">
                <c16:uniqueId val="{00000000-4069-4084-86B8-C843D210CA73}"/>
              </c:ext>
            </c:extLst>
          </c:dPt>
          <c:dPt>
            <c:idx val="2"/>
            <c:invertIfNegative val="0"/>
            <c:bubble3D val="0"/>
            <c:extLst>
              <c:ext xmlns:c16="http://schemas.microsoft.com/office/drawing/2014/chart" uri="{C3380CC4-5D6E-409C-BE32-E72D297353CC}">
                <c16:uniqueId val="{00000001-4069-4084-86B8-C843D210CA73}"/>
              </c:ext>
            </c:extLst>
          </c:dPt>
          <c:dPt>
            <c:idx val="3"/>
            <c:invertIfNegative val="0"/>
            <c:bubble3D val="0"/>
            <c:extLst>
              <c:ext xmlns:c16="http://schemas.microsoft.com/office/drawing/2014/chart" uri="{C3380CC4-5D6E-409C-BE32-E72D297353CC}">
                <c16:uniqueId val="{00000002-4069-4084-86B8-C843D210CA73}"/>
              </c:ext>
            </c:extLst>
          </c:dPt>
          <c:dPt>
            <c:idx val="4"/>
            <c:invertIfNegative val="0"/>
            <c:bubble3D val="0"/>
            <c:extLst>
              <c:ext xmlns:c16="http://schemas.microsoft.com/office/drawing/2014/chart" uri="{C3380CC4-5D6E-409C-BE32-E72D297353CC}">
                <c16:uniqueId val="{00000003-4069-4084-86B8-C843D210CA73}"/>
              </c:ext>
            </c:extLst>
          </c:dPt>
          <c:dPt>
            <c:idx val="5"/>
            <c:invertIfNegative val="0"/>
            <c:bubble3D val="0"/>
            <c:extLst>
              <c:ext xmlns:c16="http://schemas.microsoft.com/office/drawing/2014/chart" uri="{C3380CC4-5D6E-409C-BE32-E72D297353CC}">
                <c16:uniqueId val="{00000004-4069-4084-86B8-C843D210CA73}"/>
              </c:ext>
            </c:extLst>
          </c:dPt>
          <c:dPt>
            <c:idx val="6"/>
            <c:invertIfNegative val="0"/>
            <c:bubble3D val="0"/>
            <c:extLst>
              <c:ext xmlns:c16="http://schemas.microsoft.com/office/drawing/2014/chart" uri="{C3380CC4-5D6E-409C-BE32-E72D297353CC}">
                <c16:uniqueId val="{00000005-4069-4084-86B8-C843D210CA73}"/>
              </c:ext>
            </c:extLst>
          </c:dPt>
          <c:dPt>
            <c:idx val="8"/>
            <c:invertIfNegative val="0"/>
            <c:bubble3D val="0"/>
            <c:extLst>
              <c:ext xmlns:c16="http://schemas.microsoft.com/office/drawing/2014/chart" uri="{C3380CC4-5D6E-409C-BE32-E72D297353CC}">
                <c16:uniqueId val="{00000006-4069-4084-86B8-C843D210CA73}"/>
              </c:ext>
            </c:extLst>
          </c:dPt>
          <c:dPt>
            <c:idx val="9"/>
            <c:invertIfNegative val="0"/>
            <c:bubble3D val="0"/>
            <c:extLst>
              <c:ext xmlns:c16="http://schemas.microsoft.com/office/drawing/2014/chart" uri="{C3380CC4-5D6E-409C-BE32-E72D297353CC}">
                <c16:uniqueId val="{00000007-4069-4084-86B8-C843D210CA73}"/>
              </c:ext>
            </c:extLst>
          </c:dPt>
          <c:dPt>
            <c:idx val="10"/>
            <c:invertIfNegative val="0"/>
            <c:bubble3D val="0"/>
            <c:extLst>
              <c:ext xmlns:c16="http://schemas.microsoft.com/office/drawing/2014/chart" uri="{C3380CC4-5D6E-409C-BE32-E72D297353CC}">
                <c16:uniqueId val="{00000008-4069-4084-86B8-C843D210CA73}"/>
              </c:ext>
            </c:extLst>
          </c:dPt>
          <c:dPt>
            <c:idx val="11"/>
            <c:invertIfNegative val="0"/>
            <c:bubble3D val="0"/>
            <c:extLst>
              <c:ext xmlns:c16="http://schemas.microsoft.com/office/drawing/2014/chart" uri="{C3380CC4-5D6E-409C-BE32-E72D297353CC}">
                <c16:uniqueId val="{00000009-4069-4084-86B8-C843D210CA73}"/>
              </c:ext>
            </c:extLst>
          </c:dPt>
          <c:dPt>
            <c:idx val="12"/>
            <c:invertIfNegative val="0"/>
            <c:bubble3D val="0"/>
            <c:extLst>
              <c:ext xmlns:c16="http://schemas.microsoft.com/office/drawing/2014/chart" uri="{C3380CC4-5D6E-409C-BE32-E72D297353CC}">
                <c16:uniqueId val="{0000000A-4069-4084-86B8-C843D210CA73}"/>
              </c:ext>
            </c:extLst>
          </c:dPt>
          <c:dPt>
            <c:idx val="13"/>
            <c:invertIfNegative val="0"/>
            <c:bubble3D val="0"/>
            <c:extLst>
              <c:ext xmlns:c16="http://schemas.microsoft.com/office/drawing/2014/chart" uri="{C3380CC4-5D6E-409C-BE32-E72D297353CC}">
                <c16:uniqueId val="{0000000B-4069-4084-86B8-C843D210CA73}"/>
              </c:ext>
            </c:extLst>
          </c:dPt>
          <c:dPt>
            <c:idx val="14"/>
            <c:invertIfNegative val="0"/>
            <c:bubble3D val="0"/>
            <c:spPr>
              <a:solidFill>
                <a:sysClr val="windowText" lastClr="000000">
                  <a:lumMod val="85000"/>
                  <a:lumOff val="15000"/>
                </a:sysClr>
              </a:solidFill>
            </c:spPr>
            <c:extLst>
              <c:ext xmlns:c16="http://schemas.microsoft.com/office/drawing/2014/chart" uri="{C3380CC4-5D6E-409C-BE32-E72D297353CC}">
                <c16:uniqueId val="{0000000D-4069-4084-86B8-C843D210CA73}"/>
              </c:ext>
            </c:extLst>
          </c:dPt>
          <c:dPt>
            <c:idx val="15"/>
            <c:invertIfNegative val="0"/>
            <c:bubble3D val="0"/>
            <c:extLst>
              <c:ext xmlns:c16="http://schemas.microsoft.com/office/drawing/2014/chart" uri="{C3380CC4-5D6E-409C-BE32-E72D297353CC}">
                <c16:uniqueId val="{0000000E-4069-4084-86B8-C843D210CA73}"/>
              </c:ext>
            </c:extLst>
          </c:dPt>
          <c:dPt>
            <c:idx val="17"/>
            <c:invertIfNegative val="0"/>
            <c:bubble3D val="0"/>
            <c:extLst>
              <c:ext xmlns:c16="http://schemas.microsoft.com/office/drawing/2014/chart" uri="{C3380CC4-5D6E-409C-BE32-E72D297353CC}">
                <c16:uniqueId val="{0000000F-4069-4084-86B8-C843D210CA73}"/>
              </c:ext>
            </c:extLst>
          </c:dPt>
          <c:dPt>
            <c:idx val="20"/>
            <c:invertIfNegative val="0"/>
            <c:bubble3D val="0"/>
            <c:extLst>
              <c:ext xmlns:c16="http://schemas.microsoft.com/office/drawing/2014/chart" uri="{C3380CC4-5D6E-409C-BE32-E72D297353CC}">
                <c16:uniqueId val="{00000010-4069-4084-86B8-C843D210CA73}"/>
              </c:ext>
            </c:extLst>
          </c:dPt>
          <c:dPt>
            <c:idx val="21"/>
            <c:invertIfNegative val="0"/>
            <c:bubble3D val="0"/>
            <c:extLst>
              <c:ext xmlns:c16="http://schemas.microsoft.com/office/drawing/2014/chart" uri="{C3380CC4-5D6E-409C-BE32-E72D297353CC}">
                <c16:uniqueId val="{00000011-4069-4084-86B8-C843D210CA73}"/>
              </c:ext>
            </c:extLst>
          </c:dPt>
          <c:dPt>
            <c:idx val="23"/>
            <c:invertIfNegative val="0"/>
            <c:bubble3D val="0"/>
            <c:spPr>
              <a:solidFill>
                <a:sysClr val="windowText" lastClr="000000">
                  <a:lumMod val="85000"/>
                  <a:lumOff val="15000"/>
                </a:sysClr>
              </a:solidFill>
            </c:spPr>
            <c:extLst>
              <c:ext xmlns:c16="http://schemas.microsoft.com/office/drawing/2014/chart" uri="{C3380CC4-5D6E-409C-BE32-E72D297353CC}">
                <c16:uniqueId val="{00000013-4069-4084-86B8-C843D210CA73}"/>
              </c:ext>
            </c:extLst>
          </c:dPt>
          <c:dPt>
            <c:idx val="25"/>
            <c:invertIfNegative val="0"/>
            <c:bubble3D val="0"/>
            <c:extLst>
              <c:ext xmlns:c16="http://schemas.microsoft.com/office/drawing/2014/chart" uri="{C3380CC4-5D6E-409C-BE32-E72D297353CC}">
                <c16:uniqueId val="{00000014-4069-4084-86B8-C843D210CA73}"/>
              </c:ext>
            </c:extLst>
          </c:dPt>
          <c:dPt>
            <c:idx val="26"/>
            <c:invertIfNegative val="0"/>
            <c:bubble3D val="0"/>
            <c:extLst>
              <c:ext xmlns:c16="http://schemas.microsoft.com/office/drawing/2014/chart" uri="{C3380CC4-5D6E-409C-BE32-E72D297353CC}">
                <c16:uniqueId val="{00000015-4069-4084-86B8-C843D210CA73}"/>
              </c:ext>
            </c:extLst>
          </c:dPt>
          <c:dPt>
            <c:idx val="27"/>
            <c:invertIfNegative val="0"/>
            <c:bubble3D val="0"/>
            <c:extLst>
              <c:ext xmlns:c16="http://schemas.microsoft.com/office/drawing/2014/chart" uri="{C3380CC4-5D6E-409C-BE32-E72D297353CC}">
                <c16:uniqueId val="{00000016-4069-4084-86B8-C843D210CA73}"/>
              </c:ext>
            </c:extLst>
          </c:dPt>
          <c:dPt>
            <c:idx val="30"/>
            <c:invertIfNegative val="0"/>
            <c:bubble3D val="0"/>
            <c:extLst>
              <c:ext xmlns:c16="http://schemas.microsoft.com/office/drawing/2014/chart" uri="{C3380CC4-5D6E-409C-BE32-E72D297353CC}">
                <c16:uniqueId val="{00000017-4069-4084-86B8-C843D210CA73}"/>
              </c:ext>
            </c:extLst>
          </c:dPt>
          <c:dPt>
            <c:idx val="32"/>
            <c:invertIfNegative val="0"/>
            <c:bubble3D val="0"/>
            <c:extLst>
              <c:ext xmlns:c16="http://schemas.microsoft.com/office/drawing/2014/chart" uri="{C3380CC4-5D6E-409C-BE32-E72D297353CC}">
                <c16:uniqueId val="{00000018-4069-4084-86B8-C843D210CA73}"/>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69-4084-86B8-C843D210CA73}"/>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69-4084-86B8-C843D210CA73}"/>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69-4084-86B8-C843D210CA7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69-4084-86B8-C843D210CA73}"/>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69-4084-86B8-C843D210CA73}"/>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69-4084-86B8-C843D210CA73}"/>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69-4084-86B8-C843D210CA73}"/>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69-4084-86B8-C843D210CA73}"/>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069-4084-86B8-C843D210CA73}"/>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069-4084-86B8-C843D210CA73}"/>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069-4084-86B8-C843D210CA73}"/>
                </c:ext>
              </c:extLst>
            </c:dLbl>
            <c:dLbl>
              <c:idx val="14"/>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069-4084-86B8-C843D210CA73}"/>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069-4084-86B8-C843D210CA73}"/>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069-4084-86B8-C843D210CA73}"/>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069-4084-86B8-C843D210CA73}"/>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069-4084-86B8-C843D210CA73}"/>
                </c:ext>
              </c:extLst>
            </c:dLbl>
            <c:dLbl>
              <c:idx val="23"/>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069-4084-86B8-C843D210CA73}"/>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069-4084-86B8-C843D210CA73}"/>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069-4084-86B8-C843D210CA73}"/>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069-4084-86B8-C843D210CA73}"/>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069-4084-86B8-C843D210CA73}"/>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'F54'!$A$10:$A$42</c:f>
              <c:strCache>
                <c:ptCount val="33"/>
                <c:pt idx="0">
                  <c:v>Tamaulipas</c:v>
                </c:pt>
                <c:pt idx="1">
                  <c:v>Chihuahua</c:v>
                </c:pt>
                <c:pt idx="2">
                  <c:v>Baja California</c:v>
                </c:pt>
                <c:pt idx="3">
                  <c:v>Hidalgo</c:v>
                </c:pt>
                <c:pt idx="4">
                  <c:v>Querétaro</c:v>
                </c:pt>
                <c:pt idx="5">
                  <c:v>Puebla</c:v>
                </c:pt>
                <c:pt idx="6">
                  <c:v>Tabasco</c:v>
                </c:pt>
                <c:pt idx="7">
                  <c:v>Coahuila</c:v>
                </c:pt>
                <c:pt idx="8">
                  <c:v>Morelos</c:v>
                </c:pt>
                <c:pt idx="9">
                  <c:v>México</c:v>
                </c:pt>
                <c:pt idx="10">
                  <c:v>Tlaxcala</c:v>
                </c:pt>
                <c:pt idx="11">
                  <c:v>Colima</c:v>
                </c:pt>
                <c:pt idx="12">
                  <c:v>San Luis Potosí</c:v>
                </c:pt>
                <c:pt idx="13">
                  <c:v>Veracruz</c:v>
                </c:pt>
                <c:pt idx="14">
                  <c:v>Nacional</c:v>
                </c:pt>
                <c:pt idx="15">
                  <c:v>Guanajuato</c:v>
                </c:pt>
                <c:pt idx="16">
                  <c:v>Aguascalientes</c:v>
                </c:pt>
                <c:pt idx="17">
                  <c:v>Sonora</c:v>
                </c:pt>
                <c:pt idx="18">
                  <c:v>Michoacán</c:v>
                </c:pt>
                <c:pt idx="19">
                  <c:v>Ciudad de México</c:v>
                </c:pt>
                <c:pt idx="20">
                  <c:v>Durango</c:v>
                </c:pt>
                <c:pt idx="21">
                  <c:v>Sinaloa</c:v>
                </c:pt>
                <c:pt idx="22">
                  <c:v>Chiapas</c:v>
                </c:pt>
                <c:pt idx="23">
                  <c:v>Jalisco</c:v>
                </c:pt>
                <c:pt idx="24">
                  <c:v>Nayarit</c:v>
                </c:pt>
                <c:pt idx="25">
                  <c:v>Zacatecas</c:v>
                </c:pt>
                <c:pt idx="26">
                  <c:v>Nuevo León</c:v>
                </c:pt>
                <c:pt idx="27">
                  <c:v>Yucatán</c:v>
                </c:pt>
                <c:pt idx="28">
                  <c:v>Baja California Sur</c:v>
                </c:pt>
                <c:pt idx="29">
                  <c:v>Campeche</c:v>
                </c:pt>
                <c:pt idx="30">
                  <c:v>Oaxaca</c:v>
                </c:pt>
                <c:pt idx="31">
                  <c:v>Guerrero</c:v>
                </c:pt>
                <c:pt idx="32">
                  <c:v>Quintana Roo</c:v>
                </c:pt>
              </c:strCache>
            </c:strRef>
          </c:cat>
          <c:val>
            <c:numRef>
              <c:f>'F54'!$B$10:$B$42</c:f>
              <c:numCache>
                <c:formatCode>0.00</c:formatCode>
                <c:ptCount val="33"/>
                <c:pt idx="0">
                  <c:v>15.724387349070099</c:v>
                </c:pt>
                <c:pt idx="1">
                  <c:v>15.774115230043201</c:v>
                </c:pt>
                <c:pt idx="2">
                  <c:v>16.392306576092398</c:v>
                </c:pt>
                <c:pt idx="3">
                  <c:v>17.222951422417001</c:v>
                </c:pt>
                <c:pt idx="4">
                  <c:v>17.2693592604606</c:v>
                </c:pt>
                <c:pt idx="5">
                  <c:v>17.3138002248321</c:v>
                </c:pt>
                <c:pt idx="6">
                  <c:v>17.418994762874998</c:v>
                </c:pt>
                <c:pt idx="7">
                  <c:v>17.509258658467701</c:v>
                </c:pt>
                <c:pt idx="8">
                  <c:v>17.569747854326899</c:v>
                </c:pt>
                <c:pt idx="9">
                  <c:v>17.576032018257401</c:v>
                </c:pt>
                <c:pt idx="10">
                  <c:v>17.591286920240702</c:v>
                </c:pt>
                <c:pt idx="11">
                  <c:v>17.6495024747766</c:v>
                </c:pt>
                <c:pt idx="12">
                  <c:v>17.659254752059301</c:v>
                </c:pt>
                <c:pt idx="13">
                  <c:v>17.701488786324699</c:v>
                </c:pt>
                <c:pt idx="14">
                  <c:v>17.721554810542202</c:v>
                </c:pt>
                <c:pt idx="15">
                  <c:v>17.921192490584001</c:v>
                </c:pt>
                <c:pt idx="16">
                  <c:v>17.9382689209306</c:v>
                </c:pt>
                <c:pt idx="17">
                  <c:v>17.982148040046699</c:v>
                </c:pt>
                <c:pt idx="18">
                  <c:v>18.147001684252</c:v>
                </c:pt>
                <c:pt idx="19">
                  <c:v>18.152593089207102</c:v>
                </c:pt>
                <c:pt idx="20">
                  <c:v>18.217288756008401</c:v>
                </c:pt>
                <c:pt idx="21">
                  <c:v>18.2499868916038</c:v>
                </c:pt>
                <c:pt idx="22">
                  <c:v>18.288019701274301</c:v>
                </c:pt>
                <c:pt idx="23">
                  <c:v>18.298773726712302</c:v>
                </c:pt>
                <c:pt idx="24">
                  <c:v>18.311231858101301</c:v>
                </c:pt>
                <c:pt idx="25">
                  <c:v>18.460675124754498</c:v>
                </c:pt>
                <c:pt idx="26">
                  <c:v>18.527259068599601</c:v>
                </c:pt>
                <c:pt idx="27">
                  <c:v>18.592709797003799</c:v>
                </c:pt>
                <c:pt idx="28">
                  <c:v>18.7409628577612</c:v>
                </c:pt>
                <c:pt idx="29">
                  <c:v>18.8361127941929</c:v>
                </c:pt>
                <c:pt idx="30">
                  <c:v>18.862154910868899</c:v>
                </c:pt>
                <c:pt idx="31">
                  <c:v>18.882897697757901</c:v>
                </c:pt>
                <c:pt idx="32">
                  <c:v>19.010127439348999</c:v>
                </c:pt>
              </c:numCache>
            </c:numRef>
          </c:val>
          <c:extLst>
            <c:ext xmlns:c16="http://schemas.microsoft.com/office/drawing/2014/chart" uri="{C3380CC4-5D6E-409C-BE32-E72D297353CC}">
              <c16:uniqueId val="{00000019-4069-4084-86B8-C843D210CA73}"/>
            </c:ext>
          </c:extLst>
        </c:ser>
        <c:ser>
          <c:idx val="1"/>
          <c:order val="1"/>
          <c:tx>
            <c:strRef>
              <c:f>'F54'!$C$9</c:f>
              <c:strCache>
                <c:ptCount val="1"/>
                <c:pt idx="0">
                  <c:v>Premium</c:v>
                </c:pt>
              </c:strCache>
            </c:strRef>
          </c:tx>
          <c:spPr>
            <a:solidFill>
              <a:srgbClr val="FFE699"/>
            </a:solidFill>
          </c:spPr>
          <c:invertIfNegative val="0"/>
          <c:dPt>
            <c:idx val="1"/>
            <c:invertIfNegative val="0"/>
            <c:bubble3D val="0"/>
            <c:extLst>
              <c:ext xmlns:c16="http://schemas.microsoft.com/office/drawing/2014/chart" uri="{C3380CC4-5D6E-409C-BE32-E72D297353CC}">
                <c16:uniqueId val="{0000001A-4069-4084-86B8-C843D210CA73}"/>
              </c:ext>
            </c:extLst>
          </c:dPt>
          <c:dPt>
            <c:idx val="2"/>
            <c:invertIfNegative val="0"/>
            <c:bubble3D val="0"/>
            <c:extLst>
              <c:ext xmlns:c16="http://schemas.microsoft.com/office/drawing/2014/chart" uri="{C3380CC4-5D6E-409C-BE32-E72D297353CC}">
                <c16:uniqueId val="{0000001B-4069-4084-86B8-C843D210CA73}"/>
              </c:ext>
            </c:extLst>
          </c:dPt>
          <c:dPt>
            <c:idx val="3"/>
            <c:invertIfNegative val="0"/>
            <c:bubble3D val="0"/>
            <c:extLst>
              <c:ext xmlns:c16="http://schemas.microsoft.com/office/drawing/2014/chart" uri="{C3380CC4-5D6E-409C-BE32-E72D297353CC}">
                <c16:uniqueId val="{0000001C-4069-4084-86B8-C843D210CA73}"/>
              </c:ext>
            </c:extLst>
          </c:dPt>
          <c:dPt>
            <c:idx val="4"/>
            <c:invertIfNegative val="0"/>
            <c:bubble3D val="0"/>
            <c:extLst>
              <c:ext xmlns:c16="http://schemas.microsoft.com/office/drawing/2014/chart" uri="{C3380CC4-5D6E-409C-BE32-E72D297353CC}">
                <c16:uniqueId val="{0000001D-4069-4084-86B8-C843D210CA73}"/>
              </c:ext>
            </c:extLst>
          </c:dPt>
          <c:dPt>
            <c:idx val="5"/>
            <c:invertIfNegative val="0"/>
            <c:bubble3D val="0"/>
            <c:extLst>
              <c:ext xmlns:c16="http://schemas.microsoft.com/office/drawing/2014/chart" uri="{C3380CC4-5D6E-409C-BE32-E72D297353CC}">
                <c16:uniqueId val="{0000001E-4069-4084-86B8-C843D210CA73}"/>
              </c:ext>
            </c:extLst>
          </c:dPt>
          <c:dPt>
            <c:idx val="6"/>
            <c:invertIfNegative val="0"/>
            <c:bubble3D val="0"/>
            <c:extLst>
              <c:ext xmlns:c16="http://schemas.microsoft.com/office/drawing/2014/chart" uri="{C3380CC4-5D6E-409C-BE32-E72D297353CC}">
                <c16:uniqueId val="{0000001F-4069-4084-86B8-C843D210CA73}"/>
              </c:ext>
            </c:extLst>
          </c:dPt>
          <c:dPt>
            <c:idx val="8"/>
            <c:invertIfNegative val="0"/>
            <c:bubble3D val="0"/>
            <c:extLst>
              <c:ext xmlns:c16="http://schemas.microsoft.com/office/drawing/2014/chart" uri="{C3380CC4-5D6E-409C-BE32-E72D297353CC}">
                <c16:uniqueId val="{00000020-4069-4084-86B8-C843D210CA73}"/>
              </c:ext>
            </c:extLst>
          </c:dPt>
          <c:dPt>
            <c:idx val="9"/>
            <c:invertIfNegative val="0"/>
            <c:bubble3D val="0"/>
            <c:extLst>
              <c:ext xmlns:c16="http://schemas.microsoft.com/office/drawing/2014/chart" uri="{C3380CC4-5D6E-409C-BE32-E72D297353CC}">
                <c16:uniqueId val="{00000021-4069-4084-86B8-C843D210CA73}"/>
              </c:ext>
            </c:extLst>
          </c:dPt>
          <c:dPt>
            <c:idx val="10"/>
            <c:invertIfNegative val="0"/>
            <c:bubble3D val="0"/>
            <c:extLst>
              <c:ext xmlns:c16="http://schemas.microsoft.com/office/drawing/2014/chart" uri="{C3380CC4-5D6E-409C-BE32-E72D297353CC}">
                <c16:uniqueId val="{00000022-4069-4084-86B8-C843D210CA73}"/>
              </c:ext>
            </c:extLst>
          </c:dPt>
          <c:dPt>
            <c:idx val="11"/>
            <c:invertIfNegative val="0"/>
            <c:bubble3D val="0"/>
            <c:extLst>
              <c:ext xmlns:c16="http://schemas.microsoft.com/office/drawing/2014/chart" uri="{C3380CC4-5D6E-409C-BE32-E72D297353CC}">
                <c16:uniqueId val="{00000023-4069-4084-86B8-C843D210CA73}"/>
              </c:ext>
            </c:extLst>
          </c:dPt>
          <c:dPt>
            <c:idx val="12"/>
            <c:invertIfNegative val="0"/>
            <c:bubble3D val="0"/>
            <c:extLst>
              <c:ext xmlns:c16="http://schemas.microsoft.com/office/drawing/2014/chart" uri="{C3380CC4-5D6E-409C-BE32-E72D297353CC}">
                <c16:uniqueId val="{00000024-4069-4084-86B8-C843D210CA73}"/>
              </c:ext>
            </c:extLst>
          </c:dPt>
          <c:dPt>
            <c:idx val="13"/>
            <c:invertIfNegative val="0"/>
            <c:bubble3D val="0"/>
            <c:extLst>
              <c:ext xmlns:c16="http://schemas.microsoft.com/office/drawing/2014/chart" uri="{C3380CC4-5D6E-409C-BE32-E72D297353CC}">
                <c16:uniqueId val="{00000025-4069-4084-86B8-C843D210CA73}"/>
              </c:ext>
            </c:extLst>
          </c:dPt>
          <c:dPt>
            <c:idx val="14"/>
            <c:invertIfNegative val="0"/>
            <c:bubble3D val="0"/>
            <c:spPr>
              <a:solidFill>
                <a:srgbClr val="FFC000">
                  <a:lumMod val="75000"/>
                </a:srgbClr>
              </a:solidFill>
            </c:spPr>
            <c:extLst>
              <c:ext xmlns:c16="http://schemas.microsoft.com/office/drawing/2014/chart" uri="{C3380CC4-5D6E-409C-BE32-E72D297353CC}">
                <c16:uniqueId val="{00000027-4069-4084-86B8-C843D210CA73}"/>
              </c:ext>
            </c:extLst>
          </c:dPt>
          <c:dPt>
            <c:idx val="15"/>
            <c:invertIfNegative val="0"/>
            <c:bubble3D val="0"/>
            <c:extLst>
              <c:ext xmlns:c16="http://schemas.microsoft.com/office/drawing/2014/chart" uri="{C3380CC4-5D6E-409C-BE32-E72D297353CC}">
                <c16:uniqueId val="{00000028-4069-4084-86B8-C843D210CA73}"/>
              </c:ext>
            </c:extLst>
          </c:dPt>
          <c:dPt>
            <c:idx val="17"/>
            <c:invertIfNegative val="0"/>
            <c:bubble3D val="0"/>
            <c:extLst>
              <c:ext xmlns:c16="http://schemas.microsoft.com/office/drawing/2014/chart" uri="{C3380CC4-5D6E-409C-BE32-E72D297353CC}">
                <c16:uniqueId val="{00000029-4069-4084-86B8-C843D210CA73}"/>
              </c:ext>
            </c:extLst>
          </c:dPt>
          <c:dPt>
            <c:idx val="20"/>
            <c:invertIfNegative val="0"/>
            <c:bubble3D val="0"/>
            <c:extLst>
              <c:ext xmlns:c16="http://schemas.microsoft.com/office/drawing/2014/chart" uri="{C3380CC4-5D6E-409C-BE32-E72D297353CC}">
                <c16:uniqueId val="{0000002A-4069-4084-86B8-C843D210CA73}"/>
              </c:ext>
            </c:extLst>
          </c:dPt>
          <c:dPt>
            <c:idx val="21"/>
            <c:invertIfNegative val="0"/>
            <c:bubble3D val="0"/>
            <c:extLst>
              <c:ext xmlns:c16="http://schemas.microsoft.com/office/drawing/2014/chart" uri="{C3380CC4-5D6E-409C-BE32-E72D297353CC}">
                <c16:uniqueId val="{0000002B-4069-4084-86B8-C843D210CA73}"/>
              </c:ext>
            </c:extLst>
          </c:dPt>
          <c:dPt>
            <c:idx val="23"/>
            <c:invertIfNegative val="0"/>
            <c:bubble3D val="0"/>
            <c:spPr>
              <a:solidFill>
                <a:srgbClr val="FFC000">
                  <a:lumMod val="75000"/>
                </a:srgbClr>
              </a:solidFill>
            </c:spPr>
            <c:extLst>
              <c:ext xmlns:c16="http://schemas.microsoft.com/office/drawing/2014/chart" uri="{C3380CC4-5D6E-409C-BE32-E72D297353CC}">
                <c16:uniqueId val="{0000002D-4069-4084-86B8-C843D210CA73}"/>
              </c:ext>
            </c:extLst>
          </c:dPt>
          <c:dPt>
            <c:idx val="25"/>
            <c:invertIfNegative val="0"/>
            <c:bubble3D val="0"/>
            <c:extLst>
              <c:ext xmlns:c16="http://schemas.microsoft.com/office/drawing/2014/chart" uri="{C3380CC4-5D6E-409C-BE32-E72D297353CC}">
                <c16:uniqueId val="{0000002E-4069-4084-86B8-C843D210CA73}"/>
              </c:ext>
            </c:extLst>
          </c:dPt>
          <c:dPt>
            <c:idx val="26"/>
            <c:invertIfNegative val="0"/>
            <c:bubble3D val="0"/>
            <c:extLst>
              <c:ext xmlns:c16="http://schemas.microsoft.com/office/drawing/2014/chart" uri="{C3380CC4-5D6E-409C-BE32-E72D297353CC}">
                <c16:uniqueId val="{0000002F-4069-4084-86B8-C843D210CA73}"/>
              </c:ext>
            </c:extLst>
          </c:dPt>
          <c:dPt>
            <c:idx val="27"/>
            <c:invertIfNegative val="0"/>
            <c:bubble3D val="0"/>
            <c:extLst>
              <c:ext xmlns:c16="http://schemas.microsoft.com/office/drawing/2014/chart" uri="{C3380CC4-5D6E-409C-BE32-E72D297353CC}">
                <c16:uniqueId val="{00000030-4069-4084-86B8-C843D210CA73}"/>
              </c:ext>
            </c:extLst>
          </c:dPt>
          <c:dPt>
            <c:idx val="30"/>
            <c:invertIfNegative val="0"/>
            <c:bubble3D val="0"/>
            <c:extLst>
              <c:ext xmlns:c16="http://schemas.microsoft.com/office/drawing/2014/chart" uri="{C3380CC4-5D6E-409C-BE32-E72D297353CC}">
                <c16:uniqueId val="{00000031-4069-4084-86B8-C843D210CA73}"/>
              </c:ext>
            </c:extLst>
          </c:dPt>
          <c:dPt>
            <c:idx val="31"/>
            <c:invertIfNegative val="0"/>
            <c:bubble3D val="0"/>
            <c:extLst>
              <c:ext xmlns:c16="http://schemas.microsoft.com/office/drawing/2014/chart" uri="{C3380CC4-5D6E-409C-BE32-E72D297353CC}">
                <c16:uniqueId val="{00000032-4069-4084-86B8-C843D210CA73}"/>
              </c:ext>
            </c:extLst>
          </c:dPt>
          <c:dPt>
            <c:idx val="32"/>
            <c:invertIfNegative val="0"/>
            <c:bubble3D val="0"/>
            <c:extLst>
              <c:ext xmlns:c16="http://schemas.microsoft.com/office/drawing/2014/chart" uri="{C3380CC4-5D6E-409C-BE32-E72D297353CC}">
                <c16:uniqueId val="{00000033-4069-4084-86B8-C843D210CA73}"/>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069-4084-86B8-C843D210CA73}"/>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069-4084-86B8-C843D210CA73}"/>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069-4084-86B8-C843D210CA7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069-4084-86B8-C843D210CA73}"/>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069-4084-86B8-C843D210CA73}"/>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69-4084-86B8-C843D210CA73}"/>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69-4084-86B8-C843D210CA73}"/>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69-4084-86B8-C843D210CA73}"/>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69-4084-86B8-C843D210CA73}"/>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69-4084-86B8-C843D210CA73}"/>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69-4084-86B8-C843D210CA73}"/>
                </c:ext>
              </c:extLst>
            </c:dLbl>
            <c:dLbl>
              <c:idx val="14"/>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069-4084-86B8-C843D210CA73}"/>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069-4084-86B8-C843D210CA73}"/>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069-4084-86B8-C843D210CA73}"/>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069-4084-86B8-C843D210CA73}"/>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069-4084-86B8-C843D210CA73}"/>
                </c:ext>
              </c:extLst>
            </c:dLbl>
            <c:dLbl>
              <c:idx val="23"/>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069-4084-86B8-C843D210CA73}"/>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069-4084-86B8-C843D210CA73}"/>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069-4084-86B8-C843D210CA73}"/>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069-4084-86B8-C843D210CA73}"/>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069-4084-86B8-C843D210CA73}"/>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'F54'!$A$10:$A$42</c:f>
              <c:strCache>
                <c:ptCount val="33"/>
                <c:pt idx="0">
                  <c:v>Tamaulipas</c:v>
                </c:pt>
                <c:pt idx="1">
                  <c:v>Chihuahua</c:v>
                </c:pt>
                <c:pt idx="2">
                  <c:v>Baja California</c:v>
                </c:pt>
                <c:pt idx="3">
                  <c:v>Hidalgo</c:v>
                </c:pt>
                <c:pt idx="4">
                  <c:v>Querétaro</c:v>
                </c:pt>
                <c:pt idx="5">
                  <c:v>Puebla</c:v>
                </c:pt>
                <c:pt idx="6">
                  <c:v>Tabasco</c:v>
                </c:pt>
                <c:pt idx="7">
                  <c:v>Coahuila</c:v>
                </c:pt>
                <c:pt idx="8">
                  <c:v>Morelos</c:v>
                </c:pt>
                <c:pt idx="9">
                  <c:v>México</c:v>
                </c:pt>
                <c:pt idx="10">
                  <c:v>Tlaxcala</c:v>
                </c:pt>
                <c:pt idx="11">
                  <c:v>Colima</c:v>
                </c:pt>
                <c:pt idx="12">
                  <c:v>San Luis Potosí</c:v>
                </c:pt>
                <c:pt idx="13">
                  <c:v>Veracruz</c:v>
                </c:pt>
                <c:pt idx="14">
                  <c:v>Nacional</c:v>
                </c:pt>
                <c:pt idx="15">
                  <c:v>Guanajuato</c:v>
                </c:pt>
                <c:pt idx="16">
                  <c:v>Aguascalientes</c:v>
                </c:pt>
                <c:pt idx="17">
                  <c:v>Sonora</c:v>
                </c:pt>
                <c:pt idx="18">
                  <c:v>Michoacán</c:v>
                </c:pt>
                <c:pt idx="19">
                  <c:v>Ciudad de México</c:v>
                </c:pt>
                <c:pt idx="20">
                  <c:v>Durango</c:v>
                </c:pt>
                <c:pt idx="21">
                  <c:v>Sinaloa</c:v>
                </c:pt>
                <c:pt idx="22">
                  <c:v>Chiapas</c:v>
                </c:pt>
                <c:pt idx="23">
                  <c:v>Jalisco</c:v>
                </c:pt>
                <c:pt idx="24">
                  <c:v>Nayarit</c:v>
                </c:pt>
                <c:pt idx="25">
                  <c:v>Zacatecas</c:v>
                </c:pt>
                <c:pt idx="26">
                  <c:v>Nuevo León</c:v>
                </c:pt>
                <c:pt idx="27">
                  <c:v>Yucatán</c:v>
                </c:pt>
                <c:pt idx="28">
                  <c:v>Baja California Sur</c:v>
                </c:pt>
                <c:pt idx="29">
                  <c:v>Campeche</c:v>
                </c:pt>
                <c:pt idx="30">
                  <c:v>Oaxaca</c:v>
                </c:pt>
                <c:pt idx="31">
                  <c:v>Guerrero</c:v>
                </c:pt>
                <c:pt idx="32">
                  <c:v>Quintana Roo</c:v>
                </c:pt>
              </c:strCache>
            </c:strRef>
          </c:cat>
          <c:val>
            <c:numRef>
              <c:f>'F54'!$C$10:$C$42</c:f>
              <c:numCache>
                <c:formatCode>0.00</c:formatCode>
                <c:ptCount val="33"/>
                <c:pt idx="0">
                  <c:v>16.562632542996901</c:v>
                </c:pt>
                <c:pt idx="1">
                  <c:v>16.571962672387301</c:v>
                </c:pt>
                <c:pt idx="2">
                  <c:v>17.3452868914387</c:v>
                </c:pt>
                <c:pt idx="3">
                  <c:v>17.754528082447901</c:v>
                </c:pt>
                <c:pt idx="4">
                  <c:v>17.9373421622042</c:v>
                </c:pt>
                <c:pt idx="5">
                  <c:v>17.713741317644399</c:v>
                </c:pt>
                <c:pt idx="6">
                  <c:v>17.7321429604104</c:v>
                </c:pt>
                <c:pt idx="7">
                  <c:v>18.041717843354899</c:v>
                </c:pt>
                <c:pt idx="8">
                  <c:v>17.972786396159201</c:v>
                </c:pt>
                <c:pt idx="9">
                  <c:v>18.0860014020998</c:v>
                </c:pt>
                <c:pt idx="10">
                  <c:v>17.8637951557088</c:v>
                </c:pt>
                <c:pt idx="11">
                  <c:v>18.166909298539601</c:v>
                </c:pt>
                <c:pt idx="12">
                  <c:v>18.286898897768801</c:v>
                </c:pt>
                <c:pt idx="13">
                  <c:v>17.957947000500699</c:v>
                </c:pt>
                <c:pt idx="14">
                  <c:v>18.350083498004501</c:v>
                </c:pt>
                <c:pt idx="15">
                  <c:v>18.836071008533501</c:v>
                </c:pt>
                <c:pt idx="16">
                  <c:v>18.7677932162226</c:v>
                </c:pt>
                <c:pt idx="17">
                  <c:v>18.9569391542095</c:v>
                </c:pt>
                <c:pt idx="18">
                  <c:v>18.539042784510698</c:v>
                </c:pt>
                <c:pt idx="19">
                  <c:v>18.7329439825481</c:v>
                </c:pt>
                <c:pt idx="20">
                  <c:v>18.682811681587399</c:v>
                </c:pt>
                <c:pt idx="21">
                  <c:v>19.824285758341599</c:v>
                </c:pt>
                <c:pt idx="22">
                  <c:v>18.509027484330499</c:v>
                </c:pt>
                <c:pt idx="23">
                  <c:v>18.873631726388201</c:v>
                </c:pt>
                <c:pt idx="24">
                  <c:v>18.7548322105729</c:v>
                </c:pt>
                <c:pt idx="25">
                  <c:v>18.868050126922</c:v>
                </c:pt>
                <c:pt idx="26">
                  <c:v>19.487649964756699</c:v>
                </c:pt>
                <c:pt idx="27">
                  <c:v>18.6933588178603</c:v>
                </c:pt>
                <c:pt idx="28">
                  <c:v>18.9284424057048</c:v>
                </c:pt>
                <c:pt idx="29">
                  <c:v>19.184346324494499</c:v>
                </c:pt>
                <c:pt idx="30">
                  <c:v>19.130027623420499</c:v>
                </c:pt>
                <c:pt idx="31">
                  <c:v>19.0258096082874</c:v>
                </c:pt>
                <c:pt idx="32">
                  <c:v>19.155518874350101</c:v>
                </c:pt>
              </c:numCache>
            </c:numRef>
          </c:val>
          <c:extLst>
            <c:ext xmlns:c16="http://schemas.microsoft.com/office/drawing/2014/chart" uri="{C3380CC4-5D6E-409C-BE32-E72D297353CC}">
              <c16:uniqueId val="{00000034-4069-4084-86B8-C843D210CA73}"/>
            </c:ext>
          </c:extLst>
        </c:ser>
        <c:ser>
          <c:idx val="2"/>
          <c:order val="2"/>
          <c:tx>
            <c:strRef>
              <c:f>'F54'!$D$9</c:f>
              <c:strCache>
                <c:ptCount val="1"/>
                <c:pt idx="0">
                  <c:v>Diesel</c:v>
                </c:pt>
              </c:strCache>
            </c:strRef>
          </c:tx>
          <c:spPr>
            <a:solidFill>
              <a:srgbClr val="F8CBAD"/>
            </a:solidFill>
          </c:spPr>
          <c:invertIfNegative val="0"/>
          <c:dPt>
            <c:idx val="1"/>
            <c:invertIfNegative val="0"/>
            <c:bubble3D val="0"/>
            <c:extLst>
              <c:ext xmlns:c16="http://schemas.microsoft.com/office/drawing/2014/chart" uri="{C3380CC4-5D6E-409C-BE32-E72D297353CC}">
                <c16:uniqueId val="{00000035-4069-4084-86B8-C843D210CA73}"/>
              </c:ext>
            </c:extLst>
          </c:dPt>
          <c:dPt>
            <c:idx val="2"/>
            <c:invertIfNegative val="0"/>
            <c:bubble3D val="0"/>
            <c:extLst>
              <c:ext xmlns:c16="http://schemas.microsoft.com/office/drawing/2014/chart" uri="{C3380CC4-5D6E-409C-BE32-E72D297353CC}">
                <c16:uniqueId val="{00000036-4069-4084-86B8-C843D210CA73}"/>
              </c:ext>
            </c:extLst>
          </c:dPt>
          <c:dPt>
            <c:idx val="3"/>
            <c:invertIfNegative val="0"/>
            <c:bubble3D val="0"/>
            <c:extLst>
              <c:ext xmlns:c16="http://schemas.microsoft.com/office/drawing/2014/chart" uri="{C3380CC4-5D6E-409C-BE32-E72D297353CC}">
                <c16:uniqueId val="{00000037-4069-4084-86B8-C843D210CA73}"/>
              </c:ext>
            </c:extLst>
          </c:dPt>
          <c:dPt>
            <c:idx val="4"/>
            <c:invertIfNegative val="0"/>
            <c:bubble3D val="0"/>
            <c:extLst>
              <c:ext xmlns:c16="http://schemas.microsoft.com/office/drawing/2014/chart" uri="{C3380CC4-5D6E-409C-BE32-E72D297353CC}">
                <c16:uniqueId val="{00000038-4069-4084-86B8-C843D210CA73}"/>
              </c:ext>
            </c:extLst>
          </c:dPt>
          <c:dPt>
            <c:idx val="5"/>
            <c:invertIfNegative val="0"/>
            <c:bubble3D val="0"/>
            <c:extLst>
              <c:ext xmlns:c16="http://schemas.microsoft.com/office/drawing/2014/chart" uri="{C3380CC4-5D6E-409C-BE32-E72D297353CC}">
                <c16:uniqueId val="{00000039-4069-4084-86B8-C843D210CA73}"/>
              </c:ext>
            </c:extLst>
          </c:dPt>
          <c:dPt>
            <c:idx val="6"/>
            <c:invertIfNegative val="0"/>
            <c:bubble3D val="0"/>
            <c:extLst>
              <c:ext xmlns:c16="http://schemas.microsoft.com/office/drawing/2014/chart" uri="{C3380CC4-5D6E-409C-BE32-E72D297353CC}">
                <c16:uniqueId val="{0000003A-4069-4084-86B8-C843D210CA73}"/>
              </c:ext>
            </c:extLst>
          </c:dPt>
          <c:dPt>
            <c:idx val="8"/>
            <c:invertIfNegative val="0"/>
            <c:bubble3D val="0"/>
            <c:extLst>
              <c:ext xmlns:c16="http://schemas.microsoft.com/office/drawing/2014/chart" uri="{C3380CC4-5D6E-409C-BE32-E72D297353CC}">
                <c16:uniqueId val="{0000003B-4069-4084-86B8-C843D210CA73}"/>
              </c:ext>
            </c:extLst>
          </c:dPt>
          <c:dPt>
            <c:idx val="9"/>
            <c:invertIfNegative val="0"/>
            <c:bubble3D val="0"/>
            <c:extLst>
              <c:ext xmlns:c16="http://schemas.microsoft.com/office/drawing/2014/chart" uri="{C3380CC4-5D6E-409C-BE32-E72D297353CC}">
                <c16:uniqueId val="{0000003C-4069-4084-86B8-C843D210CA73}"/>
              </c:ext>
            </c:extLst>
          </c:dPt>
          <c:dPt>
            <c:idx val="10"/>
            <c:invertIfNegative val="0"/>
            <c:bubble3D val="0"/>
            <c:extLst>
              <c:ext xmlns:c16="http://schemas.microsoft.com/office/drawing/2014/chart" uri="{C3380CC4-5D6E-409C-BE32-E72D297353CC}">
                <c16:uniqueId val="{0000003D-4069-4084-86B8-C843D210CA73}"/>
              </c:ext>
            </c:extLst>
          </c:dPt>
          <c:dPt>
            <c:idx val="11"/>
            <c:invertIfNegative val="0"/>
            <c:bubble3D val="0"/>
            <c:extLst>
              <c:ext xmlns:c16="http://schemas.microsoft.com/office/drawing/2014/chart" uri="{C3380CC4-5D6E-409C-BE32-E72D297353CC}">
                <c16:uniqueId val="{0000003E-4069-4084-86B8-C843D210CA73}"/>
              </c:ext>
            </c:extLst>
          </c:dPt>
          <c:dPt>
            <c:idx val="12"/>
            <c:invertIfNegative val="0"/>
            <c:bubble3D val="0"/>
            <c:extLst>
              <c:ext xmlns:c16="http://schemas.microsoft.com/office/drawing/2014/chart" uri="{C3380CC4-5D6E-409C-BE32-E72D297353CC}">
                <c16:uniqueId val="{0000003F-4069-4084-86B8-C843D210CA73}"/>
              </c:ext>
            </c:extLst>
          </c:dPt>
          <c:dPt>
            <c:idx val="13"/>
            <c:invertIfNegative val="0"/>
            <c:bubble3D val="0"/>
            <c:extLst>
              <c:ext xmlns:c16="http://schemas.microsoft.com/office/drawing/2014/chart" uri="{C3380CC4-5D6E-409C-BE32-E72D297353CC}">
                <c16:uniqueId val="{00000040-4069-4084-86B8-C843D210CA73}"/>
              </c:ext>
            </c:extLst>
          </c:dPt>
          <c:dPt>
            <c:idx val="14"/>
            <c:invertIfNegative val="0"/>
            <c:bubble3D val="0"/>
            <c:spPr>
              <a:solidFill>
                <a:srgbClr val="ED7D31">
                  <a:lumMod val="75000"/>
                </a:srgbClr>
              </a:solidFill>
            </c:spPr>
            <c:extLst>
              <c:ext xmlns:c16="http://schemas.microsoft.com/office/drawing/2014/chart" uri="{C3380CC4-5D6E-409C-BE32-E72D297353CC}">
                <c16:uniqueId val="{00000042-4069-4084-86B8-C843D210CA73}"/>
              </c:ext>
            </c:extLst>
          </c:dPt>
          <c:dPt>
            <c:idx val="15"/>
            <c:invertIfNegative val="0"/>
            <c:bubble3D val="0"/>
            <c:extLst>
              <c:ext xmlns:c16="http://schemas.microsoft.com/office/drawing/2014/chart" uri="{C3380CC4-5D6E-409C-BE32-E72D297353CC}">
                <c16:uniqueId val="{00000043-4069-4084-86B8-C843D210CA73}"/>
              </c:ext>
            </c:extLst>
          </c:dPt>
          <c:dPt>
            <c:idx val="17"/>
            <c:invertIfNegative val="0"/>
            <c:bubble3D val="0"/>
            <c:extLst>
              <c:ext xmlns:c16="http://schemas.microsoft.com/office/drawing/2014/chart" uri="{C3380CC4-5D6E-409C-BE32-E72D297353CC}">
                <c16:uniqueId val="{00000044-4069-4084-86B8-C843D210CA73}"/>
              </c:ext>
            </c:extLst>
          </c:dPt>
          <c:dPt>
            <c:idx val="20"/>
            <c:invertIfNegative val="0"/>
            <c:bubble3D val="0"/>
            <c:extLst>
              <c:ext xmlns:c16="http://schemas.microsoft.com/office/drawing/2014/chart" uri="{C3380CC4-5D6E-409C-BE32-E72D297353CC}">
                <c16:uniqueId val="{00000045-4069-4084-86B8-C843D210CA73}"/>
              </c:ext>
            </c:extLst>
          </c:dPt>
          <c:dPt>
            <c:idx val="21"/>
            <c:invertIfNegative val="0"/>
            <c:bubble3D val="0"/>
            <c:extLst>
              <c:ext xmlns:c16="http://schemas.microsoft.com/office/drawing/2014/chart" uri="{C3380CC4-5D6E-409C-BE32-E72D297353CC}">
                <c16:uniqueId val="{00000046-4069-4084-86B8-C843D210CA73}"/>
              </c:ext>
            </c:extLst>
          </c:dPt>
          <c:dPt>
            <c:idx val="23"/>
            <c:invertIfNegative val="0"/>
            <c:bubble3D val="0"/>
            <c:spPr>
              <a:solidFill>
                <a:srgbClr val="ED7D31">
                  <a:lumMod val="75000"/>
                </a:srgbClr>
              </a:solidFill>
            </c:spPr>
            <c:extLst>
              <c:ext xmlns:c16="http://schemas.microsoft.com/office/drawing/2014/chart" uri="{C3380CC4-5D6E-409C-BE32-E72D297353CC}">
                <c16:uniqueId val="{00000048-4069-4084-86B8-C843D210CA73}"/>
              </c:ext>
            </c:extLst>
          </c:dPt>
          <c:dPt>
            <c:idx val="25"/>
            <c:invertIfNegative val="0"/>
            <c:bubble3D val="0"/>
            <c:extLst>
              <c:ext xmlns:c16="http://schemas.microsoft.com/office/drawing/2014/chart" uri="{C3380CC4-5D6E-409C-BE32-E72D297353CC}">
                <c16:uniqueId val="{00000049-4069-4084-86B8-C843D210CA73}"/>
              </c:ext>
            </c:extLst>
          </c:dPt>
          <c:dPt>
            <c:idx val="26"/>
            <c:invertIfNegative val="0"/>
            <c:bubble3D val="0"/>
            <c:extLst>
              <c:ext xmlns:c16="http://schemas.microsoft.com/office/drawing/2014/chart" uri="{C3380CC4-5D6E-409C-BE32-E72D297353CC}">
                <c16:uniqueId val="{0000004A-4069-4084-86B8-C843D210CA73}"/>
              </c:ext>
            </c:extLst>
          </c:dPt>
          <c:dPt>
            <c:idx val="27"/>
            <c:invertIfNegative val="0"/>
            <c:bubble3D val="0"/>
            <c:extLst>
              <c:ext xmlns:c16="http://schemas.microsoft.com/office/drawing/2014/chart" uri="{C3380CC4-5D6E-409C-BE32-E72D297353CC}">
                <c16:uniqueId val="{0000004B-4069-4084-86B8-C843D210CA73}"/>
              </c:ext>
            </c:extLst>
          </c:dPt>
          <c:dPt>
            <c:idx val="30"/>
            <c:invertIfNegative val="0"/>
            <c:bubble3D val="0"/>
            <c:extLst>
              <c:ext xmlns:c16="http://schemas.microsoft.com/office/drawing/2014/chart" uri="{C3380CC4-5D6E-409C-BE32-E72D297353CC}">
                <c16:uniqueId val="{0000004C-4069-4084-86B8-C843D210CA73}"/>
              </c:ext>
            </c:extLst>
          </c:dPt>
          <c:dPt>
            <c:idx val="32"/>
            <c:invertIfNegative val="0"/>
            <c:bubble3D val="0"/>
            <c:extLst>
              <c:ext xmlns:c16="http://schemas.microsoft.com/office/drawing/2014/chart" uri="{C3380CC4-5D6E-409C-BE32-E72D297353CC}">
                <c16:uniqueId val="{0000004D-4069-4084-86B8-C843D210CA73}"/>
              </c:ext>
            </c:extLst>
          </c:dPt>
          <c:dLbls>
            <c:dLbl>
              <c:idx val="14"/>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2-4069-4084-86B8-C843D210CA73}"/>
                </c:ext>
              </c:extLst>
            </c:dLbl>
            <c:dLbl>
              <c:idx val="23"/>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8-4069-4084-86B8-C843D210CA73}"/>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'F54'!$A$10:$A$42</c:f>
              <c:strCache>
                <c:ptCount val="33"/>
                <c:pt idx="0">
                  <c:v>Tamaulipas</c:v>
                </c:pt>
                <c:pt idx="1">
                  <c:v>Chihuahua</c:v>
                </c:pt>
                <c:pt idx="2">
                  <c:v>Baja California</c:v>
                </c:pt>
                <c:pt idx="3">
                  <c:v>Hidalgo</c:v>
                </c:pt>
                <c:pt idx="4">
                  <c:v>Querétaro</c:v>
                </c:pt>
                <c:pt idx="5">
                  <c:v>Puebla</c:v>
                </c:pt>
                <c:pt idx="6">
                  <c:v>Tabasco</c:v>
                </c:pt>
                <c:pt idx="7">
                  <c:v>Coahuila</c:v>
                </c:pt>
                <c:pt idx="8">
                  <c:v>Morelos</c:v>
                </c:pt>
                <c:pt idx="9">
                  <c:v>México</c:v>
                </c:pt>
                <c:pt idx="10">
                  <c:v>Tlaxcala</c:v>
                </c:pt>
                <c:pt idx="11">
                  <c:v>Colima</c:v>
                </c:pt>
                <c:pt idx="12">
                  <c:v>San Luis Potosí</c:v>
                </c:pt>
                <c:pt idx="13">
                  <c:v>Veracruz</c:v>
                </c:pt>
                <c:pt idx="14">
                  <c:v>Nacional</c:v>
                </c:pt>
                <c:pt idx="15">
                  <c:v>Guanajuato</c:v>
                </c:pt>
                <c:pt idx="16">
                  <c:v>Aguascalientes</c:v>
                </c:pt>
                <c:pt idx="17">
                  <c:v>Sonora</c:v>
                </c:pt>
                <c:pt idx="18">
                  <c:v>Michoacán</c:v>
                </c:pt>
                <c:pt idx="19">
                  <c:v>Ciudad de México</c:v>
                </c:pt>
                <c:pt idx="20">
                  <c:v>Durango</c:v>
                </c:pt>
                <c:pt idx="21">
                  <c:v>Sinaloa</c:v>
                </c:pt>
                <c:pt idx="22">
                  <c:v>Chiapas</c:v>
                </c:pt>
                <c:pt idx="23">
                  <c:v>Jalisco</c:v>
                </c:pt>
                <c:pt idx="24">
                  <c:v>Nayarit</c:v>
                </c:pt>
                <c:pt idx="25">
                  <c:v>Zacatecas</c:v>
                </c:pt>
                <c:pt idx="26">
                  <c:v>Nuevo León</c:v>
                </c:pt>
                <c:pt idx="27">
                  <c:v>Yucatán</c:v>
                </c:pt>
                <c:pt idx="28">
                  <c:v>Baja California Sur</c:v>
                </c:pt>
                <c:pt idx="29">
                  <c:v>Campeche</c:v>
                </c:pt>
                <c:pt idx="30">
                  <c:v>Oaxaca</c:v>
                </c:pt>
                <c:pt idx="31">
                  <c:v>Guerrero</c:v>
                </c:pt>
                <c:pt idx="32">
                  <c:v>Quintana Roo</c:v>
                </c:pt>
              </c:strCache>
            </c:strRef>
          </c:cat>
          <c:val>
            <c:numRef>
              <c:f>'F54'!$D$10:$D$42</c:f>
              <c:numCache>
                <c:formatCode>0.00</c:formatCode>
                <c:ptCount val="33"/>
                <c:pt idx="0">
                  <c:v>18.9480250348639</c:v>
                </c:pt>
                <c:pt idx="1">
                  <c:v>18.315347062947499</c:v>
                </c:pt>
                <c:pt idx="2">
                  <c:v>17.923357343413599</c:v>
                </c:pt>
                <c:pt idx="3">
                  <c:v>18.112551430686</c:v>
                </c:pt>
                <c:pt idx="4">
                  <c:v>18.248349130704401</c:v>
                </c:pt>
                <c:pt idx="5">
                  <c:v>18.092753003197299</c:v>
                </c:pt>
                <c:pt idx="6">
                  <c:v>18.534325627241799</c:v>
                </c:pt>
                <c:pt idx="7">
                  <c:v>19.0094364976887</c:v>
                </c:pt>
                <c:pt idx="8">
                  <c:v>18.607330203742102</c:v>
                </c:pt>
                <c:pt idx="9">
                  <c:v>18.252176137011599</c:v>
                </c:pt>
                <c:pt idx="10">
                  <c:v>18.213245314399298</c:v>
                </c:pt>
                <c:pt idx="11">
                  <c:v>18.504732803994202</c:v>
                </c:pt>
                <c:pt idx="12">
                  <c:v>18.656382097157699</c:v>
                </c:pt>
                <c:pt idx="13">
                  <c:v>18.5408991213646</c:v>
                </c:pt>
                <c:pt idx="14">
                  <c:v>18.8019315650339</c:v>
                </c:pt>
                <c:pt idx="15">
                  <c:v>18.672427055992301</c:v>
                </c:pt>
                <c:pt idx="16">
                  <c:v>18.778381861164998</c:v>
                </c:pt>
                <c:pt idx="17">
                  <c:v>19.4633499443941</c:v>
                </c:pt>
                <c:pt idx="18">
                  <c:v>19.071122857517601</c:v>
                </c:pt>
                <c:pt idx="19">
                  <c:v>18.608882371004899</c:v>
                </c:pt>
                <c:pt idx="20">
                  <c:v>19.223744969973598</c:v>
                </c:pt>
                <c:pt idx="21">
                  <c:v>19.332720949149302</c:v>
                </c:pt>
                <c:pt idx="22">
                  <c:v>19.559936728873598</c:v>
                </c:pt>
                <c:pt idx="23">
                  <c:v>18.938829060048199</c:v>
                </c:pt>
                <c:pt idx="24">
                  <c:v>19.196540789386599</c:v>
                </c:pt>
                <c:pt idx="25">
                  <c:v>18.996781734588001</c:v>
                </c:pt>
                <c:pt idx="26">
                  <c:v>19.235675385983601</c:v>
                </c:pt>
                <c:pt idx="27">
                  <c:v>19.584496040056798</c:v>
                </c:pt>
                <c:pt idx="28">
                  <c:v>19.9877446998279</c:v>
                </c:pt>
                <c:pt idx="29">
                  <c:v>19.8039681497396</c:v>
                </c:pt>
                <c:pt idx="30">
                  <c:v>19.687489007698598</c:v>
                </c:pt>
                <c:pt idx="31">
                  <c:v>19.5639310530362</c:v>
                </c:pt>
                <c:pt idx="32">
                  <c:v>20.0285880287278</c:v>
                </c:pt>
              </c:numCache>
            </c:numRef>
          </c:val>
          <c:extLst>
            <c:ext xmlns:c16="http://schemas.microsoft.com/office/drawing/2014/chart" uri="{C3380CC4-5D6E-409C-BE32-E72D297353CC}">
              <c16:uniqueId val="{0000004E-4069-4084-86B8-C843D210CA73}"/>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4"/>
            <c:invertIfNegative val="0"/>
            <c:bubble3D val="0"/>
            <c:spPr>
              <a:solidFill>
                <a:srgbClr val="FFC000"/>
              </a:solidFill>
              <a:ln>
                <a:noFill/>
              </a:ln>
              <a:effectLst/>
            </c:spPr>
            <c:extLst>
              <c:ext xmlns:c16="http://schemas.microsoft.com/office/drawing/2014/chart" uri="{C3380CC4-5D6E-409C-BE32-E72D297353CC}">
                <c16:uniqueId val="{00000001-8735-4F0B-AF0F-424605FA19B5}"/>
              </c:ext>
            </c:extLst>
          </c:dPt>
          <c:dLbls>
            <c:dLbl>
              <c:idx val="14"/>
              <c:tx>
                <c:rich>
                  <a:bodyPr/>
                  <a:lstStyle/>
                  <a:p>
                    <a:fld id="{B92EBD90-313E-4667-BF0D-26835177D3E9}" type="VALUE">
                      <a:rPr lang="en-US"/>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735-4F0B-AF0F-424605FA19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'F55'!$A$7:$A$21</c:f>
              <c:strCache>
                <c:ptCount val="15"/>
                <c:pt idx="0">
                  <c:v>2006/11</c:v>
                </c:pt>
                <c:pt idx="1">
                  <c:v>2007/11</c:v>
                </c:pt>
                <c:pt idx="2">
                  <c:v>2008/11</c:v>
                </c:pt>
                <c:pt idx="3">
                  <c:v>2009/11</c:v>
                </c:pt>
                <c:pt idx="4">
                  <c:v>2010/11</c:v>
                </c:pt>
                <c:pt idx="5">
                  <c:v>2011/11</c:v>
                </c:pt>
                <c:pt idx="6">
                  <c:v>2012/11</c:v>
                </c:pt>
                <c:pt idx="7">
                  <c:v>2013/11</c:v>
                </c:pt>
                <c:pt idx="8">
                  <c:v>2014/11</c:v>
                </c:pt>
                <c:pt idx="9">
                  <c:v>2015/11</c:v>
                </c:pt>
                <c:pt idx="10">
                  <c:v>2016/11</c:v>
                </c:pt>
                <c:pt idx="11">
                  <c:v>2017/11</c:v>
                </c:pt>
                <c:pt idx="12">
                  <c:v>2018/11</c:v>
                </c:pt>
                <c:pt idx="13">
                  <c:v>2019/11</c:v>
                </c:pt>
                <c:pt idx="14">
                  <c:v>2020/11</c:v>
                </c:pt>
              </c:strCache>
            </c:strRef>
          </c:cat>
          <c:val>
            <c:numRef>
              <c:f>'F55'!$B$7:$B$21</c:f>
              <c:numCache>
                <c:formatCode>0.00</c:formatCode>
                <c:ptCount val="15"/>
                <c:pt idx="0">
                  <c:v>3.646087590414</c:v>
                </c:pt>
                <c:pt idx="1">
                  <c:v>3.3421962976559998</c:v>
                </c:pt>
                <c:pt idx="2">
                  <c:v>3.8738714585570002</c:v>
                </c:pt>
                <c:pt idx="3">
                  <c:v>5.2642391215600002</c:v>
                </c:pt>
                <c:pt idx="4">
                  <c:v>5.5891426913949998</c:v>
                </c:pt>
                <c:pt idx="5">
                  <c:v>5.4008694824879999</c:v>
                </c:pt>
                <c:pt idx="6">
                  <c:v>5.3160083548710002</c:v>
                </c:pt>
                <c:pt idx="7">
                  <c:v>4.9512289143289996</c:v>
                </c:pt>
                <c:pt idx="8">
                  <c:v>5.1943997545030003</c:v>
                </c:pt>
                <c:pt idx="9">
                  <c:v>4.4487562177060003</c:v>
                </c:pt>
                <c:pt idx="10">
                  <c:v>3.229107288872</c:v>
                </c:pt>
                <c:pt idx="11">
                  <c:v>2.9365409033329999</c:v>
                </c:pt>
                <c:pt idx="12">
                  <c:v>2.7960271300000001</c:v>
                </c:pt>
                <c:pt idx="13">
                  <c:v>3.4447320166669999</c:v>
                </c:pt>
                <c:pt idx="14">
                  <c:v>4.7374999999999972</c:v>
                </c:pt>
              </c:numCache>
            </c:numRef>
          </c:val>
          <c:extLst>
            <c:ext xmlns:c16="http://schemas.microsoft.com/office/drawing/2014/chart" uri="{C3380CC4-5D6E-409C-BE32-E72D297353CC}">
              <c16:uniqueId val="{00000002-8735-4F0B-AF0F-424605FA19B5}"/>
            </c:ext>
          </c:extLst>
        </c:ser>
        <c:dLbls>
          <c:showLegendKey val="0"/>
          <c:showVal val="0"/>
          <c:showCatName val="0"/>
          <c:showSerName val="0"/>
          <c:showPercent val="0"/>
          <c:showBubbleSize val="0"/>
        </c:dLbls>
        <c:gapWidth val="219"/>
        <c:overlap val="-27"/>
        <c:axId val="1561388848"/>
        <c:axId val="1557441408"/>
      </c:barChart>
      <c:catAx>
        <c:axId val="156138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57441408"/>
        <c:crosses val="autoZero"/>
        <c:auto val="1"/>
        <c:lblAlgn val="ctr"/>
        <c:lblOffset val="100"/>
        <c:noMultiLvlLbl val="0"/>
      </c:catAx>
      <c:valAx>
        <c:axId val="1557441408"/>
        <c:scaling>
          <c:orientation val="minMax"/>
        </c:scaling>
        <c:delete val="1"/>
        <c:axPos val="l"/>
        <c:numFmt formatCode="0.00" sourceLinked="1"/>
        <c:majorTickMark val="none"/>
        <c:minorTickMark val="none"/>
        <c:tickLblPos val="nextTo"/>
        <c:crossAx val="1561388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'F56'!$C$5</c:f>
              <c:strCache>
                <c:ptCount val="1"/>
                <c:pt idx="0">
                  <c:v>desocupacion</c:v>
                </c:pt>
              </c:strCache>
            </c:strRef>
          </c:tx>
          <c:spPr>
            <a:solidFill>
              <a:srgbClr val="7C878E"/>
            </a:solidFill>
            <a:ln>
              <a:noFill/>
            </a:ln>
            <a:effectLst/>
          </c:spPr>
          <c:invertIfNegative val="0"/>
          <c:dPt>
            <c:idx val="19"/>
            <c:invertIfNegative val="0"/>
            <c:bubble3D val="0"/>
            <c:spPr>
              <a:solidFill>
                <a:srgbClr val="95682B"/>
              </a:solidFill>
              <a:ln>
                <a:noFill/>
              </a:ln>
              <a:effectLst/>
            </c:spPr>
            <c:extLst>
              <c:ext xmlns:c16="http://schemas.microsoft.com/office/drawing/2014/chart" uri="{C3380CC4-5D6E-409C-BE32-E72D297353CC}">
                <c16:uniqueId val="{00000001-25C4-4584-83C0-CA762D052C0F}"/>
              </c:ext>
            </c:extLst>
          </c:dPt>
          <c:dPt>
            <c:idx val="23"/>
            <c:invertIfNegative val="0"/>
            <c:bubble3D val="0"/>
            <c:spPr>
              <a:solidFill>
                <a:srgbClr val="FFC000"/>
              </a:solidFill>
              <a:ln>
                <a:noFill/>
              </a:ln>
              <a:effectLst/>
            </c:spPr>
            <c:extLst>
              <c:ext xmlns:c16="http://schemas.microsoft.com/office/drawing/2014/chart" uri="{C3380CC4-5D6E-409C-BE32-E72D297353CC}">
                <c16:uniqueId val="{00000003-25C4-4584-83C0-CA762D052C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'F56'!$A$6:$A$38</c:f>
              <c:strCache>
                <c:ptCount val="33"/>
                <c:pt idx="0">
                  <c:v>Michoacán</c:v>
                </c:pt>
                <c:pt idx="1">
                  <c:v>Nayarit</c:v>
                </c:pt>
                <c:pt idx="2">
                  <c:v>Morelos</c:v>
                </c:pt>
                <c:pt idx="3">
                  <c:v>Oaxaca</c:v>
                </c:pt>
                <c:pt idx="4">
                  <c:v>Guerrero</c:v>
                </c:pt>
                <c:pt idx="5">
                  <c:v>Campeche</c:v>
                </c:pt>
                <c:pt idx="6">
                  <c:v>Chihuahua</c:v>
                </c:pt>
                <c:pt idx="7">
                  <c:v>Veracruz</c:v>
                </c:pt>
                <c:pt idx="8">
                  <c:v>Sinaloa</c:v>
                </c:pt>
                <c:pt idx="9">
                  <c:v>Colima</c:v>
                </c:pt>
                <c:pt idx="10">
                  <c:v>Tamaulipas</c:v>
                </c:pt>
                <c:pt idx="11">
                  <c:v>Baja California</c:v>
                </c:pt>
                <c:pt idx="12">
                  <c:v>Chiapas</c:v>
                </c:pt>
                <c:pt idx="13">
                  <c:v>San Luis Potosí</c:v>
                </c:pt>
                <c:pt idx="14">
                  <c:v>Yucatán</c:v>
                </c:pt>
                <c:pt idx="15">
                  <c:v>Hidalgo</c:v>
                </c:pt>
                <c:pt idx="16">
                  <c:v>Zacatecas</c:v>
                </c:pt>
                <c:pt idx="17">
                  <c:v>Durango</c:v>
                </c:pt>
                <c:pt idx="18">
                  <c:v>Puebla</c:v>
                </c:pt>
                <c:pt idx="19">
                  <c:v>Nacional</c:v>
                </c:pt>
                <c:pt idx="20">
                  <c:v>Sonora</c:v>
                </c:pt>
                <c:pt idx="21">
                  <c:v>Nuevo León</c:v>
                </c:pt>
                <c:pt idx="22">
                  <c:v>Baja California Sur</c:v>
                </c:pt>
                <c:pt idx="23">
                  <c:v>Jalisco</c:v>
                </c:pt>
                <c:pt idx="24">
                  <c:v>Guanajuato</c:v>
                </c:pt>
                <c:pt idx="25">
                  <c:v>Aguascalientes</c:v>
                </c:pt>
                <c:pt idx="26">
                  <c:v>Ciudad de México</c:v>
                </c:pt>
                <c:pt idx="27">
                  <c:v>Tlaxcala</c:v>
                </c:pt>
                <c:pt idx="28">
                  <c:v>Querétaro</c:v>
                </c:pt>
                <c:pt idx="29">
                  <c:v>Estado de México</c:v>
                </c:pt>
                <c:pt idx="30">
                  <c:v>Coahuila</c:v>
                </c:pt>
                <c:pt idx="31">
                  <c:v>Quintana Roo</c:v>
                </c:pt>
                <c:pt idx="32">
                  <c:v>Tabasco</c:v>
                </c:pt>
              </c:strCache>
            </c:strRef>
          </c:cat>
          <c:val>
            <c:numRef>
              <c:f>'F56'!$C$6:$C$38</c:f>
              <c:numCache>
                <c:formatCode>0.00</c:formatCode>
                <c:ptCount val="33"/>
                <c:pt idx="0">
                  <c:v>1.2044999999999959</c:v>
                </c:pt>
                <c:pt idx="1">
                  <c:v>1.6821000000000055</c:v>
                </c:pt>
                <c:pt idx="2">
                  <c:v>2.0592999999999932</c:v>
                </c:pt>
                <c:pt idx="3">
                  <c:v>2.2146999999999935</c:v>
                </c:pt>
                <c:pt idx="4">
                  <c:v>2.2552000000000021</c:v>
                </c:pt>
                <c:pt idx="5">
                  <c:v>2.3336000000000041</c:v>
                </c:pt>
                <c:pt idx="6">
                  <c:v>2.7587999999999937</c:v>
                </c:pt>
                <c:pt idx="7">
                  <c:v>2.8614000000000033</c:v>
                </c:pt>
                <c:pt idx="8">
                  <c:v>2.9963000000000051</c:v>
                </c:pt>
                <c:pt idx="9">
                  <c:v>3.1008999999999958</c:v>
                </c:pt>
                <c:pt idx="10">
                  <c:v>3.1867000000000019</c:v>
                </c:pt>
                <c:pt idx="11">
                  <c:v>3.2667000000000002</c:v>
                </c:pt>
                <c:pt idx="12">
                  <c:v>3.3087000000000018</c:v>
                </c:pt>
                <c:pt idx="13">
                  <c:v>3.3468000000000018</c:v>
                </c:pt>
                <c:pt idx="14">
                  <c:v>3.3803000000000054</c:v>
                </c:pt>
                <c:pt idx="15">
                  <c:v>3.445999999999998</c:v>
                </c:pt>
                <c:pt idx="16">
                  <c:v>3.7511999999999972</c:v>
                </c:pt>
                <c:pt idx="17">
                  <c:v>3.910899999999998</c:v>
                </c:pt>
                <c:pt idx="18">
                  <c:v>4.142399999999995</c:v>
                </c:pt>
                <c:pt idx="19">
                  <c:v>4.3712000000000018</c:v>
                </c:pt>
                <c:pt idx="20">
                  <c:v>4.4626999999999981</c:v>
                </c:pt>
                <c:pt idx="21">
                  <c:v>4.5653999999999968</c:v>
                </c:pt>
                <c:pt idx="22">
                  <c:v>4.6075000000000017</c:v>
                </c:pt>
                <c:pt idx="23">
                  <c:v>4.7374999999999972</c:v>
                </c:pt>
                <c:pt idx="24">
                  <c:v>4.865799999999993</c:v>
                </c:pt>
                <c:pt idx="25">
                  <c:v>4.928299999999993</c:v>
                </c:pt>
                <c:pt idx="26">
                  <c:v>5.1924000000000063</c:v>
                </c:pt>
                <c:pt idx="27">
                  <c:v>5.4324000000000012</c:v>
                </c:pt>
                <c:pt idx="28">
                  <c:v>6.5708000000000055</c:v>
                </c:pt>
                <c:pt idx="29">
                  <c:v>6.6337999999999937</c:v>
                </c:pt>
                <c:pt idx="30">
                  <c:v>6.6941000000000059</c:v>
                </c:pt>
                <c:pt idx="31">
                  <c:v>8.8845000000000027</c:v>
                </c:pt>
                <c:pt idx="32">
                  <c:v>9.9723000000000042</c:v>
                </c:pt>
              </c:numCache>
            </c:numRef>
          </c:val>
          <c:extLst>
            <c:ext xmlns:c16="http://schemas.microsoft.com/office/drawing/2014/chart" uri="{C3380CC4-5D6E-409C-BE32-E72D297353CC}">
              <c16:uniqueId val="{00000004-25C4-4584-83C0-CA762D052C0F}"/>
            </c:ext>
          </c:extLst>
        </c:ser>
        <c:dLbls>
          <c:showLegendKey val="0"/>
          <c:showVal val="0"/>
          <c:showCatName val="0"/>
          <c:showSerName val="0"/>
          <c:showPercent val="0"/>
          <c:showBubbleSize val="0"/>
        </c:dLbls>
        <c:gapWidth val="182"/>
        <c:axId val="263681440"/>
        <c:axId val="263681856"/>
      </c:barChart>
      <c:catAx>
        <c:axId val="263681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3681856"/>
        <c:crosses val="autoZero"/>
        <c:auto val="1"/>
        <c:lblAlgn val="ctr"/>
        <c:lblOffset val="100"/>
        <c:noMultiLvlLbl val="0"/>
      </c:catAx>
      <c:valAx>
        <c:axId val="263681856"/>
        <c:scaling>
          <c:orientation val="minMax"/>
        </c:scaling>
        <c:delete val="1"/>
        <c:axPos val="b"/>
        <c:numFmt formatCode="0.00" sourceLinked="1"/>
        <c:majorTickMark val="none"/>
        <c:minorTickMark val="none"/>
        <c:tickLblPos val="nextTo"/>
        <c:crossAx val="263681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95682B"/>
              </a:solidFill>
              <a:ln>
                <a:noFill/>
              </a:ln>
              <a:effectLst/>
            </c:spPr>
            <c:extLst>
              <c:ext xmlns:c16="http://schemas.microsoft.com/office/drawing/2014/chart" uri="{C3380CC4-5D6E-409C-BE32-E72D297353CC}">
                <c16:uniqueId val="{00000001-136A-4BD6-9E4B-13B0C597B5E0}"/>
              </c:ext>
            </c:extLst>
          </c:dPt>
          <c:dPt>
            <c:idx val="30"/>
            <c:invertIfNegative val="0"/>
            <c:bubble3D val="0"/>
            <c:spPr>
              <a:solidFill>
                <a:srgbClr val="FFC000"/>
              </a:solidFill>
              <a:ln>
                <a:noFill/>
              </a:ln>
              <a:effectLst/>
            </c:spPr>
            <c:extLst>
              <c:ext xmlns:c16="http://schemas.microsoft.com/office/drawing/2014/chart" uri="{C3380CC4-5D6E-409C-BE32-E72D297353CC}">
                <c16:uniqueId val="{00000003-136A-4BD6-9E4B-13B0C597B5E0}"/>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'F57'!$A$6:$A$38</c:f>
              <c:strCache>
                <c:ptCount val="33"/>
                <c:pt idx="0">
                  <c:v>Nayarit</c:v>
                </c:pt>
                <c:pt idx="1">
                  <c:v>Ciudad de México</c:v>
                </c:pt>
                <c:pt idx="2">
                  <c:v>Michoacán</c:v>
                </c:pt>
                <c:pt idx="3">
                  <c:v>Veracruz</c:v>
                </c:pt>
                <c:pt idx="4">
                  <c:v>Baja California Sur</c:v>
                </c:pt>
                <c:pt idx="5">
                  <c:v>Guanajuato</c:v>
                </c:pt>
                <c:pt idx="6">
                  <c:v>Colima</c:v>
                </c:pt>
                <c:pt idx="7">
                  <c:v>Querétaro</c:v>
                </c:pt>
                <c:pt idx="8">
                  <c:v>Campeche</c:v>
                </c:pt>
                <c:pt idx="9">
                  <c:v>Durango</c:v>
                </c:pt>
                <c:pt idx="10">
                  <c:v>Puebla</c:v>
                </c:pt>
                <c:pt idx="11">
                  <c:v>Chihuahua</c:v>
                </c:pt>
                <c:pt idx="12">
                  <c:v>Guerrero</c:v>
                </c:pt>
                <c:pt idx="13">
                  <c:v>Nacional</c:v>
                </c:pt>
                <c:pt idx="14">
                  <c:v>Sonora</c:v>
                </c:pt>
                <c:pt idx="15">
                  <c:v>Zacatecas</c:v>
                </c:pt>
                <c:pt idx="16">
                  <c:v>Morelos</c:v>
                </c:pt>
                <c:pt idx="17">
                  <c:v>Nuevo León</c:v>
                </c:pt>
                <c:pt idx="18">
                  <c:v>Quintana Roo</c:v>
                </c:pt>
                <c:pt idx="19">
                  <c:v>Tamaulipas</c:v>
                </c:pt>
                <c:pt idx="20">
                  <c:v>San Luis Potosí</c:v>
                </c:pt>
                <c:pt idx="21">
                  <c:v>Aguascalientes</c:v>
                </c:pt>
                <c:pt idx="22">
                  <c:v>Chiapas</c:v>
                </c:pt>
                <c:pt idx="23">
                  <c:v>Coahuila</c:v>
                </c:pt>
                <c:pt idx="24">
                  <c:v>Sinaloa</c:v>
                </c:pt>
                <c:pt idx="25">
                  <c:v>Tlaxcala</c:v>
                </c:pt>
                <c:pt idx="26">
                  <c:v>Baja California</c:v>
                </c:pt>
                <c:pt idx="27">
                  <c:v>Yucatán</c:v>
                </c:pt>
                <c:pt idx="28">
                  <c:v>Estado de México</c:v>
                </c:pt>
                <c:pt idx="29">
                  <c:v>Oaxaca</c:v>
                </c:pt>
                <c:pt idx="30">
                  <c:v>Jalisco</c:v>
                </c:pt>
                <c:pt idx="31">
                  <c:v>Hidalgo</c:v>
                </c:pt>
                <c:pt idx="32">
                  <c:v>Tabasco</c:v>
                </c:pt>
              </c:strCache>
            </c:strRef>
          </c:cat>
          <c:val>
            <c:numRef>
              <c:f>'F57'!$B$6:$B$38</c:f>
              <c:numCache>
                <c:formatCode>0.00</c:formatCode>
                <c:ptCount val="33"/>
                <c:pt idx="0">
                  <c:v>-3.7605999999999966</c:v>
                </c:pt>
                <c:pt idx="1">
                  <c:v>-3.0055999999999869</c:v>
                </c:pt>
                <c:pt idx="2">
                  <c:v>-1.8633999999999986</c:v>
                </c:pt>
                <c:pt idx="3">
                  <c:v>-1.6581999999999937</c:v>
                </c:pt>
                <c:pt idx="4">
                  <c:v>-1.6052999999999997</c:v>
                </c:pt>
                <c:pt idx="5">
                  <c:v>-1.5931000000000068</c:v>
                </c:pt>
                <c:pt idx="6">
                  <c:v>-1.1670000000000016</c:v>
                </c:pt>
                <c:pt idx="7">
                  <c:v>-1.0703999999999922</c:v>
                </c:pt>
                <c:pt idx="8">
                  <c:v>-1.0698000000000008</c:v>
                </c:pt>
                <c:pt idx="9">
                  <c:v>-1.0080999999999989</c:v>
                </c:pt>
                <c:pt idx="10">
                  <c:v>-0.74810000000000798</c:v>
                </c:pt>
                <c:pt idx="11">
                  <c:v>-0.54910000000000991</c:v>
                </c:pt>
                <c:pt idx="12">
                  <c:v>-0.53820000000000334</c:v>
                </c:pt>
                <c:pt idx="13">
                  <c:v>-0.32649999999999579</c:v>
                </c:pt>
                <c:pt idx="14">
                  <c:v>-0.31050000000000466</c:v>
                </c:pt>
                <c:pt idx="15">
                  <c:v>-0.26180000000000803</c:v>
                </c:pt>
                <c:pt idx="16">
                  <c:v>-0.20180000000000575</c:v>
                </c:pt>
                <c:pt idx="17">
                  <c:v>-0.14090000000000202</c:v>
                </c:pt>
                <c:pt idx="18">
                  <c:v>-4.5699999999996521E-2</c:v>
                </c:pt>
                <c:pt idx="19">
                  <c:v>5.4000000000087311E-3</c:v>
                </c:pt>
                <c:pt idx="20">
                  <c:v>0.13360000000000127</c:v>
                </c:pt>
                <c:pt idx="21">
                  <c:v>0.14419999999999789</c:v>
                </c:pt>
                <c:pt idx="22">
                  <c:v>0.16370000000000573</c:v>
                </c:pt>
                <c:pt idx="23">
                  <c:v>0.30200000000000671</c:v>
                </c:pt>
                <c:pt idx="24">
                  <c:v>0.34890000000000043</c:v>
                </c:pt>
                <c:pt idx="25">
                  <c:v>0.45029999999999859</c:v>
                </c:pt>
                <c:pt idx="26">
                  <c:v>0.46829999999999927</c:v>
                </c:pt>
                <c:pt idx="27">
                  <c:v>0.56470000000000198</c:v>
                </c:pt>
                <c:pt idx="28">
                  <c:v>0.83039999999999736</c:v>
                </c:pt>
                <c:pt idx="29">
                  <c:v>0.90429999999999211</c:v>
                </c:pt>
                <c:pt idx="30">
                  <c:v>0.92579999999999529</c:v>
                </c:pt>
                <c:pt idx="31">
                  <c:v>1.2672000000000025</c:v>
                </c:pt>
                <c:pt idx="32">
                  <c:v>2.2516999999999996</c:v>
                </c:pt>
              </c:numCache>
            </c:numRef>
          </c:val>
          <c:extLst>
            <c:ext xmlns:c16="http://schemas.microsoft.com/office/drawing/2014/chart" uri="{C3380CC4-5D6E-409C-BE32-E72D297353CC}">
              <c16:uniqueId val="{00000004-136A-4BD6-9E4B-13B0C597B5E0}"/>
            </c:ext>
          </c:extLst>
        </c:ser>
        <c:dLbls>
          <c:showLegendKey val="0"/>
          <c:showVal val="0"/>
          <c:showCatName val="0"/>
          <c:showSerName val="0"/>
          <c:showPercent val="0"/>
          <c:showBubbleSize val="0"/>
        </c:dLbls>
        <c:gapWidth val="182"/>
        <c:axId val="263641088"/>
        <c:axId val="263641504"/>
      </c:barChart>
      <c:catAx>
        <c:axId val="2636410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3641504"/>
        <c:crosses val="autoZero"/>
        <c:auto val="1"/>
        <c:lblAlgn val="ctr"/>
        <c:lblOffset val="100"/>
        <c:noMultiLvlLbl val="0"/>
      </c:catAx>
      <c:valAx>
        <c:axId val="263641504"/>
        <c:scaling>
          <c:orientation val="minMax"/>
        </c:scaling>
        <c:delete val="1"/>
        <c:axPos val="b"/>
        <c:numFmt formatCode="0.00" sourceLinked="1"/>
        <c:majorTickMark val="none"/>
        <c:minorTickMark val="none"/>
        <c:tickLblPos val="nextTo"/>
        <c:crossAx val="26364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20"/>
            <c:invertIfNegative val="0"/>
            <c:bubble3D val="0"/>
            <c:spPr>
              <a:solidFill>
                <a:srgbClr val="FFC000"/>
              </a:solidFill>
              <a:ln>
                <a:noFill/>
              </a:ln>
              <a:effectLst/>
            </c:spPr>
            <c:extLst>
              <c:ext xmlns:c16="http://schemas.microsoft.com/office/drawing/2014/chart" uri="{C3380CC4-5D6E-409C-BE32-E72D297353CC}">
                <c16:uniqueId val="{00000001-67CB-410F-B9CF-10859741C5F8}"/>
              </c:ext>
            </c:extLst>
          </c:dPt>
          <c:dPt>
            <c:idx val="21"/>
            <c:invertIfNegative val="0"/>
            <c:bubble3D val="0"/>
            <c:spPr>
              <a:solidFill>
                <a:srgbClr val="595959"/>
              </a:solidFill>
              <a:ln>
                <a:noFill/>
              </a:ln>
              <a:effectLst/>
            </c:spPr>
            <c:extLst xmlns:c15="http://schemas.microsoft.com/office/drawing/2012/chart">
              <c:ext xmlns:c16="http://schemas.microsoft.com/office/drawing/2014/chart" uri="{C3380CC4-5D6E-409C-BE32-E72D297353CC}">
                <c16:uniqueId val="{00000003-67CB-410F-B9CF-10859741C5F8}"/>
              </c:ext>
            </c:extLst>
          </c:dPt>
          <c:dPt>
            <c:idx val="22"/>
            <c:invertIfNegative val="0"/>
            <c:bubble3D val="0"/>
            <c:spPr>
              <a:solidFill>
                <a:srgbClr val="FFC000"/>
              </a:solidFill>
              <a:ln>
                <a:noFill/>
              </a:ln>
              <a:effectLst/>
            </c:spPr>
            <c:extLst>
              <c:ext xmlns:c16="http://schemas.microsoft.com/office/drawing/2014/chart" uri="{C3380CC4-5D6E-409C-BE32-E72D297353CC}">
                <c16:uniqueId val="{00000005-67CB-410F-B9CF-10859741C5F8}"/>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CB-410F-B9CF-10859741C5F8}"/>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CB-410F-B9CF-10859741C5F8}"/>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CB-410F-B9CF-10859741C5F8}"/>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CB-410F-B9CF-10859741C5F8}"/>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'F58'!$A$7:$A$27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'F58'!$F$7:$F$27</c:f>
              <c:numCache>
                <c:formatCode>#,##0</c:formatCode>
                <c:ptCount val="21"/>
                <c:pt idx="0">
                  <c:v>8099</c:v>
                </c:pt>
                <c:pt idx="1">
                  <c:v>5249</c:v>
                </c:pt>
                <c:pt idx="2">
                  <c:v>8064</c:v>
                </c:pt>
                <c:pt idx="3">
                  <c:v>2506</c:v>
                </c:pt>
                <c:pt idx="4">
                  <c:v>11367</c:v>
                </c:pt>
                <c:pt idx="5">
                  <c:v>13909</c:v>
                </c:pt>
                <c:pt idx="6">
                  <c:v>10632</c:v>
                </c:pt>
                <c:pt idx="7">
                  <c:v>9533</c:v>
                </c:pt>
                <c:pt idx="8">
                  <c:v>-2692</c:v>
                </c:pt>
                <c:pt idx="9">
                  <c:v>11243</c:v>
                </c:pt>
                <c:pt idx="10">
                  <c:v>9280</c:v>
                </c:pt>
                <c:pt idx="11">
                  <c:v>7709</c:v>
                </c:pt>
                <c:pt idx="12">
                  <c:v>8916</c:v>
                </c:pt>
                <c:pt idx="13">
                  <c:v>6600</c:v>
                </c:pt>
                <c:pt idx="14">
                  <c:v>14122</c:v>
                </c:pt>
                <c:pt idx="15">
                  <c:v>18374</c:v>
                </c:pt>
                <c:pt idx="16">
                  <c:v>15953</c:v>
                </c:pt>
                <c:pt idx="17">
                  <c:v>11987</c:v>
                </c:pt>
                <c:pt idx="18">
                  <c:v>9118</c:v>
                </c:pt>
                <c:pt idx="19">
                  <c:v>11459</c:v>
                </c:pt>
                <c:pt idx="20">
                  <c:v>16935</c:v>
                </c:pt>
              </c:numCache>
            </c:numRef>
          </c:val>
          <c:extLst xmlns:c15="http://schemas.microsoft.com/office/drawing/2012/chart">
            <c:ext xmlns:c16="http://schemas.microsoft.com/office/drawing/2014/chart" uri="{C3380CC4-5D6E-409C-BE32-E72D297353CC}">
              <c16:uniqueId val="{00000008-67CB-410F-B9CF-10859741C5F8}"/>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18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5"/>
            <c:invertIfNegative val="0"/>
            <c:bubble3D val="0"/>
            <c:spPr>
              <a:solidFill>
                <a:srgbClr val="595959"/>
              </a:solidFill>
              <a:ln>
                <a:noFill/>
              </a:ln>
              <a:effectLst/>
            </c:spPr>
            <c:extLst>
              <c:ext xmlns:c16="http://schemas.microsoft.com/office/drawing/2014/chart" uri="{C3380CC4-5D6E-409C-BE32-E72D297353CC}">
                <c16:uniqueId val="{00000001-4D14-4C84-8AF6-E4E140AAD62F}"/>
              </c:ext>
            </c:extLst>
          </c:dPt>
          <c:dPt>
            <c:idx val="6"/>
            <c:invertIfNegative val="0"/>
            <c:bubble3D val="0"/>
            <c:spPr>
              <a:solidFill>
                <a:srgbClr val="595959"/>
              </a:solidFill>
              <a:ln>
                <a:noFill/>
              </a:ln>
              <a:effectLst/>
            </c:spPr>
            <c:extLst>
              <c:ext xmlns:c16="http://schemas.microsoft.com/office/drawing/2014/chart" uri="{C3380CC4-5D6E-409C-BE32-E72D297353CC}">
                <c16:uniqueId val="{00000003-4D14-4C84-8AF6-E4E140AAD62F}"/>
              </c:ext>
            </c:extLst>
          </c:dPt>
          <c:dPt>
            <c:idx val="7"/>
            <c:invertIfNegative val="0"/>
            <c:bubble3D val="0"/>
            <c:spPr>
              <a:solidFill>
                <a:srgbClr val="FFC000"/>
              </a:solidFill>
              <a:ln>
                <a:noFill/>
              </a:ln>
              <a:effectLst/>
            </c:spPr>
            <c:extLst>
              <c:ext xmlns:c16="http://schemas.microsoft.com/office/drawing/2014/chart" uri="{C3380CC4-5D6E-409C-BE32-E72D297353CC}">
                <c16:uniqueId val="{00000005-4D14-4C84-8AF6-E4E140AAD62F}"/>
              </c:ext>
            </c:extLst>
          </c:dPt>
          <c:dPt>
            <c:idx val="8"/>
            <c:invertIfNegative val="0"/>
            <c:bubble3D val="0"/>
            <c:spPr>
              <a:solidFill>
                <a:srgbClr val="FFC000"/>
              </a:solidFill>
              <a:ln>
                <a:noFill/>
              </a:ln>
              <a:effectLst/>
            </c:spPr>
            <c:extLst>
              <c:ext xmlns:c16="http://schemas.microsoft.com/office/drawing/2014/chart" uri="{C3380CC4-5D6E-409C-BE32-E72D297353CC}">
                <c16:uniqueId val="{00000007-4D14-4C84-8AF6-E4E140AAD62F}"/>
              </c:ext>
            </c:extLst>
          </c:dPt>
          <c:dPt>
            <c:idx val="9"/>
            <c:invertIfNegative val="0"/>
            <c:bubble3D val="0"/>
            <c:spPr>
              <a:solidFill>
                <a:srgbClr val="FFC000"/>
              </a:solidFill>
              <a:ln>
                <a:noFill/>
              </a:ln>
              <a:effectLst/>
            </c:spPr>
            <c:extLst>
              <c:ext xmlns:c16="http://schemas.microsoft.com/office/drawing/2014/chart" uri="{C3380CC4-5D6E-409C-BE32-E72D297353CC}">
                <c16:uniqueId val="{00000009-4D14-4C84-8AF6-E4E140AAD62F}"/>
              </c:ext>
            </c:extLst>
          </c:dPt>
          <c:dPt>
            <c:idx val="10"/>
            <c:invertIfNegative val="0"/>
            <c:bubble3D val="0"/>
            <c:spPr>
              <a:solidFill>
                <a:srgbClr val="FFC000"/>
              </a:solidFill>
              <a:ln>
                <a:noFill/>
              </a:ln>
              <a:effectLst/>
            </c:spPr>
            <c:extLst>
              <c:ext xmlns:c16="http://schemas.microsoft.com/office/drawing/2014/chart" uri="{C3380CC4-5D6E-409C-BE32-E72D297353CC}">
                <c16:uniqueId val="{0000000B-4D14-4C84-8AF6-E4E140AAD62F}"/>
              </c:ext>
            </c:extLst>
          </c:dPt>
          <c:dPt>
            <c:idx val="21"/>
            <c:invertIfNegative val="0"/>
            <c:bubble3D val="0"/>
            <c:spPr>
              <a:solidFill>
                <a:srgbClr val="595959"/>
              </a:solidFill>
              <a:ln>
                <a:noFill/>
              </a:ln>
              <a:effectLst/>
            </c:spPr>
            <c:extLst xmlns:c15="http://schemas.microsoft.com/office/drawing/2012/chart">
              <c:ext xmlns:c16="http://schemas.microsoft.com/office/drawing/2014/chart" uri="{C3380CC4-5D6E-409C-BE32-E72D297353CC}">
                <c16:uniqueId val="{0000000D-4D14-4C84-8AF6-E4E140AAD62F}"/>
              </c:ext>
            </c:extLst>
          </c:dPt>
          <c:dLbls>
            <c:dLbl>
              <c:idx val="1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D14-4C84-8AF6-E4E140AAD62F}"/>
                </c:ext>
              </c:extLst>
            </c:dLbl>
            <c:dLbl>
              <c:idx val="21"/>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4D14-4C84-8AF6-E4E140AAD62F}"/>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'F59'!$A$247:$A$257</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'F59'!$E$247:$E$257</c:f>
              <c:numCache>
                <c:formatCode>#,##0</c:formatCode>
                <c:ptCount val="11"/>
                <c:pt idx="0">
                  <c:v>9594</c:v>
                </c:pt>
                <c:pt idx="1">
                  <c:v>15673</c:v>
                </c:pt>
                <c:pt idx="2">
                  <c:v>-6026</c:v>
                </c:pt>
                <c:pt idx="3">
                  <c:v>-38145</c:v>
                </c:pt>
                <c:pt idx="4">
                  <c:v>-23471</c:v>
                </c:pt>
                <c:pt idx="5">
                  <c:v>-14559</c:v>
                </c:pt>
                <c:pt idx="6">
                  <c:v>-13130</c:v>
                </c:pt>
                <c:pt idx="7">
                  <c:v>15861</c:v>
                </c:pt>
                <c:pt idx="8">
                  <c:v>11165</c:v>
                </c:pt>
                <c:pt idx="9">
                  <c:v>18673</c:v>
                </c:pt>
                <c:pt idx="10">
                  <c:v>16935</c:v>
                </c:pt>
              </c:numCache>
            </c:numRef>
          </c:val>
          <c:extLst xmlns:c15="http://schemas.microsoft.com/office/drawing/2012/chart">
            <c:ext xmlns:c16="http://schemas.microsoft.com/office/drawing/2014/chart" uri="{C3380CC4-5D6E-409C-BE32-E72D297353CC}">
              <c16:uniqueId val="{0000000F-4D14-4C84-8AF6-E4E140AAD62F}"/>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1"/>
      </c:cat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595959"/>
            </a:solidFill>
            <a:ln>
              <a:noFill/>
            </a:ln>
            <a:effectLst/>
          </c:spPr>
          <c:invertIfNegative val="0"/>
          <c:dPt>
            <c:idx val="0"/>
            <c:invertIfNegative val="0"/>
            <c:bubble3D val="0"/>
            <c:spPr>
              <a:solidFill>
                <a:srgbClr val="595959"/>
              </a:solidFill>
              <a:ln>
                <a:noFill/>
              </a:ln>
              <a:effectLst/>
            </c:spPr>
            <c:extLst>
              <c:ext xmlns:c16="http://schemas.microsoft.com/office/drawing/2014/chart" uri="{C3380CC4-5D6E-409C-BE32-E72D297353CC}">
                <c16:uniqueId val="{00000001-5659-48CD-B8F4-1E1DBE07939A}"/>
              </c:ext>
            </c:extLst>
          </c:dPt>
          <c:dPt>
            <c:idx val="1"/>
            <c:invertIfNegative val="0"/>
            <c:bubble3D val="0"/>
            <c:spPr>
              <a:solidFill>
                <a:srgbClr val="595959"/>
              </a:solidFill>
              <a:ln>
                <a:noFill/>
              </a:ln>
              <a:effectLst/>
            </c:spPr>
            <c:extLst>
              <c:ext xmlns:c16="http://schemas.microsoft.com/office/drawing/2014/chart" uri="{C3380CC4-5D6E-409C-BE32-E72D297353CC}">
                <c16:uniqueId val="{00000003-5659-48CD-B8F4-1E1DBE07939A}"/>
              </c:ext>
            </c:extLst>
          </c:dPt>
          <c:dPt>
            <c:idx val="6"/>
            <c:invertIfNegative val="0"/>
            <c:bubble3D val="0"/>
            <c:spPr>
              <a:solidFill>
                <a:srgbClr val="595959"/>
              </a:solidFill>
              <a:ln>
                <a:noFill/>
              </a:ln>
              <a:effectLst/>
            </c:spPr>
            <c:extLst>
              <c:ext xmlns:c16="http://schemas.microsoft.com/office/drawing/2014/chart" uri="{C3380CC4-5D6E-409C-BE32-E72D297353CC}">
                <c16:uniqueId val="{00000005-5659-48CD-B8F4-1E1DBE07939A}"/>
              </c:ext>
            </c:extLst>
          </c:dPt>
          <c:dPt>
            <c:idx val="11"/>
            <c:invertIfNegative val="0"/>
            <c:bubble3D val="0"/>
            <c:spPr>
              <a:solidFill>
                <a:srgbClr val="595959"/>
              </a:solidFill>
              <a:ln>
                <a:noFill/>
              </a:ln>
              <a:effectLst/>
            </c:spPr>
            <c:extLst>
              <c:ext xmlns:c16="http://schemas.microsoft.com/office/drawing/2014/chart" uri="{C3380CC4-5D6E-409C-BE32-E72D297353CC}">
                <c16:uniqueId val="{00000007-5659-48CD-B8F4-1E1DBE07939A}"/>
              </c:ext>
            </c:extLst>
          </c:dPt>
          <c:dPt>
            <c:idx val="14"/>
            <c:invertIfNegative val="0"/>
            <c:bubble3D val="0"/>
            <c:spPr>
              <a:solidFill>
                <a:srgbClr val="595959"/>
              </a:solidFill>
              <a:ln>
                <a:noFill/>
              </a:ln>
              <a:effectLst/>
            </c:spPr>
            <c:extLst>
              <c:ext xmlns:c16="http://schemas.microsoft.com/office/drawing/2014/chart" uri="{C3380CC4-5D6E-409C-BE32-E72D297353CC}">
                <c16:uniqueId val="{00000009-5659-48CD-B8F4-1E1DBE07939A}"/>
              </c:ext>
            </c:extLst>
          </c:dPt>
          <c:dPt>
            <c:idx val="24"/>
            <c:invertIfNegative val="0"/>
            <c:bubble3D val="0"/>
            <c:spPr>
              <a:solidFill>
                <a:srgbClr val="595959"/>
              </a:solidFill>
              <a:ln>
                <a:noFill/>
              </a:ln>
              <a:effectLst/>
            </c:spPr>
            <c:extLst>
              <c:ext xmlns:c16="http://schemas.microsoft.com/office/drawing/2014/chart" uri="{C3380CC4-5D6E-409C-BE32-E72D297353CC}">
                <c16:uniqueId val="{0000000B-5659-48CD-B8F4-1E1DBE07939A}"/>
              </c:ext>
            </c:extLst>
          </c:dPt>
          <c:dPt>
            <c:idx val="30"/>
            <c:invertIfNegative val="0"/>
            <c:bubble3D val="0"/>
            <c:spPr>
              <a:solidFill>
                <a:srgbClr val="FFC000"/>
              </a:solidFill>
              <a:ln>
                <a:noFill/>
              </a:ln>
              <a:effectLst/>
            </c:spPr>
            <c:extLst>
              <c:ext xmlns:c16="http://schemas.microsoft.com/office/drawing/2014/chart" uri="{C3380CC4-5D6E-409C-BE32-E72D297353CC}">
                <c16:uniqueId val="{0000000D-5659-48CD-B8F4-1E1DBE07939A}"/>
              </c:ext>
            </c:extLst>
          </c:dPt>
          <c:dPt>
            <c:idx val="31"/>
            <c:invertIfNegative val="0"/>
            <c:bubble3D val="0"/>
            <c:spPr>
              <a:solidFill>
                <a:srgbClr val="595959"/>
              </a:solidFill>
              <a:ln>
                <a:noFill/>
              </a:ln>
              <a:effectLst/>
            </c:spPr>
            <c:extLst>
              <c:ext xmlns:c16="http://schemas.microsoft.com/office/drawing/2014/chart" uri="{C3380CC4-5D6E-409C-BE32-E72D297353CC}">
                <c16:uniqueId val="{0000000F-5659-48CD-B8F4-1E1DBE07939A}"/>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9-48CD-B8F4-1E1DBE0793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'F60'!$A$7:$A$38</c:f>
              <c:strCache>
                <c:ptCount val="32"/>
                <c:pt idx="0">
                  <c:v>Sonora</c:v>
                </c:pt>
                <c:pt idx="1">
                  <c:v>Zacatecas</c:v>
                </c:pt>
                <c:pt idx="2">
                  <c:v>Guerrero</c:v>
                </c:pt>
                <c:pt idx="3">
                  <c:v>Tlaxcala</c:v>
                </c:pt>
                <c:pt idx="4">
                  <c:v>Colima</c:v>
                </c:pt>
                <c:pt idx="5">
                  <c:v>Chiapas</c:v>
                </c:pt>
                <c:pt idx="6">
                  <c:v>Tabasco</c:v>
                </c:pt>
                <c:pt idx="7">
                  <c:v>Campeche</c:v>
                </c:pt>
                <c:pt idx="8">
                  <c:v>Baja California</c:v>
                </c:pt>
                <c:pt idx="9">
                  <c:v>Aguascalientes</c:v>
                </c:pt>
                <c:pt idx="10">
                  <c:v>Hidalgo</c:v>
                </c:pt>
                <c:pt idx="11">
                  <c:v>Tamaulipas</c:v>
                </c:pt>
                <c:pt idx="12">
                  <c:v>Morelos</c:v>
                </c:pt>
                <c:pt idx="13">
                  <c:v>Nayarit</c:v>
                </c:pt>
                <c:pt idx="14">
                  <c:v>Baja California Sur</c:v>
                </c:pt>
                <c:pt idx="15">
                  <c:v>Durango</c:v>
                </c:pt>
                <c:pt idx="16">
                  <c:v>Oaxaca</c:v>
                </c:pt>
                <c:pt idx="17">
                  <c:v>San Luis Potosí</c:v>
                </c:pt>
                <c:pt idx="18">
                  <c:v>Yucatán</c:v>
                </c:pt>
                <c:pt idx="19">
                  <c:v>Michoacán</c:v>
                </c:pt>
                <c:pt idx="20">
                  <c:v>Puebla</c:v>
                </c:pt>
                <c:pt idx="21">
                  <c:v>Querétaro</c:v>
                </c:pt>
                <c:pt idx="22">
                  <c:v>Coahuila</c:v>
                </c:pt>
                <c:pt idx="23">
                  <c:v>Guanajuato</c:v>
                </c:pt>
                <c:pt idx="24">
                  <c:v>Chihuahua</c:v>
                </c:pt>
                <c:pt idx="25">
                  <c:v>Estado de México</c:v>
                </c:pt>
                <c:pt idx="26">
                  <c:v>Sinaloa</c:v>
                </c:pt>
                <c:pt idx="27">
                  <c:v>Veracruz</c:v>
                </c:pt>
                <c:pt idx="28">
                  <c:v>Quintana Roo</c:v>
                </c:pt>
                <c:pt idx="29">
                  <c:v>Nuevo León</c:v>
                </c:pt>
                <c:pt idx="30">
                  <c:v>Jalisco</c:v>
                </c:pt>
                <c:pt idx="31">
                  <c:v>Ciudad de México</c:v>
                </c:pt>
              </c:strCache>
            </c:strRef>
          </c:cat>
          <c:val>
            <c:numRef>
              <c:f>'F60'!$D$7:$D$38</c:f>
              <c:numCache>
                <c:formatCode>#,##0</c:formatCode>
                <c:ptCount val="32"/>
                <c:pt idx="0">
                  <c:v>-1099</c:v>
                </c:pt>
                <c:pt idx="1">
                  <c:v>196</c:v>
                </c:pt>
                <c:pt idx="2">
                  <c:v>547</c:v>
                </c:pt>
                <c:pt idx="3">
                  <c:v>623</c:v>
                </c:pt>
                <c:pt idx="4">
                  <c:v>790</c:v>
                </c:pt>
                <c:pt idx="5">
                  <c:v>844</c:v>
                </c:pt>
                <c:pt idx="6">
                  <c:v>1143</c:v>
                </c:pt>
                <c:pt idx="7">
                  <c:v>1185</c:v>
                </c:pt>
                <c:pt idx="8">
                  <c:v>1557</c:v>
                </c:pt>
                <c:pt idx="9">
                  <c:v>1804</c:v>
                </c:pt>
                <c:pt idx="10">
                  <c:v>1859</c:v>
                </c:pt>
                <c:pt idx="11">
                  <c:v>1860</c:v>
                </c:pt>
                <c:pt idx="12">
                  <c:v>2031</c:v>
                </c:pt>
                <c:pt idx="13">
                  <c:v>2120</c:v>
                </c:pt>
                <c:pt idx="14">
                  <c:v>2500</c:v>
                </c:pt>
                <c:pt idx="15">
                  <c:v>2675</c:v>
                </c:pt>
                <c:pt idx="16">
                  <c:v>2974</c:v>
                </c:pt>
                <c:pt idx="17">
                  <c:v>3378</c:v>
                </c:pt>
                <c:pt idx="18">
                  <c:v>3408</c:v>
                </c:pt>
                <c:pt idx="19">
                  <c:v>4047</c:v>
                </c:pt>
                <c:pt idx="20">
                  <c:v>4744</c:v>
                </c:pt>
                <c:pt idx="21">
                  <c:v>5509</c:v>
                </c:pt>
                <c:pt idx="22">
                  <c:v>6042</c:v>
                </c:pt>
                <c:pt idx="23">
                  <c:v>6843</c:v>
                </c:pt>
                <c:pt idx="24">
                  <c:v>6869</c:v>
                </c:pt>
                <c:pt idx="25">
                  <c:v>7369</c:v>
                </c:pt>
                <c:pt idx="26">
                  <c:v>7600</c:v>
                </c:pt>
                <c:pt idx="27">
                  <c:v>7941</c:v>
                </c:pt>
                <c:pt idx="28">
                  <c:v>8268</c:v>
                </c:pt>
                <c:pt idx="29">
                  <c:v>11971</c:v>
                </c:pt>
                <c:pt idx="30">
                  <c:v>16935</c:v>
                </c:pt>
                <c:pt idx="31">
                  <c:v>24186</c:v>
                </c:pt>
              </c:numCache>
            </c:numRef>
          </c:val>
          <c:extLst>
            <c:ext xmlns:c16="http://schemas.microsoft.com/office/drawing/2014/chart" uri="{C3380CC4-5D6E-409C-BE32-E72D297353CC}">
              <c16:uniqueId val="{00000010-5659-48CD-B8F4-1E1DBE07939A}"/>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8000"/>
          <c:min val="-8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90D-40B5-9FEF-476BB7ABB713}"/>
              </c:ext>
            </c:extLst>
          </c:dPt>
          <c:dPt>
            <c:idx val="6"/>
            <c:invertIfNegative val="0"/>
            <c:bubble3D val="0"/>
            <c:extLst>
              <c:ext xmlns:c16="http://schemas.microsoft.com/office/drawing/2014/chart" uri="{C3380CC4-5D6E-409C-BE32-E72D297353CC}">
                <c16:uniqueId val="{00000001-E90D-40B5-9FEF-476BB7ABB713}"/>
              </c:ext>
            </c:extLst>
          </c:dPt>
          <c:dPt>
            <c:idx val="9"/>
            <c:invertIfNegative val="0"/>
            <c:bubble3D val="0"/>
            <c:extLst>
              <c:ext xmlns:c16="http://schemas.microsoft.com/office/drawing/2014/chart" uri="{C3380CC4-5D6E-409C-BE32-E72D297353CC}">
                <c16:uniqueId val="{00000002-E90D-40B5-9FEF-476BB7ABB713}"/>
              </c:ext>
            </c:extLst>
          </c:dPt>
          <c:dPt>
            <c:idx val="13"/>
            <c:invertIfNegative val="0"/>
            <c:bubble3D val="0"/>
            <c:extLst>
              <c:ext xmlns:c16="http://schemas.microsoft.com/office/drawing/2014/chart" uri="{C3380CC4-5D6E-409C-BE32-E72D297353CC}">
                <c16:uniqueId val="{00000003-E90D-40B5-9FEF-476BB7ABB713}"/>
              </c:ext>
            </c:extLst>
          </c:dPt>
          <c:dPt>
            <c:idx val="14"/>
            <c:invertIfNegative val="0"/>
            <c:bubble3D val="0"/>
            <c:spPr>
              <a:solidFill>
                <a:srgbClr val="C00000"/>
              </a:solidFill>
              <a:ln>
                <a:noFill/>
              </a:ln>
              <a:effectLst/>
            </c:spPr>
            <c:extLst>
              <c:ext xmlns:c16="http://schemas.microsoft.com/office/drawing/2014/chart" uri="{C3380CC4-5D6E-409C-BE32-E72D297353CC}">
                <c16:uniqueId val="{00000005-E90D-40B5-9FEF-476BB7ABB713}"/>
              </c:ext>
            </c:extLst>
          </c:dPt>
          <c:dPt>
            <c:idx val="15"/>
            <c:invertIfNegative val="0"/>
            <c:bubble3D val="0"/>
            <c:extLst>
              <c:ext xmlns:c16="http://schemas.microsoft.com/office/drawing/2014/chart" uri="{C3380CC4-5D6E-409C-BE32-E72D297353CC}">
                <c16:uniqueId val="{00000006-E90D-40B5-9FEF-476BB7ABB713}"/>
              </c:ext>
            </c:extLst>
          </c:dPt>
          <c:dPt>
            <c:idx val="16"/>
            <c:invertIfNegative val="0"/>
            <c:bubble3D val="0"/>
            <c:extLst>
              <c:ext xmlns:c16="http://schemas.microsoft.com/office/drawing/2014/chart" uri="{C3380CC4-5D6E-409C-BE32-E72D297353CC}">
                <c16:uniqueId val="{00000007-E90D-40B5-9FEF-476BB7ABB713}"/>
              </c:ext>
            </c:extLst>
          </c:dPt>
          <c:dPt>
            <c:idx val="17"/>
            <c:invertIfNegative val="0"/>
            <c:bubble3D val="0"/>
            <c:extLst>
              <c:ext xmlns:c16="http://schemas.microsoft.com/office/drawing/2014/chart" uri="{C3380CC4-5D6E-409C-BE32-E72D297353CC}">
                <c16:uniqueId val="{00000008-E90D-40B5-9FEF-476BB7ABB713}"/>
              </c:ext>
            </c:extLst>
          </c:dPt>
          <c:dPt>
            <c:idx val="19"/>
            <c:invertIfNegative val="0"/>
            <c:bubble3D val="0"/>
            <c:extLst>
              <c:ext xmlns:c16="http://schemas.microsoft.com/office/drawing/2014/chart" uri="{C3380CC4-5D6E-409C-BE32-E72D297353CC}">
                <c16:uniqueId val="{00000009-E90D-40B5-9FEF-476BB7ABB713}"/>
              </c:ext>
            </c:extLst>
          </c:dPt>
          <c:dPt>
            <c:idx val="21"/>
            <c:invertIfNegative val="0"/>
            <c:bubble3D val="0"/>
            <c:extLst>
              <c:ext xmlns:c16="http://schemas.microsoft.com/office/drawing/2014/chart" uri="{C3380CC4-5D6E-409C-BE32-E72D297353CC}">
                <c16:uniqueId val="{0000000A-E90D-40B5-9FEF-476BB7ABB713}"/>
              </c:ext>
            </c:extLst>
          </c:dPt>
          <c:dPt>
            <c:idx val="24"/>
            <c:invertIfNegative val="0"/>
            <c:bubble3D val="0"/>
            <c:spPr>
              <a:solidFill>
                <a:srgbClr val="FFC000"/>
              </a:solidFill>
              <a:ln>
                <a:noFill/>
              </a:ln>
              <a:effectLst/>
            </c:spPr>
            <c:extLst>
              <c:ext xmlns:c16="http://schemas.microsoft.com/office/drawing/2014/chart" uri="{C3380CC4-5D6E-409C-BE32-E72D297353CC}">
                <c16:uniqueId val="{0000000C-E90D-40B5-9FEF-476BB7ABB713}"/>
              </c:ext>
            </c:extLst>
          </c:dPt>
          <c:dPt>
            <c:idx val="26"/>
            <c:invertIfNegative val="0"/>
            <c:bubble3D val="0"/>
            <c:extLst>
              <c:ext xmlns:c16="http://schemas.microsoft.com/office/drawing/2014/chart" uri="{C3380CC4-5D6E-409C-BE32-E72D297353CC}">
                <c16:uniqueId val="{0000000D-E90D-40B5-9FEF-476BB7ABB713}"/>
              </c:ext>
            </c:extLst>
          </c:dPt>
          <c:dPt>
            <c:idx val="32"/>
            <c:invertIfNegative val="0"/>
            <c:bubble3D val="0"/>
            <c:extLst>
              <c:ext xmlns:c16="http://schemas.microsoft.com/office/drawing/2014/chart" uri="{C3380CC4-5D6E-409C-BE32-E72D297353CC}">
                <c16:uniqueId val="{0000000E-E90D-40B5-9FEF-476BB7ABB713}"/>
              </c:ext>
            </c:extLst>
          </c:dPt>
          <c:dLbls>
            <c:dLbl>
              <c:idx val="23"/>
              <c:layout>
                <c:manualLayout>
                  <c:x val="-1.6666229221347331E-2"/>
                  <c:y val="2.19801216625678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0D-40B5-9FEF-476BB7ABB713}"/>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'F61'!$A$7:$A$39</c:f>
              <c:strCache>
                <c:ptCount val="33"/>
                <c:pt idx="0">
                  <c:v>Sonora</c:v>
                </c:pt>
                <c:pt idx="1">
                  <c:v>Zacatecas</c:v>
                </c:pt>
                <c:pt idx="2">
                  <c:v>Baja California</c:v>
                </c:pt>
                <c:pt idx="3">
                  <c:v>Tamaulipas</c:v>
                </c:pt>
                <c:pt idx="4">
                  <c:v>Guerrero</c:v>
                </c:pt>
                <c:pt idx="5">
                  <c:v>Chiapas</c:v>
                </c:pt>
                <c:pt idx="6">
                  <c:v>Estado de México</c:v>
                </c:pt>
                <c:pt idx="7">
                  <c:v>Aguascalientes</c:v>
                </c:pt>
                <c:pt idx="8">
                  <c:v>Colima</c:v>
                </c:pt>
                <c:pt idx="9">
                  <c:v>Tlaxcala</c:v>
                </c:pt>
                <c:pt idx="10">
                  <c:v>Tabasco</c:v>
                </c:pt>
                <c:pt idx="11">
                  <c:v>Guanajuato</c:v>
                </c:pt>
                <c:pt idx="12">
                  <c:v>Ciudad de México</c:v>
                </c:pt>
                <c:pt idx="13">
                  <c:v>Nuevo León</c:v>
                </c:pt>
                <c:pt idx="14">
                  <c:v>Nacional</c:v>
                </c:pt>
                <c:pt idx="15">
                  <c:v>Chihuahua</c:v>
                </c:pt>
                <c:pt idx="16">
                  <c:v>San Luis Potosí</c:v>
                </c:pt>
                <c:pt idx="17">
                  <c:v>Coahuila</c:v>
                </c:pt>
                <c:pt idx="18">
                  <c:v>Puebla</c:v>
                </c:pt>
                <c:pt idx="19">
                  <c:v>Hidalgo</c:v>
                </c:pt>
                <c:pt idx="20">
                  <c:v>Michoacán</c:v>
                </c:pt>
                <c:pt idx="21">
                  <c:v>Querétaro</c:v>
                </c:pt>
                <c:pt idx="22">
                  <c:v>Yucatán</c:v>
                </c:pt>
                <c:pt idx="23">
                  <c:v>Campeche</c:v>
                </c:pt>
                <c:pt idx="24">
                  <c:v>Jalisco</c:v>
                </c:pt>
                <c:pt idx="25">
                  <c:v>Morelos</c:v>
                </c:pt>
                <c:pt idx="26">
                  <c:v>Durango</c:v>
                </c:pt>
                <c:pt idx="27">
                  <c:v>Veracruz</c:v>
                </c:pt>
                <c:pt idx="28">
                  <c:v>Sinaloa</c:v>
                </c:pt>
                <c:pt idx="29">
                  <c:v>Baja California Sur</c:v>
                </c:pt>
                <c:pt idx="30">
                  <c:v>Nayarit</c:v>
                </c:pt>
                <c:pt idx="31">
                  <c:v>Oaxaca</c:v>
                </c:pt>
                <c:pt idx="32">
                  <c:v>Quintana Roo</c:v>
                </c:pt>
              </c:strCache>
            </c:strRef>
          </c:cat>
          <c:val>
            <c:numRef>
              <c:f>'F61'!$D$7:$D$39</c:f>
              <c:numCache>
                <c:formatCode>0.00%</c:formatCode>
                <c:ptCount val="33"/>
                <c:pt idx="0">
                  <c:v>-1.86002586096012E-3</c:v>
                </c:pt>
                <c:pt idx="1">
                  <c:v>1.044197246729E-3</c:v>
                </c:pt>
                <c:pt idx="2">
                  <c:v>1.6197086396945201E-3</c:v>
                </c:pt>
                <c:pt idx="3">
                  <c:v>2.7232078803194298E-3</c:v>
                </c:pt>
                <c:pt idx="4">
                  <c:v>3.7165628248594399E-3</c:v>
                </c:pt>
                <c:pt idx="5">
                  <c:v>3.81255251294199E-3</c:v>
                </c:pt>
                <c:pt idx="6">
                  <c:v>4.5716434031290998E-3</c:v>
                </c:pt>
                <c:pt idx="7">
                  <c:v>5.5471848959134399E-3</c:v>
                </c:pt>
                <c:pt idx="8">
                  <c:v>5.8192211083039104E-3</c:v>
                </c:pt>
                <c:pt idx="9">
                  <c:v>6.1919196938826603E-3</c:v>
                </c:pt>
                <c:pt idx="10">
                  <c:v>6.5061845752765199E-3</c:v>
                </c:pt>
                <c:pt idx="11">
                  <c:v>6.9796261825227903E-3</c:v>
                </c:pt>
                <c:pt idx="12">
                  <c:v>7.3613492337178997E-3</c:v>
                </c:pt>
                <c:pt idx="13">
                  <c:v>7.3733485263773896E-3</c:v>
                </c:pt>
                <c:pt idx="14">
                  <c:v>7.4722528194854903E-3</c:v>
                </c:pt>
                <c:pt idx="15">
                  <c:v>7.55986590565416E-3</c:v>
                </c:pt>
                <c:pt idx="16">
                  <c:v>7.6395265212336697E-3</c:v>
                </c:pt>
                <c:pt idx="17">
                  <c:v>7.9406384052484996E-3</c:v>
                </c:pt>
                <c:pt idx="18">
                  <c:v>8.0249952212032606E-3</c:v>
                </c:pt>
                <c:pt idx="19">
                  <c:v>8.3640028434910398E-3</c:v>
                </c:pt>
                <c:pt idx="20">
                  <c:v>8.8054063933298305E-3</c:v>
                </c:pt>
                <c:pt idx="21">
                  <c:v>9.2107881084026993E-3</c:v>
                </c:pt>
                <c:pt idx="22">
                  <c:v>9.3616086144379107E-3</c:v>
                </c:pt>
                <c:pt idx="23">
                  <c:v>9.4476512421468595E-3</c:v>
                </c:pt>
                <c:pt idx="24">
                  <c:v>9.4697075602208098E-3</c:v>
                </c:pt>
                <c:pt idx="25">
                  <c:v>9.9027280040957493E-3</c:v>
                </c:pt>
                <c:pt idx="26">
                  <c:v>1.10904274064154E-2</c:v>
                </c:pt>
                <c:pt idx="27">
                  <c:v>1.11100384884975E-2</c:v>
                </c:pt>
                <c:pt idx="28">
                  <c:v>1.36128261480897E-2</c:v>
                </c:pt>
                <c:pt idx="29">
                  <c:v>1.42213525075088E-2</c:v>
                </c:pt>
                <c:pt idx="30">
                  <c:v>1.4339923836064901E-2</c:v>
                </c:pt>
                <c:pt idx="31">
                  <c:v>1.43409619149573E-2</c:v>
                </c:pt>
                <c:pt idx="32">
                  <c:v>2.2853225793077098E-2</c:v>
                </c:pt>
              </c:numCache>
            </c:numRef>
          </c:val>
          <c:extLst>
            <c:ext xmlns:c16="http://schemas.microsoft.com/office/drawing/2014/chart" uri="{C3380CC4-5D6E-409C-BE32-E72D297353CC}">
              <c16:uniqueId val="{00000010-E90D-40B5-9FEF-476BB7ABB71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901827175449222"/>
          <c:y val="0.12055683760683761"/>
          <c:w val="0.69431506157884115"/>
          <c:h val="0.85496068376068379"/>
        </c:manualLayout>
      </c:layout>
      <c:barChart>
        <c:barDir val="bar"/>
        <c:grouping val="clustered"/>
        <c:varyColors val="0"/>
        <c:ser>
          <c:idx val="0"/>
          <c:order val="0"/>
          <c:spPr>
            <a:solidFill>
              <a:srgbClr val="FBBB27"/>
            </a:solidFill>
            <a:ln>
              <a:noFill/>
            </a:ln>
            <a:effectLst/>
          </c:spPr>
          <c:invertIfNegative val="0"/>
          <c:dPt>
            <c:idx val="0"/>
            <c:invertIfNegative val="0"/>
            <c:bubble3D val="0"/>
            <c:spPr>
              <a:solidFill>
                <a:srgbClr val="FBBB27"/>
              </a:solidFill>
              <a:ln>
                <a:noFill/>
              </a:ln>
              <a:effectLst/>
            </c:spPr>
            <c:extLst>
              <c:ext xmlns:c16="http://schemas.microsoft.com/office/drawing/2014/chart" uri="{C3380CC4-5D6E-409C-BE32-E72D297353CC}">
                <c16:uniqueId val="{00000001-05BB-40A2-BBFE-F5FF7F1613E8}"/>
              </c:ext>
            </c:extLst>
          </c:dPt>
          <c:dPt>
            <c:idx val="1"/>
            <c:invertIfNegative val="0"/>
            <c:bubble3D val="0"/>
            <c:spPr>
              <a:solidFill>
                <a:srgbClr val="95682B"/>
              </a:solidFill>
              <a:ln>
                <a:noFill/>
              </a:ln>
              <a:effectLst/>
            </c:spPr>
            <c:extLst>
              <c:ext xmlns:c16="http://schemas.microsoft.com/office/drawing/2014/chart" uri="{C3380CC4-5D6E-409C-BE32-E72D297353CC}">
                <c16:uniqueId val="{00000003-05BB-40A2-BBFE-F5FF7F1613E8}"/>
              </c:ext>
            </c:extLst>
          </c:dPt>
          <c:dPt>
            <c:idx val="2"/>
            <c:invertIfNegative val="0"/>
            <c:bubble3D val="0"/>
            <c:spPr>
              <a:solidFill>
                <a:srgbClr val="7C878E"/>
              </a:solidFill>
              <a:ln>
                <a:noFill/>
              </a:ln>
              <a:effectLst/>
            </c:spPr>
            <c:extLst>
              <c:ext xmlns:c16="http://schemas.microsoft.com/office/drawing/2014/chart" uri="{C3380CC4-5D6E-409C-BE32-E72D297353CC}">
                <c16:uniqueId val="{00000005-05BB-40A2-BBFE-F5FF7F1613E8}"/>
              </c:ext>
            </c:extLst>
          </c:dPt>
          <c:dPt>
            <c:idx val="3"/>
            <c:invertIfNegative val="0"/>
            <c:bubble3D val="0"/>
            <c:spPr>
              <a:solidFill>
                <a:srgbClr val="FBBB27"/>
              </a:solidFill>
              <a:ln>
                <a:noFill/>
              </a:ln>
              <a:effectLst/>
            </c:spPr>
            <c:extLst>
              <c:ext xmlns:c16="http://schemas.microsoft.com/office/drawing/2014/chart" uri="{C3380CC4-5D6E-409C-BE32-E72D297353CC}">
                <c16:uniqueId val="{00000007-05BB-40A2-BBFE-F5FF7F1613E8}"/>
              </c:ext>
            </c:extLst>
          </c:dPt>
          <c:dPt>
            <c:idx val="4"/>
            <c:invertIfNegative val="0"/>
            <c:bubble3D val="0"/>
            <c:spPr>
              <a:solidFill>
                <a:srgbClr val="FBBB27"/>
              </a:solidFill>
              <a:ln>
                <a:noFill/>
              </a:ln>
              <a:effectLst/>
            </c:spPr>
            <c:extLst>
              <c:ext xmlns:c16="http://schemas.microsoft.com/office/drawing/2014/chart" uri="{C3380CC4-5D6E-409C-BE32-E72D297353CC}">
                <c16:uniqueId val="{00000009-05BB-40A2-BBFE-F5FF7F1613E8}"/>
              </c:ext>
            </c:extLst>
          </c:dPt>
          <c:dPt>
            <c:idx val="5"/>
            <c:invertIfNegative val="0"/>
            <c:bubble3D val="0"/>
            <c:spPr>
              <a:solidFill>
                <a:srgbClr val="FBBB27"/>
              </a:solidFill>
              <a:ln>
                <a:noFill/>
              </a:ln>
              <a:effectLst/>
            </c:spPr>
            <c:extLst>
              <c:ext xmlns:c16="http://schemas.microsoft.com/office/drawing/2014/chart" uri="{C3380CC4-5D6E-409C-BE32-E72D297353CC}">
                <c16:uniqueId val="{0000000B-05BB-40A2-BBFE-F5FF7F1613E8}"/>
              </c:ext>
            </c:extLst>
          </c:dPt>
          <c:dPt>
            <c:idx val="6"/>
            <c:invertIfNegative val="0"/>
            <c:bubble3D val="0"/>
            <c:spPr>
              <a:solidFill>
                <a:srgbClr val="FBBB27"/>
              </a:solidFill>
              <a:ln>
                <a:noFill/>
              </a:ln>
              <a:effectLst/>
            </c:spPr>
            <c:extLst>
              <c:ext xmlns:c16="http://schemas.microsoft.com/office/drawing/2014/chart" uri="{C3380CC4-5D6E-409C-BE32-E72D297353CC}">
                <c16:uniqueId val="{0000000D-05BB-40A2-BBFE-F5FF7F1613E8}"/>
              </c:ext>
            </c:extLst>
          </c:dPt>
          <c:dPt>
            <c:idx val="7"/>
            <c:invertIfNegative val="0"/>
            <c:bubble3D val="0"/>
            <c:spPr>
              <a:solidFill>
                <a:srgbClr val="FBBB27"/>
              </a:solidFill>
              <a:ln>
                <a:noFill/>
              </a:ln>
              <a:effectLst/>
            </c:spPr>
            <c:extLst>
              <c:ext xmlns:c16="http://schemas.microsoft.com/office/drawing/2014/chart" uri="{C3380CC4-5D6E-409C-BE32-E72D297353CC}">
                <c16:uniqueId val="{0000000F-05BB-40A2-BBFE-F5FF7F1613E8}"/>
              </c:ext>
            </c:extLst>
          </c:dPt>
          <c:dPt>
            <c:idx val="8"/>
            <c:invertIfNegative val="0"/>
            <c:bubble3D val="0"/>
            <c:spPr>
              <a:solidFill>
                <a:srgbClr val="FBBB27"/>
              </a:solidFill>
              <a:ln>
                <a:noFill/>
              </a:ln>
              <a:effectLst/>
            </c:spPr>
            <c:extLst>
              <c:ext xmlns:c16="http://schemas.microsoft.com/office/drawing/2014/chart" uri="{C3380CC4-5D6E-409C-BE32-E72D297353CC}">
                <c16:uniqueId val="{00000011-05BB-40A2-BBFE-F5FF7F1613E8}"/>
              </c:ext>
            </c:extLst>
          </c:dPt>
          <c:dPt>
            <c:idx val="9"/>
            <c:invertIfNegative val="0"/>
            <c:bubble3D val="0"/>
            <c:spPr>
              <a:solidFill>
                <a:srgbClr val="FBBB27"/>
              </a:solidFill>
              <a:ln>
                <a:noFill/>
              </a:ln>
              <a:effectLst/>
            </c:spPr>
            <c:extLst>
              <c:ext xmlns:c16="http://schemas.microsoft.com/office/drawing/2014/chart" uri="{C3380CC4-5D6E-409C-BE32-E72D297353CC}">
                <c16:uniqueId val="{00000013-05BB-40A2-BBFE-F5FF7F1613E8}"/>
              </c:ext>
            </c:extLst>
          </c:dPt>
          <c:dPt>
            <c:idx val="10"/>
            <c:invertIfNegative val="0"/>
            <c:bubble3D val="0"/>
            <c:spPr>
              <a:solidFill>
                <a:srgbClr val="FBBB27"/>
              </a:solidFill>
              <a:ln>
                <a:noFill/>
              </a:ln>
              <a:effectLst/>
            </c:spPr>
            <c:extLst>
              <c:ext xmlns:c16="http://schemas.microsoft.com/office/drawing/2014/chart" uri="{C3380CC4-5D6E-409C-BE32-E72D297353CC}">
                <c16:uniqueId val="{00000015-05BB-40A2-BBFE-F5FF7F1613E8}"/>
              </c:ext>
            </c:extLst>
          </c:dPt>
          <c:dPt>
            <c:idx val="11"/>
            <c:invertIfNegative val="0"/>
            <c:bubble3D val="0"/>
            <c:spPr>
              <a:solidFill>
                <a:srgbClr val="FBBB27"/>
              </a:solidFill>
              <a:ln>
                <a:noFill/>
              </a:ln>
              <a:effectLst/>
            </c:spPr>
            <c:extLst>
              <c:ext xmlns:c16="http://schemas.microsoft.com/office/drawing/2014/chart" uri="{C3380CC4-5D6E-409C-BE32-E72D297353CC}">
                <c16:uniqueId val="{00000017-05BB-40A2-BBFE-F5FF7F1613E8}"/>
              </c:ext>
            </c:extLst>
          </c:dPt>
          <c:dPt>
            <c:idx val="12"/>
            <c:invertIfNegative val="0"/>
            <c:bubble3D val="0"/>
            <c:spPr>
              <a:solidFill>
                <a:srgbClr val="FBBB27"/>
              </a:solidFill>
              <a:ln>
                <a:noFill/>
              </a:ln>
              <a:effectLst/>
            </c:spPr>
            <c:extLst>
              <c:ext xmlns:c16="http://schemas.microsoft.com/office/drawing/2014/chart" uri="{C3380CC4-5D6E-409C-BE32-E72D297353CC}">
                <c16:uniqueId val="{00000019-05BB-40A2-BBFE-F5FF7F1613E8}"/>
              </c:ext>
            </c:extLst>
          </c:dPt>
          <c:dPt>
            <c:idx val="13"/>
            <c:invertIfNegative val="0"/>
            <c:bubble3D val="0"/>
            <c:spPr>
              <a:solidFill>
                <a:srgbClr val="FBBB27"/>
              </a:solidFill>
              <a:ln>
                <a:noFill/>
              </a:ln>
              <a:effectLst/>
            </c:spPr>
            <c:extLst>
              <c:ext xmlns:c16="http://schemas.microsoft.com/office/drawing/2014/chart" uri="{C3380CC4-5D6E-409C-BE32-E72D297353CC}">
                <c16:uniqueId val="{0000001B-05BB-40A2-BBFE-F5FF7F1613E8}"/>
              </c:ext>
            </c:extLst>
          </c:dPt>
          <c:dPt>
            <c:idx val="14"/>
            <c:invertIfNegative val="0"/>
            <c:bubble3D val="0"/>
            <c:spPr>
              <a:solidFill>
                <a:srgbClr val="FBBB27"/>
              </a:solidFill>
              <a:ln>
                <a:noFill/>
              </a:ln>
              <a:effectLst/>
            </c:spPr>
            <c:extLst>
              <c:ext xmlns:c16="http://schemas.microsoft.com/office/drawing/2014/chart" uri="{C3380CC4-5D6E-409C-BE32-E72D297353CC}">
                <c16:uniqueId val="{0000001D-05BB-40A2-BBFE-F5FF7F1613E8}"/>
              </c:ext>
            </c:extLst>
          </c:dPt>
          <c:dPt>
            <c:idx val="15"/>
            <c:invertIfNegative val="0"/>
            <c:bubble3D val="0"/>
            <c:spPr>
              <a:solidFill>
                <a:srgbClr val="FBBB27"/>
              </a:solidFill>
              <a:ln>
                <a:noFill/>
              </a:ln>
              <a:effectLst/>
            </c:spPr>
            <c:extLst>
              <c:ext xmlns:c16="http://schemas.microsoft.com/office/drawing/2014/chart" uri="{C3380CC4-5D6E-409C-BE32-E72D297353CC}">
                <c16:uniqueId val="{0000001F-05BB-40A2-BBFE-F5FF7F1613E8}"/>
              </c:ext>
            </c:extLst>
          </c:dPt>
          <c:dPt>
            <c:idx val="16"/>
            <c:invertIfNegative val="0"/>
            <c:bubble3D val="0"/>
            <c:spPr>
              <a:solidFill>
                <a:srgbClr val="FBBB27"/>
              </a:solidFill>
              <a:ln>
                <a:noFill/>
              </a:ln>
              <a:effectLst/>
            </c:spPr>
            <c:extLst>
              <c:ext xmlns:c16="http://schemas.microsoft.com/office/drawing/2014/chart" uri="{C3380CC4-5D6E-409C-BE32-E72D297353CC}">
                <c16:uniqueId val="{00000021-05BB-40A2-BBFE-F5FF7F1613E8}"/>
              </c:ext>
            </c:extLst>
          </c:dPt>
          <c:dPt>
            <c:idx val="17"/>
            <c:invertIfNegative val="0"/>
            <c:bubble3D val="0"/>
            <c:spPr>
              <a:solidFill>
                <a:srgbClr val="FBBB27"/>
              </a:solidFill>
              <a:ln>
                <a:noFill/>
              </a:ln>
              <a:effectLst/>
            </c:spPr>
            <c:extLst>
              <c:ext xmlns:c16="http://schemas.microsoft.com/office/drawing/2014/chart" uri="{C3380CC4-5D6E-409C-BE32-E72D297353CC}">
                <c16:uniqueId val="{00000023-05BB-40A2-BBFE-F5FF7F1613E8}"/>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'F5'!$B$5:$B$7</c:f>
              <c:strCache>
                <c:ptCount val="3"/>
                <c:pt idx="0">
                  <c:v>Actividades terciarias</c:v>
                </c:pt>
                <c:pt idx="1">
                  <c:v>Actividades secundarias</c:v>
                </c:pt>
                <c:pt idx="2">
                  <c:v>Actividades primarias</c:v>
                </c:pt>
              </c:strCache>
            </c:strRef>
          </c:cat>
          <c:val>
            <c:numRef>
              <c:f>'F5'!$E$5:$E$7</c:f>
              <c:numCache>
                <c:formatCode>0.00%</c:formatCode>
                <c:ptCount val="3"/>
                <c:pt idx="0">
                  <c:v>6.636878381157707E-2</c:v>
                </c:pt>
                <c:pt idx="1">
                  <c:v>6.8438924500613577E-2</c:v>
                </c:pt>
                <c:pt idx="2">
                  <c:v>0.11967727518512537</c:v>
                </c:pt>
              </c:numCache>
            </c:numRef>
          </c:val>
          <c:extLst>
            <c:ext xmlns:c16="http://schemas.microsoft.com/office/drawing/2014/chart" uri="{C3380CC4-5D6E-409C-BE32-E72D297353CC}">
              <c16:uniqueId val="{00000024-05BB-40A2-BBFE-F5FF7F1613E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595959"/>
            </a:solidFill>
            <a:ln>
              <a:noFill/>
            </a:ln>
            <a:effectLst/>
          </c:spPr>
          <c:invertIfNegative val="0"/>
          <c:dPt>
            <c:idx val="6"/>
            <c:invertIfNegative val="0"/>
            <c:bubble3D val="0"/>
            <c:extLst>
              <c:ext xmlns:c16="http://schemas.microsoft.com/office/drawing/2014/chart" uri="{C3380CC4-5D6E-409C-BE32-E72D297353CC}">
                <c16:uniqueId val="{00000000-580C-4066-A044-05C6511928F4}"/>
              </c:ext>
            </c:extLst>
          </c:dPt>
          <c:dPt>
            <c:idx val="11"/>
            <c:invertIfNegative val="0"/>
            <c:bubble3D val="0"/>
            <c:spPr>
              <a:solidFill>
                <a:srgbClr val="F79646">
                  <a:lumMod val="75000"/>
                </a:srgbClr>
              </a:solidFill>
              <a:ln>
                <a:noFill/>
              </a:ln>
              <a:effectLst/>
            </c:spPr>
            <c:extLst>
              <c:ext xmlns:c16="http://schemas.microsoft.com/office/drawing/2014/chart" uri="{C3380CC4-5D6E-409C-BE32-E72D297353CC}">
                <c16:uniqueId val="{00000002-580C-4066-A044-05C6511928F4}"/>
              </c:ext>
            </c:extLst>
          </c:dPt>
          <c:dPt>
            <c:idx val="13"/>
            <c:invertIfNegative val="0"/>
            <c:bubble3D val="0"/>
            <c:extLst>
              <c:ext xmlns:c16="http://schemas.microsoft.com/office/drawing/2014/chart" uri="{C3380CC4-5D6E-409C-BE32-E72D297353CC}">
                <c16:uniqueId val="{00000003-580C-4066-A044-05C6511928F4}"/>
              </c:ext>
            </c:extLst>
          </c:dPt>
          <c:dPt>
            <c:idx val="14"/>
            <c:invertIfNegative val="0"/>
            <c:bubble3D val="0"/>
            <c:extLst>
              <c:ext xmlns:c16="http://schemas.microsoft.com/office/drawing/2014/chart" uri="{C3380CC4-5D6E-409C-BE32-E72D297353CC}">
                <c16:uniqueId val="{00000004-580C-4066-A044-05C6511928F4}"/>
              </c:ext>
            </c:extLst>
          </c:dPt>
          <c:dPt>
            <c:idx val="16"/>
            <c:invertIfNegative val="0"/>
            <c:bubble3D val="0"/>
            <c:extLst>
              <c:ext xmlns:c16="http://schemas.microsoft.com/office/drawing/2014/chart" uri="{C3380CC4-5D6E-409C-BE32-E72D297353CC}">
                <c16:uniqueId val="{00000005-580C-4066-A044-05C6511928F4}"/>
              </c:ext>
            </c:extLst>
          </c:dPt>
          <c:dPt>
            <c:idx val="17"/>
            <c:invertIfNegative val="0"/>
            <c:bubble3D val="0"/>
            <c:extLst>
              <c:ext xmlns:c16="http://schemas.microsoft.com/office/drawing/2014/chart" uri="{C3380CC4-5D6E-409C-BE32-E72D297353CC}">
                <c16:uniqueId val="{00000006-580C-4066-A044-05C6511928F4}"/>
              </c:ext>
            </c:extLst>
          </c:dPt>
          <c:dPt>
            <c:idx val="21"/>
            <c:invertIfNegative val="0"/>
            <c:bubble3D val="0"/>
            <c:extLst>
              <c:ext xmlns:c16="http://schemas.microsoft.com/office/drawing/2014/chart" uri="{C3380CC4-5D6E-409C-BE32-E72D297353CC}">
                <c16:uniqueId val="{00000007-580C-4066-A044-05C6511928F4}"/>
              </c:ext>
            </c:extLst>
          </c:dPt>
          <c:dPt>
            <c:idx val="22"/>
            <c:invertIfNegative val="0"/>
            <c:bubble3D val="0"/>
            <c:spPr>
              <a:solidFill>
                <a:srgbClr val="FFC000"/>
              </a:solidFill>
              <a:ln>
                <a:noFill/>
              </a:ln>
              <a:effectLst/>
            </c:spPr>
            <c:extLst>
              <c:ext xmlns:c16="http://schemas.microsoft.com/office/drawing/2014/chart" uri="{C3380CC4-5D6E-409C-BE32-E72D297353CC}">
                <c16:uniqueId val="{00000009-580C-4066-A044-05C6511928F4}"/>
              </c:ext>
            </c:extLst>
          </c:dPt>
          <c:dPt>
            <c:idx val="23"/>
            <c:invertIfNegative val="0"/>
            <c:bubble3D val="0"/>
            <c:extLst>
              <c:ext xmlns:c16="http://schemas.microsoft.com/office/drawing/2014/chart" uri="{C3380CC4-5D6E-409C-BE32-E72D297353CC}">
                <c16:uniqueId val="{0000000A-580C-4066-A044-05C6511928F4}"/>
              </c:ext>
            </c:extLst>
          </c:dPt>
          <c:dPt>
            <c:idx val="32"/>
            <c:invertIfNegative val="0"/>
            <c:bubble3D val="0"/>
            <c:extLst>
              <c:ext xmlns:c16="http://schemas.microsoft.com/office/drawing/2014/chart" uri="{C3380CC4-5D6E-409C-BE32-E72D297353CC}">
                <c16:uniqueId val="{0000000B-580C-4066-A044-05C6511928F4}"/>
              </c:ext>
            </c:extLst>
          </c:dPt>
          <c:dLbls>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0C-4066-A044-05C6511928F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'F62'!$A$7:$A$39</c:f>
              <c:strCache>
                <c:ptCount val="33"/>
                <c:pt idx="0">
                  <c:v>Quintana Roo</c:v>
                </c:pt>
                <c:pt idx="1">
                  <c:v>Baja California Sur</c:v>
                </c:pt>
                <c:pt idx="2">
                  <c:v>Puebla</c:v>
                </c:pt>
                <c:pt idx="3">
                  <c:v>Guerrero</c:v>
                </c:pt>
                <c:pt idx="4">
                  <c:v>Ciudad de México</c:v>
                </c:pt>
                <c:pt idx="5">
                  <c:v>Campeche</c:v>
                </c:pt>
                <c:pt idx="6">
                  <c:v>Hidalgo</c:v>
                </c:pt>
                <c:pt idx="7">
                  <c:v>Yucatán</c:v>
                </c:pt>
                <c:pt idx="8">
                  <c:v>Guanajuato</c:v>
                </c:pt>
                <c:pt idx="9">
                  <c:v>Veracruz</c:v>
                </c:pt>
                <c:pt idx="10">
                  <c:v>Nacional</c:v>
                </c:pt>
                <c:pt idx="11">
                  <c:v>Tlaxcala</c:v>
                </c:pt>
                <c:pt idx="12">
                  <c:v>Coahuila</c:v>
                </c:pt>
                <c:pt idx="13">
                  <c:v>Aguascalientes</c:v>
                </c:pt>
                <c:pt idx="14">
                  <c:v>Nayarit</c:v>
                </c:pt>
                <c:pt idx="15">
                  <c:v>Tamaulipas</c:v>
                </c:pt>
                <c:pt idx="16">
                  <c:v>Querétaro</c:v>
                </c:pt>
                <c:pt idx="17">
                  <c:v>Chiapas</c:v>
                </c:pt>
                <c:pt idx="18">
                  <c:v>Estado de México</c:v>
                </c:pt>
                <c:pt idx="19">
                  <c:v>Nuevo León</c:v>
                </c:pt>
                <c:pt idx="20">
                  <c:v>Morelos</c:v>
                </c:pt>
                <c:pt idx="21">
                  <c:v>Sonora</c:v>
                </c:pt>
                <c:pt idx="22">
                  <c:v>Jalisco</c:v>
                </c:pt>
                <c:pt idx="23">
                  <c:v>Colima</c:v>
                </c:pt>
                <c:pt idx="24">
                  <c:v>Oaxaca</c:v>
                </c:pt>
                <c:pt idx="25">
                  <c:v>San Luis Potosí</c:v>
                </c:pt>
                <c:pt idx="26">
                  <c:v>Durango</c:v>
                </c:pt>
                <c:pt idx="27">
                  <c:v>Zacatecas</c:v>
                </c:pt>
                <c:pt idx="28">
                  <c:v>Sinaloa</c:v>
                </c:pt>
                <c:pt idx="29">
                  <c:v>Michoacán</c:v>
                </c:pt>
                <c:pt idx="30">
                  <c:v>Chihuahua</c:v>
                </c:pt>
                <c:pt idx="31">
                  <c:v>Tabasco</c:v>
                </c:pt>
                <c:pt idx="32">
                  <c:v>Baja California</c:v>
                </c:pt>
              </c:strCache>
            </c:strRef>
          </c:cat>
          <c:val>
            <c:numRef>
              <c:f>'F62'!$E$7:$E$39</c:f>
              <c:numCache>
                <c:formatCode>0.00%</c:formatCode>
                <c:ptCount val="33"/>
                <c:pt idx="0">
                  <c:v>-0.22494428806005201</c:v>
                </c:pt>
                <c:pt idx="1">
                  <c:v>-8.1655463699811998E-2</c:v>
                </c:pt>
                <c:pt idx="2">
                  <c:v>-6.9668285661204005E-2</c:v>
                </c:pt>
                <c:pt idx="3">
                  <c:v>-6.9436657868711005E-2</c:v>
                </c:pt>
                <c:pt idx="4">
                  <c:v>-6.5264107423916501E-2</c:v>
                </c:pt>
                <c:pt idx="5">
                  <c:v>-6.4488957522110799E-2</c:v>
                </c:pt>
                <c:pt idx="6">
                  <c:v>-5.6829037348763801E-2</c:v>
                </c:pt>
                <c:pt idx="7">
                  <c:v>-5.4572400413731299E-2</c:v>
                </c:pt>
                <c:pt idx="8">
                  <c:v>-4.0754440528831301E-2</c:v>
                </c:pt>
                <c:pt idx="9">
                  <c:v>-3.7791994248320797E-2</c:v>
                </c:pt>
                <c:pt idx="10">
                  <c:v>-3.6152306335445299E-2</c:v>
                </c:pt>
                <c:pt idx="11">
                  <c:v>-3.4937037072342997E-2</c:v>
                </c:pt>
                <c:pt idx="12">
                  <c:v>-3.3240557261492297E-2</c:v>
                </c:pt>
                <c:pt idx="13">
                  <c:v>-3.2940710270203198E-2</c:v>
                </c:pt>
                <c:pt idx="14">
                  <c:v>-3.2659880533085703E-2</c:v>
                </c:pt>
                <c:pt idx="15">
                  <c:v>-3.2208469755013201E-2</c:v>
                </c:pt>
                <c:pt idx="16">
                  <c:v>-2.9378563778980599E-2</c:v>
                </c:pt>
                <c:pt idx="17">
                  <c:v>-2.8674085794962799E-2</c:v>
                </c:pt>
                <c:pt idx="18">
                  <c:v>-2.66629558811242E-2</c:v>
                </c:pt>
                <c:pt idx="19">
                  <c:v>-2.1725724245637901E-2</c:v>
                </c:pt>
                <c:pt idx="20">
                  <c:v>-2.0440013620370099E-2</c:v>
                </c:pt>
                <c:pt idx="21">
                  <c:v>-1.91528251082295E-2</c:v>
                </c:pt>
                <c:pt idx="22">
                  <c:v>-1.8955519930440399E-2</c:v>
                </c:pt>
                <c:pt idx="23">
                  <c:v>-1.7682817164850199E-2</c:v>
                </c:pt>
                <c:pt idx="24">
                  <c:v>-1.7285519406499399E-2</c:v>
                </c:pt>
                <c:pt idx="25">
                  <c:v>-1.6222159907617301E-2</c:v>
                </c:pt>
                <c:pt idx="26">
                  <c:v>-1.5342748936101399E-2</c:v>
                </c:pt>
                <c:pt idx="27">
                  <c:v>-1.5002988016481301E-2</c:v>
                </c:pt>
                <c:pt idx="28">
                  <c:v>-1.12935717143551E-2</c:v>
                </c:pt>
                <c:pt idx="29">
                  <c:v>-6.3329661427413697E-3</c:v>
                </c:pt>
                <c:pt idx="30">
                  <c:v>6.6857047975430496E-3</c:v>
                </c:pt>
                <c:pt idx="31">
                  <c:v>1.62359121134272E-2</c:v>
                </c:pt>
                <c:pt idx="32">
                  <c:v>1.86195901362722E-2</c:v>
                </c:pt>
              </c:numCache>
            </c:numRef>
          </c:val>
          <c:extLst>
            <c:ext xmlns:c16="http://schemas.microsoft.com/office/drawing/2014/chart" uri="{C3380CC4-5D6E-409C-BE32-E72D297353CC}">
              <c16:uniqueId val="{0000000C-580C-4066-A044-05C6511928F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28000000000000003"/>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0F00-498E-BB8C-72DC5B82ABAB}"/>
              </c:ext>
            </c:extLst>
          </c:dPt>
          <c:dPt>
            <c:idx val="19"/>
            <c:invertIfNegative val="0"/>
            <c:bubble3D val="0"/>
            <c:extLst>
              <c:ext xmlns:c16="http://schemas.microsoft.com/office/drawing/2014/chart" uri="{C3380CC4-5D6E-409C-BE32-E72D297353CC}">
                <c16:uniqueId val="{00000001-0F00-498E-BB8C-72DC5B82ABAB}"/>
              </c:ext>
            </c:extLst>
          </c:dPt>
          <c:dPt>
            <c:idx val="30"/>
            <c:invertIfNegative val="0"/>
            <c:bubble3D val="0"/>
            <c:extLst>
              <c:ext xmlns:c16="http://schemas.microsoft.com/office/drawing/2014/chart" uri="{C3380CC4-5D6E-409C-BE32-E72D297353CC}">
                <c16:uniqueId val="{00000002-0F00-498E-BB8C-72DC5B82ABAB}"/>
              </c:ext>
            </c:extLst>
          </c:dPt>
          <c:dPt>
            <c:idx val="31"/>
            <c:invertIfNegative val="0"/>
            <c:bubble3D val="0"/>
            <c:spPr>
              <a:solidFill>
                <a:srgbClr val="FFC000"/>
              </a:solidFill>
              <a:ln>
                <a:noFill/>
              </a:ln>
              <a:effectLst/>
            </c:spPr>
            <c:extLst>
              <c:ext xmlns:c16="http://schemas.microsoft.com/office/drawing/2014/chart" uri="{C3380CC4-5D6E-409C-BE32-E72D297353CC}">
                <c16:uniqueId val="{00000004-0F00-498E-BB8C-72DC5B82ABA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'F63'!$A$7:$A$38</c:f>
              <c:strCache>
                <c:ptCount val="32"/>
                <c:pt idx="0">
                  <c:v>Colima</c:v>
                </c:pt>
                <c:pt idx="1">
                  <c:v>Chiapas</c:v>
                </c:pt>
                <c:pt idx="2">
                  <c:v>Tlaxcala</c:v>
                </c:pt>
                <c:pt idx="3">
                  <c:v>Campeche</c:v>
                </c:pt>
                <c:pt idx="4">
                  <c:v>Guerrero</c:v>
                </c:pt>
                <c:pt idx="5">
                  <c:v>Nayarit</c:v>
                </c:pt>
                <c:pt idx="6">
                  <c:v>Zacatecas</c:v>
                </c:pt>
                <c:pt idx="7">
                  <c:v>Aguascalientes</c:v>
                </c:pt>
                <c:pt idx="8">
                  <c:v>Morelos</c:v>
                </c:pt>
                <c:pt idx="9">
                  <c:v>Hidalgo</c:v>
                </c:pt>
                <c:pt idx="10">
                  <c:v>Yucatán</c:v>
                </c:pt>
                <c:pt idx="11">
                  <c:v>Oaxaca</c:v>
                </c:pt>
                <c:pt idx="12">
                  <c:v>Tabasco</c:v>
                </c:pt>
                <c:pt idx="13">
                  <c:v>Durango</c:v>
                </c:pt>
                <c:pt idx="14">
                  <c:v>Puebla</c:v>
                </c:pt>
                <c:pt idx="15">
                  <c:v>Tamaulipas</c:v>
                </c:pt>
                <c:pt idx="16">
                  <c:v>Baja California Sur</c:v>
                </c:pt>
                <c:pt idx="17">
                  <c:v>San Luis Potosí</c:v>
                </c:pt>
                <c:pt idx="18">
                  <c:v>Quintana Roo</c:v>
                </c:pt>
                <c:pt idx="19">
                  <c:v>Sonora</c:v>
                </c:pt>
                <c:pt idx="20">
                  <c:v>Michoacán</c:v>
                </c:pt>
                <c:pt idx="21">
                  <c:v>Guanajuato</c:v>
                </c:pt>
                <c:pt idx="22">
                  <c:v>Veracruz</c:v>
                </c:pt>
                <c:pt idx="23">
                  <c:v>Coahuila</c:v>
                </c:pt>
                <c:pt idx="24">
                  <c:v>Querétaro</c:v>
                </c:pt>
                <c:pt idx="25">
                  <c:v>Chihuahua</c:v>
                </c:pt>
                <c:pt idx="26">
                  <c:v>Baja California</c:v>
                </c:pt>
                <c:pt idx="27">
                  <c:v>Sinaloa</c:v>
                </c:pt>
                <c:pt idx="28">
                  <c:v>Estado de México</c:v>
                </c:pt>
                <c:pt idx="29">
                  <c:v>Ciudad de México</c:v>
                </c:pt>
                <c:pt idx="30">
                  <c:v>Nuevo León</c:v>
                </c:pt>
                <c:pt idx="31">
                  <c:v>Jalisco</c:v>
                </c:pt>
              </c:strCache>
            </c:strRef>
          </c:cat>
          <c:val>
            <c:numRef>
              <c:f>'F63'!$K$7:$K$38</c:f>
              <c:numCache>
                <c:formatCode>#,##0</c:formatCode>
                <c:ptCount val="32"/>
                <c:pt idx="0">
                  <c:v>1738</c:v>
                </c:pt>
                <c:pt idx="1">
                  <c:v>2021</c:v>
                </c:pt>
                <c:pt idx="2">
                  <c:v>2146</c:v>
                </c:pt>
                <c:pt idx="3">
                  <c:v>2362</c:v>
                </c:pt>
                <c:pt idx="4">
                  <c:v>4033</c:v>
                </c:pt>
                <c:pt idx="5">
                  <c:v>4379</c:v>
                </c:pt>
                <c:pt idx="6">
                  <c:v>4737</c:v>
                </c:pt>
                <c:pt idx="7">
                  <c:v>5264</c:v>
                </c:pt>
                <c:pt idx="8">
                  <c:v>6787</c:v>
                </c:pt>
                <c:pt idx="9">
                  <c:v>6794</c:v>
                </c:pt>
                <c:pt idx="10">
                  <c:v>7040</c:v>
                </c:pt>
                <c:pt idx="11">
                  <c:v>7401</c:v>
                </c:pt>
                <c:pt idx="12">
                  <c:v>7521</c:v>
                </c:pt>
                <c:pt idx="13">
                  <c:v>7571</c:v>
                </c:pt>
                <c:pt idx="14">
                  <c:v>8732</c:v>
                </c:pt>
                <c:pt idx="15">
                  <c:v>12575</c:v>
                </c:pt>
                <c:pt idx="16">
                  <c:v>12815</c:v>
                </c:pt>
                <c:pt idx="17">
                  <c:v>12853</c:v>
                </c:pt>
                <c:pt idx="18">
                  <c:v>13685</c:v>
                </c:pt>
                <c:pt idx="19">
                  <c:v>14081</c:v>
                </c:pt>
                <c:pt idx="20">
                  <c:v>15789</c:v>
                </c:pt>
                <c:pt idx="21">
                  <c:v>21025</c:v>
                </c:pt>
                <c:pt idx="22">
                  <c:v>21591</c:v>
                </c:pt>
                <c:pt idx="23">
                  <c:v>22559</c:v>
                </c:pt>
                <c:pt idx="24">
                  <c:v>22663</c:v>
                </c:pt>
                <c:pt idx="25">
                  <c:v>26235</c:v>
                </c:pt>
                <c:pt idx="26">
                  <c:v>28269</c:v>
                </c:pt>
                <c:pt idx="27">
                  <c:v>35969</c:v>
                </c:pt>
                <c:pt idx="28">
                  <c:v>39824</c:v>
                </c:pt>
                <c:pt idx="29">
                  <c:v>52643</c:v>
                </c:pt>
                <c:pt idx="30">
                  <c:v>61864</c:v>
                </c:pt>
                <c:pt idx="31">
                  <c:v>62634</c:v>
                </c:pt>
              </c:numCache>
            </c:numRef>
          </c:val>
          <c:extLst>
            <c:ext xmlns:c16="http://schemas.microsoft.com/office/drawing/2014/chart" uri="{C3380CC4-5D6E-409C-BE32-E72D297353CC}">
              <c16:uniqueId val="{00000005-0F00-498E-BB8C-72DC5B82ABA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20"/>
            <c:invertIfNegative val="0"/>
            <c:bubble3D val="0"/>
            <c:spPr>
              <a:solidFill>
                <a:srgbClr val="FFC000"/>
              </a:solidFill>
              <a:ln>
                <a:noFill/>
              </a:ln>
              <a:effectLst/>
            </c:spPr>
            <c:extLst>
              <c:ext xmlns:c16="http://schemas.microsoft.com/office/drawing/2014/chart" uri="{C3380CC4-5D6E-409C-BE32-E72D297353CC}">
                <c16:uniqueId val="{00000001-1543-4FC8-A4BC-FE6B8EDD4F49}"/>
              </c:ext>
            </c:extLst>
          </c:dPt>
          <c:dPt>
            <c:idx val="21"/>
            <c:invertIfNegative val="0"/>
            <c:bubble3D val="0"/>
            <c:spPr>
              <a:solidFill>
                <a:srgbClr val="595959"/>
              </a:solidFill>
              <a:ln>
                <a:noFill/>
              </a:ln>
              <a:effectLst/>
            </c:spPr>
            <c:extLst xmlns:c15="http://schemas.microsoft.com/office/drawing/2012/chart">
              <c:ext xmlns:c16="http://schemas.microsoft.com/office/drawing/2014/chart" uri="{C3380CC4-5D6E-409C-BE32-E72D297353CC}">
                <c16:uniqueId val="{00000003-1543-4FC8-A4BC-FE6B8EDD4F49}"/>
              </c:ext>
            </c:extLst>
          </c:dPt>
          <c:dPt>
            <c:idx val="22"/>
            <c:invertIfNegative val="0"/>
            <c:bubble3D val="0"/>
            <c:spPr>
              <a:solidFill>
                <a:srgbClr val="FFC000"/>
              </a:solidFill>
              <a:ln>
                <a:noFill/>
              </a:ln>
              <a:effectLst/>
            </c:spPr>
            <c:extLst>
              <c:ext xmlns:c16="http://schemas.microsoft.com/office/drawing/2014/chart" uri="{C3380CC4-5D6E-409C-BE32-E72D297353CC}">
                <c16:uniqueId val="{00000005-1543-4FC8-A4BC-FE6B8EDD4F49}"/>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43-4FC8-A4BC-FE6B8EDD4F49}"/>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43-4FC8-A4BC-FE6B8EDD4F4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'F64'!$A$7:$A$27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'F64'!$D$7:$D$27</c:f>
              <c:numCache>
                <c:formatCode>#,##0</c:formatCode>
                <c:ptCount val="21"/>
                <c:pt idx="0">
                  <c:v>68225</c:v>
                </c:pt>
                <c:pt idx="1">
                  <c:v>-5734</c:v>
                </c:pt>
                <c:pt idx="2">
                  <c:v>35115</c:v>
                </c:pt>
                <c:pt idx="3">
                  <c:v>17582</c:v>
                </c:pt>
                <c:pt idx="4">
                  <c:v>34242</c:v>
                </c:pt>
                <c:pt idx="5">
                  <c:v>50344</c:v>
                </c:pt>
                <c:pt idx="6">
                  <c:v>72625</c:v>
                </c:pt>
                <c:pt idx="7">
                  <c:v>72471</c:v>
                </c:pt>
                <c:pt idx="8">
                  <c:v>30952</c:v>
                </c:pt>
                <c:pt idx="9">
                  <c:v>17317</c:v>
                </c:pt>
                <c:pt idx="10">
                  <c:v>69295</c:v>
                </c:pt>
                <c:pt idx="11">
                  <c:v>62097</c:v>
                </c:pt>
                <c:pt idx="12">
                  <c:v>50288</c:v>
                </c:pt>
                <c:pt idx="13">
                  <c:v>60461</c:v>
                </c:pt>
                <c:pt idx="14">
                  <c:v>79924</c:v>
                </c:pt>
                <c:pt idx="15">
                  <c:v>85481</c:v>
                </c:pt>
                <c:pt idx="16">
                  <c:v>108090</c:v>
                </c:pt>
                <c:pt idx="17">
                  <c:v>115776</c:v>
                </c:pt>
                <c:pt idx="18">
                  <c:v>74168</c:v>
                </c:pt>
                <c:pt idx="19">
                  <c:v>79150</c:v>
                </c:pt>
                <c:pt idx="20">
                  <c:v>-7430</c:v>
                </c:pt>
              </c:numCache>
            </c:numRef>
          </c:val>
          <c:extLst xmlns:c15="http://schemas.microsoft.com/office/drawing/2012/chart">
            <c:ext xmlns:c16="http://schemas.microsoft.com/office/drawing/2014/chart" uri="{C3380CC4-5D6E-409C-BE32-E72D297353CC}">
              <c16:uniqueId val="{00000007-1543-4FC8-A4BC-FE6B8EDD4F49}"/>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30000"/>
          <c:min val="-1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spPr>
              <a:solidFill>
                <a:srgbClr val="606868"/>
              </a:solidFill>
              <a:ln>
                <a:noFill/>
              </a:ln>
              <a:effectLst/>
            </c:spPr>
            <c:extLst>
              <c:ext xmlns:c16="http://schemas.microsoft.com/office/drawing/2014/chart" uri="{C3380CC4-5D6E-409C-BE32-E72D297353CC}">
                <c16:uniqueId val="{00000001-889A-40E5-90B2-C862A317F00A}"/>
              </c:ext>
            </c:extLst>
          </c:dPt>
          <c:dPt>
            <c:idx val="3"/>
            <c:invertIfNegative val="0"/>
            <c:bubble3D val="0"/>
            <c:spPr>
              <a:solidFill>
                <a:srgbClr val="606868"/>
              </a:solidFill>
              <a:ln>
                <a:noFill/>
              </a:ln>
              <a:effectLst/>
            </c:spPr>
            <c:extLst>
              <c:ext xmlns:c16="http://schemas.microsoft.com/office/drawing/2014/chart" uri="{C3380CC4-5D6E-409C-BE32-E72D297353CC}">
                <c16:uniqueId val="{00000003-889A-40E5-90B2-C862A317F00A}"/>
              </c:ext>
            </c:extLst>
          </c:dPt>
          <c:dPt>
            <c:idx val="6"/>
            <c:invertIfNegative val="0"/>
            <c:bubble3D val="0"/>
            <c:spPr>
              <a:solidFill>
                <a:srgbClr val="606868"/>
              </a:solidFill>
              <a:ln>
                <a:noFill/>
              </a:ln>
              <a:effectLst/>
            </c:spPr>
            <c:extLst>
              <c:ext xmlns:c16="http://schemas.microsoft.com/office/drawing/2014/chart" uri="{C3380CC4-5D6E-409C-BE32-E72D297353CC}">
                <c16:uniqueId val="{00000005-889A-40E5-90B2-C862A317F00A}"/>
              </c:ext>
            </c:extLst>
          </c:dPt>
          <c:dPt>
            <c:idx val="10"/>
            <c:invertIfNegative val="0"/>
            <c:bubble3D val="0"/>
            <c:spPr>
              <a:solidFill>
                <a:srgbClr val="FFC000"/>
              </a:solidFill>
              <a:ln>
                <a:noFill/>
              </a:ln>
              <a:effectLst/>
            </c:spPr>
            <c:extLst>
              <c:ext xmlns:c16="http://schemas.microsoft.com/office/drawing/2014/chart" uri="{C3380CC4-5D6E-409C-BE32-E72D297353CC}">
                <c16:uniqueId val="{00000007-889A-40E5-90B2-C862A317F00A}"/>
              </c:ext>
            </c:extLst>
          </c:dPt>
          <c:dPt>
            <c:idx val="11"/>
            <c:invertIfNegative val="0"/>
            <c:bubble3D val="0"/>
            <c:spPr>
              <a:solidFill>
                <a:srgbClr val="606868"/>
              </a:solidFill>
              <a:ln>
                <a:noFill/>
              </a:ln>
              <a:effectLst/>
            </c:spPr>
            <c:extLst>
              <c:ext xmlns:c16="http://schemas.microsoft.com/office/drawing/2014/chart" uri="{C3380CC4-5D6E-409C-BE32-E72D297353CC}">
                <c16:uniqueId val="{00000009-889A-40E5-90B2-C862A317F00A}"/>
              </c:ext>
            </c:extLst>
          </c:dPt>
          <c:dPt>
            <c:idx val="14"/>
            <c:invertIfNegative val="0"/>
            <c:bubble3D val="0"/>
            <c:spPr>
              <a:solidFill>
                <a:srgbClr val="606868"/>
              </a:solidFill>
              <a:ln>
                <a:noFill/>
              </a:ln>
              <a:effectLst/>
            </c:spPr>
            <c:extLst>
              <c:ext xmlns:c16="http://schemas.microsoft.com/office/drawing/2014/chart" uri="{C3380CC4-5D6E-409C-BE32-E72D297353CC}">
                <c16:uniqueId val="{0000000B-889A-40E5-90B2-C862A317F00A}"/>
              </c:ext>
            </c:extLst>
          </c:dPt>
          <c:dPt>
            <c:idx val="24"/>
            <c:invertIfNegative val="0"/>
            <c:bubble3D val="0"/>
            <c:spPr>
              <a:solidFill>
                <a:srgbClr val="606868"/>
              </a:solidFill>
              <a:ln>
                <a:noFill/>
              </a:ln>
              <a:effectLst/>
            </c:spPr>
            <c:extLst>
              <c:ext xmlns:c16="http://schemas.microsoft.com/office/drawing/2014/chart" uri="{C3380CC4-5D6E-409C-BE32-E72D297353CC}">
                <c16:uniqueId val="{0000000D-889A-40E5-90B2-C862A317F00A}"/>
              </c:ext>
            </c:extLst>
          </c:dPt>
          <c:dPt>
            <c:idx val="30"/>
            <c:invertIfNegative val="0"/>
            <c:bubble3D val="0"/>
            <c:spPr>
              <a:solidFill>
                <a:srgbClr val="606868"/>
              </a:solidFill>
              <a:ln>
                <a:noFill/>
              </a:ln>
              <a:effectLst/>
            </c:spPr>
            <c:extLst>
              <c:ext xmlns:c16="http://schemas.microsoft.com/office/drawing/2014/chart" uri="{C3380CC4-5D6E-409C-BE32-E72D297353CC}">
                <c16:uniqueId val="{0000000F-889A-40E5-90B2-C862A317F00A}"/>
              </c:ext>
            </c:extLst>
          </c:dPt>
          <c:dPt>
            <c:idx val="31"/>
            <c:invertIfNegative val="0"/>
            <c:bubble3D val="0"/>
            <c:spPr>
              <a:solidFill>
                <a:srgbClr val="606868"/>
              </a:solidFill>
              <a:ln>
                <a:noFill/>
              </a:ln>
              <a:effectLst/>
            </c:spPr>
            <c:extLst>
              <c:ext xmlns:c16="http://schemas.microsoft.com/office/drawing/2014/chart" uri="{C3380CC4-5D6E-409C-BE32-E72D297353CC}">
                <c16:uniqueId val="{00000011-889A-40E5-90B2-C862A317F00A}"/>
              </c:ext>
            </c:extLst>
          </c:dPt>
          <c:dLbls>
            <c:dLbl>
              <c:idx val="0"/>
              <c:layout>
                <c:manualLayout>
                  <c:x val="-7.2592592592592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89A-40E5-90B2-C862A317F0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'F65'!$A$8:$A$39</c:f>
              <c:strCache>
                <c:ptCount val="32"/>
                <c:pt idx="0">
                  <c:v>Ciudad de México</c:v>
                </c:pt>
                <c:pt idx="1">
                  <c:v>Quintana Roo</c:v>
                </c:pt>
                <c:pt idx="2">
                  <c:v>Puebla</c:v>
                </c:pt>
                <c:pt idx="3">
                  <c:v>Veracruz</c:v>
                </c:pt>
                <c:pt idx="4">
                  <c:v>Guanajuato</c:v>
                </c:pt>
                <c:pt idx="5">
                  <c:v>Yucatán</c:v>
                </c:pt>
                <c:pt idx="6">
                  <c:v>Guerrero</c:v>
                </c:pt>
                <c:pt idx="7">
                  <c:v>Sinaloa</c:v>
                </c:pt>
                <c:pt idx="8">
                  <c:v>Coahuila</c:v>
                </c:pt>
                <c:pt idx="9">
                  <c:v>Tamaulipas</c:v>
                </c:pt>
                <c:pt idx="10">
                  <c:v>Jalisco</c:v>
                </c:pt>
                <c:pt idx="11">
                  <c:v>Campeche</c:v>
                </c:pt>
                <c:pt idx="12">
                  <c:v>Estado de México</c:v>
                </c:pt>
                <c:pt idx="13">
                  <c:v>Baja California Sur</c:v>
                </c:pt>
                <c:pt idx="14">
                  <c:v>Chiapas</c:v>
                </c:pt>
                <c:pt idx="15">
                  <c:v>Querétaro</c:v>
                </c:pt>
                <c:pt idx="16">
                  <c:v>Morelos</c:v>
                </c:pt>
                <c:pt idx="17">
                  <c:v>Hidalgo</c:v>
                </c:pt>
                <c:pt idx="18">
                  <c:v>Oaxaca</c:v>
                </c:pt>
                <c:pt idx="19">
                  <c:v>Nayarit</c:v>
                </c:pt>
                <c:pt idx="20">
                  <c:v>Colima</c:v>
                </c:pt>
                <c:pt idx="21">
                  <c:v>San Luis Potosí</c:v>
                </c:pt>
                <c:pt idx="22">
                  <c:v>Aguascalientes</c:v>
                </c:pt>
                <c:pt idx="23">
                  <c:v>Zacatecas</c:v>
                </c:pt>
                <c:pt idx="24">
                  <c:v>Tlaxcala</c:v>
                </c:pt>
                <c:pt idx="25">
                  <c:v>Michoacán</c:v>
                </c:pt>
                <c:pt idx="26">
                  <c:v>Durango</c:v>
                </c:pt>
                <c:pt idx="27">
                  <c:v>Nuevo León</c:v>
                </c:pt>
                <c:pt idx="28">
                  <c:v>Sonora</c:v>
                </c:pt>
                <c:pt idx="29">
                  <c:v>Tabasco</c:v>
                </c:pt>
                <c:pt idx="30">
                  <c:v>Chihuahua</c:v>
                </c:pt>
                <c:pt idx="31">
                  <c:v>Baja California</c:v>
                </c:pt>
              </c:strCache>
            </c:strRef>
          </c:cat>
          <c:val>
            <c:numRef>
              <c:f>'F65'!$D$8:$D$39</c:f>
              <c:numCache>
                <c:formatCode>#,##0</c:formatCode>
                <c:ptCount val="32"/>
                <c:pt idx="0">
                  <c:v>-160323</c:v>
                </c:pt>
                <c:pt idx="1">
                  <c:v>-93109</c:v>
                </c:pt>
                <c:pt idx="2">
                  <c:v>-33504</c:v>
                </c:pt>
                <c:pt idx="3">
                  <c:v>-26650</c:v>
                </c:pt>
                <c:pt idx="4">
                  <c:v>-20494</c:v>
                </c:pt>
                <c:pt idx="5">
                  <c:v>-16847</c:v>
                </c:pt>
                <c:pt idx="6">
                  <c:v>-11823</c:v>
                </c:pt>
                <c:pt idx="7">
                  <c:v>-11545</c:v>
                </c:pt>
                <c:pt idx="8">
                  <c:v>-9589</c:v>
                </c:pt>
                <c:pt idx="9">
                  <c:v>-7622</c:v>
                </c:pt>
                <c:pt idx="10">
                  <c:v>-7430</c:v>
                </c:pt>
                <c:pt idx="11">
                  <c:v>-7062</c:v>
                </c:pt>
                <c:pt idx="12">
                  <c:v>-6919</c:v>
                </c:pt>
                <c:pt idx="13">
                  <c:v>-6143</c:v>
                </c:pt>
                <c:pt idx="14">
                  <c:v>-5287</c:v>
                </c:pt>
                <c:pt idx="15">
                  <c:v>-4307</c:v>
                </c:pt>
                <c:pt idx="16">
                  <c:v>-4210</c:v>
                </c:pt>
                <c:pt idx="17">
                  <c:v>-3558</c:v>
                </c:pt>
                <c:pt idx="18">
                  <c:v>-2432</c:v>
                </c:pt>
                <c:pt idx="19">
                  <c:v>-2358</c:v>
                </c:pt>
                <c:pt idx="20">
                  <c:v>-2243</c:v>
                </c:pt>
                <c:pt idx="21">
                  <c:v>-1794</c:v>
                </c:pt>
                <c:pt idx="22">
                  <c:v>-1277</c:v>
                </c:pt>
                <c:pt idx="23">
                  <c:v>-1273</c:v>
                </c:pt>
                <c:pt idx="24">
                  <c:v>-1035</c:v>
                </c:pt>
                <c:pt idx="25">
                  <c:v>53</c:v>
                </c:pt>
                <c:pt idx="26">
                  <c:v>1231</c:v>
                </c:pt>
                <c:pt idx="27">
                  <c:v>2594</c:v>
                </c:pt>
                <c:pt idx="28">
                  <c:v>3177</c:v>
                </c:pt>
                <c:pt idx="29">
                  <c:v>5602</c:v>
                </c:pt>
                <c:pt idx="30">
                  <c:v>22584</c:v>
                </c:pt>
                <c:pt idx="31">
                  <c:v>43703</c:v>
                </c:pt>
              </c:numCache>
            </c:numRef>
          </c:val>
          <c:extLst>
            <c:ext xmlns:c16="http://schemas.microsoft.com/office/drawing/2014/chart" uri="{C3380CC4-5D6E-409C-BE32-E72D297353CC}">
              <c16:uniqueId val="{00000013-889A-40E5-90B2-C862A317F00A}"/>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50000"/>
          <c:min val="-185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2D64-4EAD-88D5-794C46BC0D64}"/>
              </c:ext>
            </c:extLst>
          </c:dPt>
          <c:dPt>
            <c:idx val="10"/>
            <c:invertIfNegative val="0"/>
            <c:bubble3D val="0"/>
            <c:extLst>
              <c:ext xmlns:c16="http://schemas.microsoft.com/office/drawing/2014/chart" uri="{C3380CC4-5D6E-409C-BE32-E72D297353CC}">
                <c16:uniqueId val="{00000001-2D64-4EAD-88D5-794C46BC0D64}"/>
              </c:ext>
            </c:extLst>
          </c:dPt>
          <c:dPt>
            <c:idx val="12"/>
            <c:invertIfNegative val="0"/>
            <c:bubble3D val="0"/>
            <c:spPr>
              <a:solidFill>
                <a:srgbClr val="C00000"/>
              </a:solidFill>
              <a:ln>
                <a:noFill/>
              </a:ln>
              <a:effectLst/>
            </c:spPr>
            <c:extLst>
              <c:ext xmlns:c16="http://schemas.microsoft.com/office/drawing/2014/chart" uri="{C3380CC4-5D6E-409C-BE32-E72D297353CC}">
                <c16:uniqueId val="{00000003-2D64-4EAD-88D5-794C46BC0D64}"/>
              </c:ext>
            </c:extLst>
          </c:dPt>
          <c:dPt>
            <c:idx val="13"/>
            <c:invertIfNegative val="0"/>
            <c:bubble3D val="0"/>
            <c:extLst>
              <c:ext xmlns:c16="http://schemas.microsoft.com/office/drawing/2014/chart" uri="{C3380CC4-5D6E-409C-BE32-E72D297353CC}">
                <c16:uniqueId val="{00000004-2D64-4EAD-88D5-794C46BC0D64}"/>
              </c:ext>
            </c:extLst>
          </c:dPt>
          <c:dPt>
            <c:idx val="16"/>
            <c:invertIfNegative val="0"/>
            <c:bubble3D val="0"/>
            <c:extLst>
              <c:ext xmlns:c16="http://schemas.microsoft.com/office/drawing/2014/chart" uri="{C3380CC4-5D6E-409C-BE32-E72D297353CC}">
                <c16:uniqueId val="{00000005-2D64-4EAD-88D5-794C46BC0D64}"/>
              </c:ext>
            </c:extLst>
          </c:dPt>
          <c:dPt>
            <c:idx val="17"/>
            <c:invertIfNegative val="0"/>
            <c:bubble3D val="0"/>
            <c:extLst>
              <c:ext xmlns:c16="http://schemas.microsoft.com/office/drawing/2014/chart" uri="{C3380CC4-5D6E-409C-BE32-E72D297353CC}">
                <c16:uniqueId val="{00000006-2D64-4EAD-88D5-794C46BC0D64}"/>
              </c:ext>
            </c:extLst>
          </c:dPt>
          <c:dPt>
            <c:idx val="18"/>
            <c:invertIfNegative val="0"/>
            <c:bubble3D val="0"/>
            <c:extLst>
              <c:ext xmlns:c16="http://schemas.microsoft.com/office/drawing/2014/chart" uri="{C3380CC4-5D6E-409C-BE32-E72D297353CC}">
                <c16:uniqueId val="{00000007-2D64-4EAD-88D5-794C46BC0D64}"/>
              </c:ext>
            </c:extLst>
          </c:dPt>
          <c:dPt>
            <c:idx val="21"/>
            <c:invertIfNegative val="0"/>
            <c:bubble3D val="0"/>
            <c:extLst>
              <c:ext xmlns:c16="http://schemas.microsoft.com/office/drawing/2014/chart" uri="{C3380CC4-5D6E-409C-BE32-E72D297353CC}">
                <c16:uniqueId val="{00000008-2D64-4EAD-88D5-794C46BC0D64}"/>
              </c:ext>
            </c:extLst>
          </c:dPt>
          <c:dPt>
            <c:idx val="22"/>
            <c:invertIfNegative val="0"/>
            <c:bubble3D val="0"/>
            <c:extLst>
              <c:ext xmlns:c16="http://schemas.microsoft.com/office/drawing/2014/chart" uri="{C3380CC4-5D6E-409C-BE32-E72D297353CC}">
                <c16:uniqueId val="{00000009-2D64-4EAD-88D5-794C46BC0D64}"/>
              </c:ext>
            </c:extLst>
          </c:dPt>
          <c:dPt>
            <c:idx val="23"/>
            <c:invertIfNegative val="0"/>
            <c:bubble3D val="0"/>
            <c:spPr>
              <a:solidFill>
                <a:srgbClr val="FFC000"/>
              </a:solidFill>
              <a:ln>
                <a:noFill/>
              </a:ln>
              <a:effectLst/>
            </c:spPr>
            <c:extLst>
              <c:ext xmlns:c16="http://schemas.microsoft.com/office/drawing/2014/chart" uri="{C3380CC4-5D6E-409C-BE32-E72D297353CC}">
                <c16:uniqueId val="{0000000B-2D64-4EAD-88D5-794C46BC0D64}"/>
              </c:ext>
            </c:extLst>
          </c:dPt>
          <c:dPt>
            <c:idx val="32"/>
            <c:invertIfNegative val="0"/>
            <c:bubble3D val="0"/>
            <c:extLst>
              <c:ext xmlns:c16="http://schemas.microsoft.com/office/drawing/2014/chart" uri="{C3380CC4-5D6E-409C-BE32-E72D297353CC}">
                <c16:uniqueId val="{0000000C-2D64-4EAD-88D5-794C46BC0D64}"/>
              </c:ext>
            </c:extLst>
          </c:dPt>
          <c:dLbls>
            <c:dLbl>
              <c:idx val="0"/>
              <c:layout>
                <c:manualLayout>
                  <c:x val="-1.28282828282828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D64-4EAD-88D5-794C46BC0D64}"/>
                </c:ext>
              </c:extLst>
            </c:dLbl>
            <c:dLbl>
              <c:idx val="23"/>
              <c:layout>
                <c:manualLayout>
                  <c:x val="2.5764309764309762E-3"/>
                  <c:y val="-1.90513804257880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D64-4EAD-88D5-794C46BC0D6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'F66'!$A$7:$A$39</c:f>
              <c:strCache>
                <c:ptCount val="33"/>
                <c:pt idx="0">
                  <c:v>Quintana Roo</c:v>
                </c:pt>
                <c:pt idx="1">
                  <c:v>Guerrero</c:v>
                </c:pt>
                <c:pt idx="2">
                  <c:v>Puebla</c:v>
                </c:pt>
                <c:pt idx="3">
                  <c:v>Campeche</c:v>
                </c:pt>
                <c:pt idx="4">
                  <c:v>Ciudad de México</c:v>
                </c:pt>
                <c:pt idx="5">
                  <c:v>Yucatán</c:v>
                </c:pt>
                <c:pt idx="6">
                  <c:v>Veracruz</c:v>
                </c:pt>
                <c:pt idx="7">
                  <c:v>Baja California Sur</c:v>
                </c:pt>
                <c:pt idx="8">
                  <c:v>Chiapas</c:v>
                </c:pt>
                <c:pt idx="9">
                  <c:v>Guanajuato</c:v>
                </c:pt>
                <c:pt idx="10">
                  <c:v>Sinaloa</c:v>
                </c:pt>
                <c:pt idx="11">
                  <c:v>Morelos</c:v>
                </c:pt>
                <c:pt idx="12">
                  <c:v>Nacional</c:v>
                </c:pt>
                <c:pt idx="13">
                  <c:v>Colima</c:v>
                </c:pt>
                <c:pt idx="14">
                  <c:v>Hidalgo</c:v>
                </c:pt>
                <c:pt idx="15">
                  <c:v>Nayarit</c:v>
                </c:pt>
                <c:pt idx="16">
                  <c:v>Coahuila</c:v>
                </c:pt>
                <c:pt idx="17">
                  <c:v>Oaxaca</c:v>
                </c:pt>
                <c:pt idx="18">
                  <c:v>Tamaulipas</c:v>
                </c:pt>
                <c:pt idx="19">
                  <c:v>Tlaxcala</c:v>
                </c:pt>
                <c:pt idx="20">
                  <c:v>Querétaro</c:v>
                </c:pt>
                <c:pt idx="21">
                  <c:v>Zacatecas</c:v>
                </c:pt>
                <c:pt idx="22">
                  <c:v>Estado de México</c:v>
                </c:pt>
                <c:pt idx="23">
                  <c:v>Jalisco</c:v>
                </c:pt>
                <c:pt idx="24">
                  <c:v>San Luis Potosí</c:v>
                </c:pt>
                <c:pt idx="25">
                  <c:v>Aguascalientes</c:v>
                </c:pt>
                <c:pt idx="26">
                  <c:v>Michoacán</c:v>
                </c:pt>
                <c:pt idx="27">
                  <c:v>Nuevo León</c:v>
                </c:pt>
                <c:pt idx="28">
                  <c:v>Durango</c:v>
                </c:pt>
                <c:pt idx="29">
                  <c:v>Sonora</c:v>
                </c:pt>
                <c:pt idx="30">
                  <c:v>Chihuahua</c:v>
                </c:pt>
                <c:pt idx="31">
                  <c:v>Tabasco</c:v>
                </c:pt>
                <c:pt idx="32">
                  <c:v>Baja California</c:v>
                </c:pt>
              </c:strCache>
            </c:strRef>
          </c:cat>
          <c:val>
            <c:numRef>
              <c:f>'F66'!$D$7:$D$39</c:f>
              <c:numCache>
                <c:formatCode>0.00%</c:formatCode>
                <c:ptCount val="33"/>
                <c:pt idx="0">
                  <c:v>-0.20102814553808199</c:v>
                </c:pt>
                <c:pt idx="1">
                  <c:v>-7.4102626779234002E-2</c:v>
                </c:pt>
                <c:pt idx="2">
                  <c:v>-5.3231564614609803E-2</c:v>
                </c:pt>
                <c:pt idx="3">
                  <c:v>-5.2829624088273901E-2</c:v>
                </c:pt>
                <c:pt idx="4">
                  <c:v>-4.6201954555095501E-2</c:v>
                </c:pt>
                <c:pt idx="5">
                  <c:v>-4.3838717651803902E-2</c:v>
                </c:pt>
                <c:pt idx="6">
                  <c:v>-3.5564155601521298E-2</c:v>
                </c:pt>
                <c:pt idx="7">
                  <c:v>-3.3307127172174399E-2</c:v>
                </c:pt>
                <c:pt idx="8">
                  <c:v>-2.32390496912156E-2</c:v>
                </c:pt>
                <c:pt idx="9">
                  <c:v>-2.0336150797509701E-2</c:v>
                </c:pt>
                <c:pt idx="10">
                  <c:v>-1.999334998147E-2</c:v>
                </c:pt>
                <c:pt idx="11">
                  <c:v>-1.99208842790627E-2</c:v>
                </c:pt>
                <c:pt idx="12">
                  <c:v>-1.8112824745676701E-2</c:v>
                </c:pt>
                <c:pt idx="13">
                  <c:v>-1.6161106707976099E-2</c:v>
                </c:pt>
                <c:pt idx="14">
                  <c:v>-1.5627264701619299E-2</c:v>
                </c:pt>
                <c:pt idx="15">
                  <c:v>-1.54808721285215E-2</c:v>
                </c:pt>
                <c:pt idx="16">
                  <c:v>-1.23485725544636E-2</c:v>
                </c:pt>
                <c:pt idx="17">
                  <c:v>-1.1429430784269499E-2</c:v>
                </c:pt>
                <c:pt idx="18">
                  <c:v>-1.1006498194945801E-2</c:v>
                </c:pt>
                <c:pt idx="19">
                  <c:v>-1.01199730134053E-2</c:v>
                </c:pt>
                <c:pt idx="20">
                  <c:v>-7.0848254454951602E-3</c:v>
                </c:pt>
                <c:pt idx="21">
                  <c:v>-6.7292901206831299E-3</c:v>
                </c:pt>
                <c:pt idx="22">
                  <c:v>-4.2547539296056104E-3</c:v>
                </c:pt>
                <c:pt idx="23">
                  <c:v>-4.0988603182326999E-3</c:v>
                </c:pt>
                <c:pt idx="24">
                  <c:v>-4.0103186347927302E-3</c:v>
                </c:pt>
                <c:pt idx="25">
                  <c:v>-3.8898416344036501E-3</c:v>
                </c:pt>
                <c:pt idx="26">
                  <c:v>1.14323185173459E-4</c:v>
                </c:pt>
                <c:pt idx="27">
                  <c:v>1.58855845974748E-3</c:v>
                </c:pt>
                <c:pt idx="28">
                  <c:v>5.0732969836344601E-3</c:v>
                </c:pt>
                <c:pt idx="29">
                  <c:v>5.4161779547747804E-3</c:v>
                </c:pt>
                <c:pt idx="30">
                  <c:v>2.52928942691166E-2</c:v>
                </c:pt>
                <c:pt idx="31">
                  <c:v>3.2718140404158297E-2</c:v>
                </c:pt>
                <c:pt idx="32">
                  <c:v>4.7547811101271001E-2</c:v>
                </c:pt>
              </c:numCache>
            </c:numRef>
          </c:val>
          <c:extLst>
            <c:ext xmlns:c16="http://schemas.microsoft.com/office/drawing/2014/chart" uri="{C3380CC4-5D6E-409C-BE32-E72D297353CC}">
              <c16:uniqueId val="{0000000E-2D64-4EAD-88D5-794C46BC0D6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27"/>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'F67'!$G$6</c:f>
              <c:strCache>
                <c:ptCount val="1"/>
                <c:pt idx="0">
                  <c:v>Permanentes</c:v>
                </c:pt>
              </c:strCache>
            </c:strRef>
          </c:tx>
          <c:spPr>
            <a:solidFill>
              <a:srgbClr val="FFC000"/>
            </a:solidFill>
            <a:ln>
              <a:noFill/>
            </a:ln>
            <a:effectLst/>
          </c:spPr>
          <c:invertIfNegative val="0"/>
          <c:dLbls>
            <c:dLbl>
              <c:idx val="0"/>
              <c:layout>
                <c:manualLayout>
                  <c:x val="5.12381819529289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99-4453-9FC9-B65D21709F0C}"/>
                </c:ext>
              </c:extLst>
            </c:dLbl>
            <c:dLbl>
              <c:idx val="1"/>
              <c:layout>
                <c:manualLayout>
                  <c:x val="3.0310918052969656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99-4453-9FC9-B65D21709F0C}"/>
                </c:ext>
              </c:extLst>
            </c:dLbl>
            <c:dLbl>
              <c:idx val="2"/>
              <c:layout>
                <c:manualLayout>
                  <c:x val="-2.46016537325442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99-4453-9FC9-B65D21709F0C}"/>
                </c:ext>
              </c:extLst>
            </c:dLbl>
            <c:dLbl>
              <c:idx val="3"/>
              <c:layout>
                <c:manualLayout>
                  <c:x val="-2.46489939818897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99-4453-9FC9-B65D21709F0C}"/>
                </c:ext>
              </c:extLst>
            </c:dLbl>
            <c:dLbl>
              <c:idx val="4"/>
              <c:layout>
                <c:manualLayout>
                  <c:x val="-2.8827035668533556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99-4453-9FC9-B65D21709F0C}"/>
                </c:ext>
              </c:extLst>
            </c:dLbl>
            <c:dLbl>
              <c:idx val="5"/>
              <c:layout>
                <c:manualLayout>
                  <c:x val="-2.78679796905792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99-4453-9FC9-B65D21709F0C}"/>
                </c:ext>
              </c:extLst>
            </c:dLbl>
            <c:dLbl>
              <c:idx val="6"/>
              <c:layout>
                <c:manualLayout>
                  <c:x val="-3.2345187553598088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99-4453-9FC9-B65D21709F0C}"/>
                </c:ext>
              </c:extLst>
            </c:dLbl>
            <c:dLbl>
              <c:idx val="7"/>
              <c:layout>
                <c:manualLayout>
                  <c:x val="-3.69940605380453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99-4453-9FC9-B65D21709F0C}"/>
                </c:ext>
              </c:extLst>
            </c:dLbl>
            <c:dLbl>
              <c:idx val="8"/>
              <c:layout>
                <c:manualLayout>
                  <c:x val="9.1134819887744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99-4453-9FC9-B65D21709F0C}"/>
                </c:ext>
              </c:extLst>
            </c:dLbl>
            <c:dLbl>
              <c:idx val="9"/>
              <c:layout>
                <c:manualLayout>
                  <c:x val="-4.508984816333448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99-4453-9FC9-B65D21709F0C}"/>
                </c:ext>
              </c:extLst>
            </c:dLbl>
            <c:dLbl>
              <c:idx val="10"/>
              <c:layout>
                <c:manualLayout>
                  <c:x val="-3.9510504846703806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99-4453-9FC9-B65D21709F0C}"/>
                </c:ext>
              </c:extLst>
            </c:dLbl>
            <c:dLbl>
              <c:idx val="11"/>
              <c:layout>
                <c:manualLayout>
                  <c:x val="-2.18264261439173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99-4453-9FC9-B65D21709F0C}"/>
                </c:ext>
              </c:extLst>
            </c:dLbl>
            <c:dLbl>
              <c:idx val="12"/>
              <c:layout>
                <c:manualLayout>
                  <c:x val="-2.1441351783426679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99-4453-9FC9-B65D21709F0C}"/>
                </c:ext>
              </c:extLst>
            </c:dLbl>
            <c:dLbl>
              <c:idx val="13"/>
              <c:layout>
                <c:manualLayout>
                  <c:x val="-4.2184245830503793E-2"/>
                  <c:y val="-1.97761064459058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99-4453-9FC9-B65D21709F0C}"/>
                </c:ext>
              </c:extLst>
            </c:dLbl>
            <c:dLbl>
              <c:idx val="14"/>
              <c:layout>
                <c:manualLayout>
                  <c:x val="-4.1796297780755692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99-4453-9FC9-B65D21709F0C}"/>
                </c:ext>
              </c:extLst>
            </c:dLbl>
            <c:dLbl>
              <c:idx val="15"/>
              <c:layout>
                <c:manualLayout>
                  <c:x val="-4.82816094474802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99-4453-9FC9-B65D21709F0C}"/>
                </c:ext>
              </c:extLst>
            </c:dLbl>
            <c:dLbl>
              <c:idx val="16"/>
              <c:layout>
                <c:manualLayout>
                  <c:x val="-3.92815171869304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99-4453-9FC9-B65D21709F0C}"/>
                </c:ext>
              </c:extLst>
            </c:dLbl>
            <c:dLbl>
              <c:idx val="17"/>
              <c:layout>
                <c:manualLayout>
                  <c:x val="-2.7364176589717334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99-4453-9FC9-B65D21709F0C}"/>
                </c:ext>
              </c:extLst>
            </c:dLbl>
            <c:dLbl>
              <c:idx val="18"/>
              <c:layout>
                <c:manualLayout>
                  <c:x val="-4.474485420564419E-2"/>
                  <c:y val="-1.97761064459058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99-4453-9FC9-B65D21709F0C}"/>
                </c:ext>
              </c:extLst>
            </c:dLbl>
            <c:dLbl>
              <c:idx val="19"/>
              <c:layout>
                <c:manualLayout>
                  <c:x val="-4.2049636175815301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99-4453-9FC9-B65D21709F0C}"/>
                </c:ext>
              </c:extLst>
            </c:dLbl>
            <c:dLbl>
              <c:idx val="20"/>
              <c:layout>
                <c:manualLayout>
                  <c:x val="-5.48014053852937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099-4453-9FC9-B65D21709F0C}"/>
                </c:ext>
              </c:extLst>
            </c:dLbl>
            <c:dLbl>
              <c:idx val="21"/>
              <c:layout>
                <c:manualLayout>
                  <c:x val="-6.6719955956930921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099-4453-9FC9-B65D21709F0C}"/>
                </c:ext>
              </c:extLst>
            </c:dLbl>
            <c:dLbl>
              <c:idx val="22"/>
              <c:layout>
                <c:manualLayout>
                  <c:x val="-8.3098623502845678E-2"/>
                  <c:y val="-1.9776106445905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099-4453-9FC9-B65D21709F0C}"/>
                </c:ext>
              </c:extLst>
            </c:dLbl>
            <c:dLbl>
              <c:idx val="23"/>
              <c:layout>
                <c:manualLayout>
                  <c:x val="-6.9057324050812871E-2"/>
                  <c:y val="1.97761064459047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099-4453-9FC9-B65D21709F0C}"/>
                </c:ext>
              </c:extLst>
            </c:dLbl>
            <c:dLbl>
              <c:idx val="24"/>
              <c:layout>
                <c:manualLayout>
                  <c:x val="-8.49078377605793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099-4453-9FC9-B65D21709F0C}"/>
                </c:ext>
              </c:extLst>
            </c:dLbl>
            <c:dLbl>
              <c:idx val="25"/>
              <c:layout>
                <c:manualLayout>
                  <c:x val="-9.24567169461455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099-4453-9FC9-B65D21709F0C}"/>
                </c:ext>
              </c:extLst>
            </c:dLbl>
            <c:dLbl>
              <c:idx val="26"/>
              <c:layout>
                <c:manualLayout>
                  <c:x val="-5.7552433485437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099-4453-9FC9-B65D21709F0C}"/>
                </c:ext>
              </c:extLst>
            </c:dLbl>
            <c:dLbl>
              <c:idx val="27"/>
              <c:layout>
                <c:manualLayout>
                  <c:x val="-4.2331711463448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099-4453-9FC9-B65D21709F0C}"/>
                </c:ext>
              </c:extLst>
            </c:dLbl>
            <c:dLbl>
              <c:idx val="28"/>
              <c:layout>
                <c:manualLayout>
                  <c:x val="-4.2573555101479005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099-4453-9FC9-B65D21709F0C}"/>
                </c:ext>
              </c:extLst>
            </c:dLbl>
            <c:dLbl>
              <c:idx val="29"/>
              <c:layout>
                <c:manualLayout>
                  <c:x val="-0.11817895824227012"/>
                  <c:y val="-3.95522128918101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099-4453-9FC9-B65D21709F0C}"/>
                </c:ext>
              </c:extLst>
            </c:dLbl>
            <c:dLbl>
              <c:idx val="30"/>
              <c:layout>
                <c:manualLayout>
                  <c:x val="-0.1430009785668155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099-4453-9FC9-B65D21709F0C}"/>
                </c:ext>
              </c:extLst>
            </c:dLbl>
            <c:dLbl>
              <c:idx val="31"/>
              <c:layout>
                <c:manualLayout>
                  <c:x val="-0.18269600451320461"/>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099-4453-9FC9-B65D21709F0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'F67'!$A$7:$A$38</c:f>
              <c:strCache>
                <c:ptCount val="32"/>
                <c:pt idx="0">
                  <c:v>Sonora</c:v>
                </c:pt>
                <c:pt idx="1">
                  <c:v>Zacatecas</c:v>
                </c:pt>
                <c:pt idx="2">
                  <c:v>Guerrero</c:v>
                </c:pt>
                <c:pt idx="3">
                  <c:v>Tlaxcala</c:v>
                </c:pt>
                <c:pt idx="4">
                  <c:v>Colima</c:v>
                </c:pt>
                <c:pt idx="5">
                  <c:v>Chiapas</c:v>
                </c:pt>
                <c:pt idx="6">
                  <c:v>Tabasco</c:v>
                </c:pt>
                <c:pt idx="7">
                  <c:v>Campeche</c:v>
                </c:pt>
                <c:pt idx="8">
                  <c:v>Baja California</c:v>
                </c:pt>
                <c:pt idx="9">
                  <c:v>Aguascalientes</c:v>
                </c:pt>
                <c:pt idx="10">
                  <c:v>Hidalgo</c:v>
                </c:pt>
                <c:pt idx="11">
                  <c:v>Tamaulipas</c:v>
                </c:pt>
                <c:pt idx="12">
                  <c:v>Morelos</c:v>
                </c:pt>
                <c:pt idx="13">
                  <c:v>Nayarit</c:v>
                </c:pt>
                <c:pt idx="14">
                  <c:v>Baja California Sur</c:v>
                </c:pt>
                <c:pt idx="15">
                  <c:v>Durango</c:v>
                </c:pt>
                <c:pt idx="16">
                  <c:v>Oaxaca</c:v>
                </c:pt>
                <c:pt idx="17">
                  <c:v>San Luis Potosí</c:v>
                </c:pt>
                <c:pt idx="18">
                  <c:v>Yucatán</c:v>
                </c:pt>
                <c:pt idx="19">
                  <c:v>Michoacán</c:v>
                </c:pt>
                <c:pt idx="20">
                  <c:v>Puebla</c:v>
                </c:pt>
                <c:pt idx="21">
                  <c:v>Querétaro</c:v>
                </c:pt>
                <c:pt idx="22">
                  <c:v>Coahuila</c:v>
                </c:pt>
                <c:pt idx="23">
                  <c:v>Guanajuato</c:v>
                </c:pt>
                <c:pt idx="24">
                  <c:v>Chihuahua</c:v>
                </c:pt>
                <c:pt idx="25">
                  <c:v>Estado de México</c:v>
                </c:pt>
                <c:pt idx="26">
                  <c:v>Sinaloa</c:v>
                </c:pt>
                <c:pt idx="27">
                  <c:v>Veracruz</c:v>
                </c:pt>
                <c:pt idx="28">
                  <c:v>Quintana Roo</c:v>
                </c:pt>
                <c:pt idx="29">
                  <c:v>Nuevo León</c:v>
                </c:pt>
                <c:pt idx="30">
                  <c:v>Jalisco</c:v>
                </c:pt>
                <c:pt idx="31">
                  <c:v>Ciudad de México</c:v>
                </c:pt>
              </c:strCache>
            </c:strRef>
          </c:cat>
          <c:val>
            <c:numRef>
              <c:f>'F67'!$G$7:$G$38</c:f>
              <c:numCache>
                <c:formatCode>#,##0</c:formatCode>
                <c:ptCount val="32"/>
                <c:pt idx="0">
                  <c:v>2557</c:v>
                </c:pt>
                <c:pt idx="1">
                  <c:v>555</c:v>
                </c:pt>
                <c:pt idx="2">
                  <c:v>476</c:v>
                </c:pt>
                <c:pt idx="3">
                  <c:v>289</c:v>
                </c:pt>
                <c:pt idx="4">
                  <c:v>706</c:v>
                </c:pt>
                <c:pt idx="5">
                  <c:v>802</c:v>
                </c:pt>
                <c:pt idx="6">
                  <c:v>482</c:v>
                </c:pt>
                <c:pt idx="7">
                  <c:v>946</c:v>
                </c:pt>
                <c:pt idx="8">
                  <c:v>6627</c:v>
                </c:pt>
                <c:pt idx="9">
                  <c:v>1627</c:v>
                </c:pt>
                <c:pt idx="10">
                  <c:v>1837</c:v>
                </c:pt>
                <c:pt idx="11">
                  <c:v>199</c:v>
                </c:pt>
                <c:pt idx="12">
                  <c:v>544</c:v>
                </c:pt>
                <c:pt idx="13">
                  <c:v>1337</c:v>
                </c:pt>
                <c:pt idx="14">
                  <c:v>1490</c:v>
                </c:pt>
                <c:pt idx="15">
                  <c:v>2329</c:v>
                </c:pt>
                <c:pt idx="16">
                  <c:v>1239</c:v>
                </c:pt>
                <c:pt idx="17">
                  <c:v>560</c:v>
                </c:pt>
                <c:pt idx="18">
                  <c:v>1976</c:v>
                </c:pt>
                <c:pt idx="19">
                  <c:v>1707</c:v>
                </c:pt>
                <c:pt idx="20">
                  <c:v>2788</c:v>
                </c:pt>
                <c:pt idx="21">
                  <c:v>4361</c:v>
                </c:pt>
                <c:pt idx="22">
                  <c:v>5804</c:v>
                </c:pt>
                <c:pt idx="23">
                  <c:v>4786</c:v>
                </c:pt>
                <c:pt idx="24">
                  <c:v>6368</c:v>
                </c:pt>
                <c:pt idx="25">
                  <c:v>6738</c:v>
                </c:pt>
                <c:pt idx="26">
                  <c:v>3446</c:v>
                </c:pt>
                <c:pt idx="27">
                  <c:v>1160</c:v>
                </c:pt>
                <c:pt idx="28">
                  <c:v>1951</c:v>
                </c:pt>
                <c:pt idx="29">
                  <c:v>9497</c:v>
                </c:pt>
                <c:pt idx="30">
                  <c:v>11059</c:v>
                </c:pt>
                <c:pt idx="31">
                  <c:v>15596</c:v>
                </c:pt>
              </c:numCache>
            </c:numRef>
          </c:val>
          <c:extLst>
            <c:ext xmlns:c16="http://schemas.microsoft.com/office/drawing/2014/chart" uri="{C3380CC4-5D6E-409C-BE32-E72D297353CC}">
              <c16:uniqueId val="{00000020-B099-4453-9FC9-B65D21709F0C}"/>
            </c:ext>
          </c:extLst>
        </c:ser>
        <c:ser>
          <c:idx val="1"/>
          <c:order val="1"/>
          <c:tx>
            <c:strRef>
              <c:f>'F67'!$H$6</c:f>
              <c:strCache>
                <c:ptCount val="1"/>
                <c:pt idx="0">
                  <c:v>Eventuales</c:v>
                </c:pt>
              </c:strCache>
            </c:strRef>
          </c:tx>
          <c:spPr>
            <a:solidFill>
              <a:srgbClr val="7C878E"/>
            </a:solidFill>
            <a:ln>
              <a:noFill/>
            </a:ln>
            <a:effectLst/>
          </c:spPr>
          <c:invertIfNegative val="0"/>
          <c:dLbls>
            <c:dLbl>
              <c:idx val="0"/>
              <c:layout>
                <c:manualLayout>
                  <c:x val="-6.7757206532046935E-2"/>
                  <c:y val="1.97761064459065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099-4453-9FC9-B65D21709F0C}"/>
                </c:ext>
              </c:extLst>
            </c:dLbl>
            <c:dLbl>
              <c:idx val="2"/>
              <c:layout>
                <c:manualLayout>
                  <c:x val="1.9055433465775116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099-4453-9FC9-B65D21709F0C}"/>
                </c:ext>
              </c:extLst>
            </c:dLbl>
            <c:dLbl>
              <c:idx val="3"/>
              <c:layout>
                <c:manualLayout>
                  <c:x val="2.50998607016944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099-4453-9FC9-B65D21709F0C}"/>
                </c:ext>
              </c:extLst>
            </c:dLbl>
            <c:dLbl>
              <c:idx val="4"/>
              <c:layout>
                <c:manualLayout>
                  <c:x val="2.302732575990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099-4453-9FC9-B65D21709F0C}"/>
                </c:ext>
              </c:extLst>
            </c:dLbl>
            <c:dLbl>
              <c:idx val="5"/>
              <c:layout>
                <c:manualLayout>
                  <c:x val="1.30022339152806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099-4453-9FC9-B65D21709F0C}"/>
                </c:ext>
              </c:extLst>
            </c:dLbl>
            <c:dLbl>
              <c:idx val="6"/>
              <c:layout>
                <c:manualLayout>
                  <c:x val="2.8376168948728846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099-4453-9FC9-B65D21709F0C}"/>
                </c:ext>
              </c:extLst>
            </c:dLbl>
            <c:dLbl>
              <c:idx val="7"/>
              <c:layout>
                <c:manualLayout>
                  <c:x val="1.83855613751964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099-4453-9FC9-B65D21709F0C}"/>
                </c:ext>
              </c:extLst>
            </c:dLbl>
            <c:dLbl>
              <c:idx val="8"/>
              <c:layout>
                <c:manualLayout>
                  <c:x val="-8.04816000701784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099-4453-9FC9-B65D21709F0C}"/>
                </c:ext>
              </c:extLst>
            </c:dLbl>
            <c:dLbl>
              <c:idx val="9"/>
              <c:layout>
                <c:manualLayout>
                  <c:x val="2.160605955191622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099-4453-9FC9-B65D21709F0C}"/>
                </c:ext>
              </c:extLst>
            </c:dLbl>
            <c:dLbl>
              <c:idx val="10"/>
              <c:layout>
                <c:manualLayout>
                  <c:x val="1.472281754644411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099-4453-9FC9-B65D21709F0C}"/>
                </c:ext>
              </c:extLst>
            </c:dLbl>
            <c:dLbl>
              <c:idx val="11"/>
              <c:layout>
                <c:manualLayout>
                  <c:x val="4.73514416089029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099-4453-9FC9-B65D21709F0C}"/>
                </c:ext>
              </c:extLst>
            </c:dLbl>
            <c:dLbl>
              <c:idx val="12"/>
              <c:layout>
                <c:manualLayout>
                  <c:x val="4.1766350913757563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099-4453-9FC9-B65D21709F0C}"/>
                </c:ext>
              </c:extLst>
            </c:dLbl>
            <c:dLbl>
              <c:idx val="13"/>
              <c:layout>
                <c:manualLayout>
                  <c:x val="2.5756876814016345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099-4453-9FC9-B65D21709F0C}"/>
                </c:ext>
              </c:extLst>
            </c:dLbl>
            <c:dLbl>
              <c:idx val="14"/>
              <c:layout>
                <c:manualLayout>
                  <c:x val="3.6987254431909443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099-4453-9FC9-B65D21709F0C}"/>
                </c:ext>
              </c:extLst>
            </c:dLbl>
            <c:dLbl>
              <c:idx val="15"/>
              <c:layout>
                <c:manualLayout>
                  <c:x val="2.52202531568988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099-4453-9FC9-B65D21709F0C}"/>
                </c:ext>
              </c:extLst>
            </c:dLbl>
            <c:dLbl>
              <c:idx val="16"/>
              <c:layout>
                <c:manualLayout>
                  <c:x val="4.23303502422217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099-4453-9FC9-B65D21709F0C}"/>
                </c:ext>
              </c:extLst>
            </c:dLbl>
            <c:dLbl>
              <c:idx val="17"/>
              <c:layout>
                <c:manualLayout>
                  <c:x val="4.8066990233993932E-2"/>
                  <c:y val="-7.2511552642008285E-17"/>
                </c:manualLayout>
              </c:layout>
              <c:tx>
                <c:rich>
                  <a:bodyPr/>
                  <a:lstStyle/>
                  <a:p>
                    <a:r>
                      <a:rPr lang="en-US"/>
                      <a:t>211</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099-4453-9FC9-B65D21709F0C}"/>
                </c:ext>
              </c:extLst>
            </c:dLbl>
            <c:dLbl>
              <c:idx val="18"/>
              <c:layout>
                <c:manualLayout>
                  <c:x val="3.9294524411990245E-2"/>
                  <c:y val="-1.97761064459058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099-4453-9FC9-B65D21709F0C}"/>
                </c:ext>
              </c:extLst>
            </c:dLbl>
            <c:dLbl>
              <c:idx val="19"/>
              <c:layout>
                <c:manualLayout>
                  <c:x val="4.6471185215322508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099-4453-9FC9-B65D21709F0C}"/>
                </c:ext>
              </c:extLst>
            </c:dLbl>
            <c:dLbl>
              <c:idx val="20"/>
              <c:layout>
                <c:manualLayout>
                  <c:x val="5.0307106633533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099-4453-9FC9-B65D21709F0C}"/>
                </c:ext>
              </c:extLst>
            </c:dLbl>
            <c:dLbl>
              <c:idx val="21"/>
              <c:layout>
                <c:manualLayout>
                  <c:x val="3.8369952705124624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099-4453-9FC9-B65D21709F0C}"/>
                </c:ext>
              </c:extLst>
            </c:dLbl>
            <c:dLbl>
              <c:idx val="22"/>
              <c:layout>
                <c:manualLayout>
                  <c:x val="2.2217247882922803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099-4453-9FC9-B65D21709F0C}"/>
                </c:ext>
              </c:extLst>
            </c:dLbl>
            <c:dLbl>
              <c:idx val="23"/>
              <c:layout>
                <c:manualLayout>
                  <c:x val="4.3635761399093427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099-4453-9FC9-B65D21709F0C}"/>
                </c:ext>
              </c:extLst>
            </c:dLbl>
            <c:dLbl>
              <c:idx val="24"/>
              <c:layout>
                <c:manualLayout>
                  <c:x val="2.10106008884237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099-4453-9FC9-B65D21709F0C}"/>
                </c:ext>
              </c:extLst>
            </c:dLbl>
            <c:dLbl>
              <c:idx val="25"/>
              <c:layout>
                <c:manualLayout>
                  <c:x val="2.42339727544008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099-4453-9FC9-B65D21709F0C}"/>
                </c:ext>
              </c:extLst>
            </c:dLbl>
            <c:dLbl>
              <c:idx val="26"/>
              <c:layout>
                <c:manualLayout>
                  <c:x val="7.42502317857256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099-4453-9FC9-B65D21709F0C}"/>
                </c:ext>
              </c:extLst>
            </c:dLbl>
            <c:dLbl>
              <c:idx val="27"/>
              <c:layout>
                <c:manualLayout>
                  <c:x val="8.90459502912257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099-4453-9FC9-B65D21709F0C}"/>
                </c:ext>
              </c:extLst>
            </c:dLbl>
            <c:dLbl>
              <c:idx val="28"/>
              <c:layout>
                <c:manualLayout>
                  <c:x val="9.01594292550641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099-4453-9FC9-B65D21709F0C}"/>
                </c:ext>
              </c:extLst>
            </c:dLbl>
            <c:dLbl>
              <c:idx val="29"/>
              <c:layout>
                <c:manualLayout>
                  <c:x val="5.1655471882463083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099-4453-9FC9-B65D21709F0C}"/>
                </c:ext>
              </c:extLst>
            </c:dLbl>
            <c:dLbl>
              <c:idx val="30"/>
              <c:layout>
                <c:manualLayout>
                  <c:x val="8.3820222000057468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099-4453-9FC9-B65D21709F0C}"/>
                </c:ext>
              </c:extLst>
            </c:dLbl>
            <c:dLbl>
              <c:idx val="31"/>
              <c:layout>
                <c:manualLayout>
                  <c:x val="0.11101243097474027"/>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099-4453-9FC9-B65D21709F0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'F67'!$A$7:$A$38</c:f>
              <c:strCache>
                <c:ptCount val="32"/>
                <c:pt idx="0">
                  <c:v>Sonora</c:v>
                </c:pt>
                <c:pt idx="1">
                  <c:v>Zacatecas</c:v>
                </c:pt>
                <c:pt idx="2">
                  <c:v>Guerrero</c:v>
                </c:pt>
                <c:pt idx="3">
                  <c:v>Tlaxcala</c:v>
                </c:pt>
                <c:pt idx="4">
                  <c:v>Colima</c:v>
                </c:pt>
                <c:pt idx="5">
                  <c:v>Chiapas</c:v>
                </c:pt>
                <c:pt idx="6">
                  <c:v>Tabasco</c:v>
                </c:pt>
                <c:pt idx="7">
                  <c:v>Campeche</c:v>
                </c:pt>
                <c:pt idx="8">
                  <c:v>Baja California</c:v>
                </c:pt>
                <c:pt idx="9">
                  <c:v>Aguascalientes</c:v>
                </c:pt>
                <c:pt idx="10">
                  <c:v>Hidalgo</c:v>
                </c:pt>
                <c:pt idx="11">
                  <c:v>Tamaulipas</c:v>
                </c:pt>
                <c:pt idx="12">
                  <c:v>Morelos</c:v>
                </c:pt>
                <c:pt idx="13">
                  <c:v>Nayarit</c:v>
                </c:pt>
                <c:pt idx="14">
                  <c:v>Baja California Sur</c:v>
                </c:pt>
                <c:pt idx="15">
                  <c:v>Durango</c:v>
                </c:pt>
                <c:pt idx="16">
                  <c:v>Oaxaca</c:v>
                </c:pt>
                <c:pt idx="17">
                  <c:v>San Luis Potosí</c:v>
                </c:pt>
                <c:pt idx="18">
                  <c:v>Yucatán</c:v>
                </c:pt>
                <c:pt idx="19">
                  <c:v>Michoacán</c:v>
                </c:pt>
                <c:pt idx="20">
                  <c:v>Puebla</c:v>
                </c:pt>
                <c:pt idx="21">
                  <c:v>Querétaro</c:v>
                </c:pt>
                <c:pt idx="22">
                  <c:v>Coahuila</c:v>
                </c:pt>
                <c:pt idx="23">
                  <c:v>Guanajuato</c:v>
                </c:pt>
                <c:pt idx="24">
                  <c:v>Chihuahua</c:v>
                </c:pt>
                <c:pt idx="25">
                  <c:v>Estado de México</c:v>
                </c:pt>
                <c:pt idx="26">
                  <c:v>Sinaloa</c:v>
                </c:pt>
                <c:pt idx="27">
                  <c:v>Veracruz</c:v>
                </c:pt>
                <c:pt idx="28">
                  <c:v>Quintana Roo</c:v>
                </c:pt>
                <c:pt idx="29">
                  <c:v>Nuevo León</c:v>
                </c:pt>
                <c:pt idx="30">
                  <c:v>Jalisco</c:v>
                </c:pt>
                <c:pt idx="31">
                  <c:v>Ciudad de México</c:v>
                </c:pt>
              </c:strCache>
            </c:strRef>
          </c:cat>
          <c:val>
            <c:numRef>
              <c:f>'F67'!$H$7:$H$38</c:f>
              <c:numCache>
                <c:formatCode>#,##0</c:formatCode>
                <c:ptCount val="32"/>
                <c:pt idx="0">
                  <c:v>-3656</c:v>
                </c:pt>
                <c:pt idx="1">
                  <c:v>-359</c:v>
                </c:pt>
                <c:pt idx="2">
                  <c:v>71</c:v>
                </c:pt>
                <c:pt idx="3">
                  <c:v>334</c:v>
                </c:pt>
                <c:pt idx="4">
                  <c:v>84</c:v>
                </c:pt>
                <c:pt idx="5">
                  <c:v>42</c:v>
                </c:pt>
                <c:pt idx="6">
                  <c:v>661</c:v>
                </c:pt>
                <c:pt idx="7">
                  <c:v>239</c:v>
                </c:pt>
                <c:pt idx="8">
                  <c:v>-5070</c:v>
                </c:pt>
                <c:pt idx="9">
                  <c:v>177</c:v>
                </c:pt>
                <c:pt idx="10">
                  <c:v>22</c:v>
                </c:pt>
                <c:pt idx="11">
                  <c:v>1661</c:v>
                </c:pt>
                <c:pt idx="12">
                  <c:v>1487</c:v>
                </c:pt>
                <c:pt idx="13">
                  <c:v>783</c:v>
                </c:pt>
                <c:pt idx="14">
                  <c:v>1010</c:v>
                </c:pt>
                <c:pt idx="15">
                  <c:v>346</c:v>
                </c:pt>
                <c:pt idx="16">
                  <c:v>1735</c:v>
                </c:pt>
                <c:pt idx="17">
                  <c:v>2818</c:v>
                </c:pt>
                <c:pt idx="18">
                  <c:v>1432</c:v>
                </c:pt>
                <c:pt idx="19">
                  <c:v>2340</c:v>
                </c:pt>
                <c:pt idx="20">
                  <c:v>1956</c:v>
                </c:pt>
                <c:pt idx="21">
                  <c:v>1148</c:v>
                </c:pt>
                <c:pt idx="22">
                  <c:v>238</c:v>
                </c:pt>
                <c:pt idx="23">
                  <c:v>2057</c:v>
                </c:pt>
                <c:pt idx="24">
                  <c:v>501</c:v>
                </c:pt>
                <c:pt idx="25">
                  <c:v>631</c:v>
                </c:pt>
                <c:pt idx="26">
                  <c:v>4154</c:v>
                </c:pt>
                <c:pt idx="27">
                  <c:v>6781</c:v>
                </c:pt>
                <c:pt idx="28">
                  <c:v>6317</c:v>
                </c:pt>
                <c:pt idx="29">
                  <c:v>2474</c:v>
                </c:pt>
                <c:pt idx="30">
                  <c:v>5876</c:v>
                </c:pt>
                <c:pt idx="31">
                  <c:v>8590</c:v>
                </c:pt>
              </c:numCache>
            </c:numRef>
          </c:val>
          <c:extLst>
            <c:ext xmlns:c16="http://schemas.microsoft.com/office/drawing/2014/chart" uri="{C3380CC4-5D6E-409C-BE32-E72D297353CC}">
              <c16:uniqueId val="{00000040-B099-4453-9FC9-B65D21709F0C}"/>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B882-4392-953A-7820C5E7299C}"/>
              </c:ext>
            </c:extLst>
          </c:dPt>
          <c:dPt>
            <c:idx val="7"/>
            <c:invertIfNegative val="0"/>
            <c:bubble3D val="0"/>
            <c:extLst>
              <c:ext xmlns:c16="http://schemas.microsoft.com/office/drawing/2014/chart" uri="{C3380CC4-5D6E-409C-BE32-E72D297353CC}">
                <c16:uniqueId val="{00000002-B882-4392-953A-7820C5E7299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'F68'!$B$7:$B$26</c:f>
              <c:strCache>
                <c:ptCount val="20"/>
                <c:pt idx="0">
                  <c:v>Zapotiltic</c:v>
                </c:pt>
                <c:pt idx="1">
                  <c:v>Zapotlanejo</c:v>
                </c:pt>
                <c:pt idx="2">
                  <c:v>San Gabriel</c:v>
                </c:pt>
                <c:pt idx="3">
                  <c:v>Cocula</c:v>
                </c:pt>
                <c:pt idx="4">
                  <c:v>Sayula</c:v>
                </c:pt>
                <c:pt idx="5">
                  <c:v>Tepatitlán de Morelos</c:v>
                </c:pt>
                <c:pt idx="6">
                  <c:v>Tequila</c:v>
                </c:pt>
                <c:pt idx="7">
                  <c:v>Ixtlahuacán de los Membrillos</c:v>
                </c:pt>
                <c:pt idx="8">
                  <c:v>Ahualulco de Mercado</c:v>
                </c:pt>
                <c:pt idx="9">
                  <c:v>Encarnación de Díaz</c:v>
                </c:pt>
                <c:pt idx="10">
                  <c:v>Villa Purificación</c:v>
                </c:pt>
                <c:pt idx="11">
                  <c:v>Juanacatlán</c:v>
                </c:pt>
                <c:pt idx="12">
                  <c:v>Acatic</c:v>
                </c:pt>
                <c:pt idx="13">
                  <c:v>Tecolotlán</c:v>
                </c:pt>
                <c:pt idx="14">
                  <c:v>Chapala</c:v>
                </c:pt>
                <c:pt idx="15">
                  <c:v>San Juanito de Escobedo</c:v>
                </c:pt>
                <c:pt idx="16">
                  <c:v>Ayutla</c:v>
                </c:pt>
                <c:pt idx="17">
                  <c:v>Poncitlán</c:v>
                </c:pt>
                <c:pt idx="18">
                  <c:v>Tuxcueca</c:v>
                </c:pt>
                <c:pt idx="19">
                  <c:v>Zapotlán del Rey</c:v>
                </c:pt>
              </c:strCache>
            </c:strRef>
          </c:cat>
          <c:val>
            <c:numRef>
              <c:f>'F68'!$G$7:$G$26</c:f>
              <c:numCache>
                <c:formatCode>#,##0</c:formatCode>
                <c:ptCount val="20"/>
                <c:pt idx="0">
                  <c:v>-405</c:v>
                </c:pt>
                <c:pt idx="1">
                  <c:v>-75</c:v>
                </c:pt>
                <c:pt idx="2">
                  <c:v>-66</c:v>
                </c:pt>
                <c:pt idx="3">
                  <c:v>-62</c:v>
                </c:pt>
                <c:pt idx="4">
                  <c:v>-51</c:v>
                </c:pt>
                <c:pt idx="5">
                  <c:v>-43</c:v>
                </c:pt>
                <c:pt idx="6">
                  <c:v>-43</c:v>
                </c:pt>
                <c:pt idx="7">
                  <c:v>-32</c:v>
                </c:pt>
                <c:pt idx="8">
                  <c:v>-26</c:v>
                </c:pt>
                <c:pt idx="9">
                  <c:v>-22</c:v>
                </c:pt>
                <c:pt idx="10">
                  <c:v>-20</c:v>
                </c:pt>
                <c:pt idx="11">
                  <c:v>-19</c:v>
                </c:pt>
                <c:pt idx="12">
                  <c:v>-17</c:v>
                </c:pt>
                <c:pt idx="13">
                  <c:v>-17</c:v>
                </c:pt>
                <c:pt idx="14">
                  <c:v>-16</c:v>
                </c:pt>
                <c:pt idx="15">
                  <c:v>-16</c:v>
                </c:pt>
                <c:pt idx="16">
                  <c:v>-12</c:v>
                </c:pt>
                <c:pt idx="17">
                  <c:v>-5</c:v>
                </c:pt>
                <c:pt idx="18">
                  <c:v>-4</c:v>
                </c:pt>
                <c:pt idx="19">
                  <c:v>-4</c:v>
                </c:pt>
              </c:numCache>
            </c:numRef>
          </c:val>
          <c:extLst>
            <c:ext xmlns:c16="http://schemas.microsoft.com/office/drawing/2014/chart" uri="{C3380CC4-5D6E-409C-BE32-E72D297353CC}">
              <c16:uniqueId val="{00000003-B882-4392-953A-7820C5E7299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'F68'!$H$6</c:f>
              <c:strCache>
                <c:ptCount val="1"/>
                <c:pt idx="0">
                  <c:v>Permanentes</c:v>
                </c:pt>
              </c:strCache>
            </c:strRef>
          </c:tx>
          <c:spPr>
            <a:solidFill>
              <a:srgbClr val="FFC000"/>
            </a:solidFill>
            <a:ln>
              <a:noFill/>
            </a:ln>
            <a:effectLst/>
          </c:spPr>
          <c:invertIfNegative val="0"/>
          <c:dLbls>
            <c:dLbl>
              <c:idx val="0"/>
              <c:layout>
                <c:manualLayout>
                  <c:x val="3.86341750841750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0F-4043-94B2-9AEE3318FC7F}"/>
                </c:ext>
              </c:extLst>
            </c:dLbl>
            <c:dLbl>
              <c:idx val="1"/>
              <c:layout>
                <c:manualLayout>
                  <c:x val="3.9430303030302871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0F-4043-94B2-9AEE3318FC7F}"/>
                </c:ext>
              </c:extLst>
            </c:dLbl>
            <c:dLbl>
              <c:idx val="2"/>
              <c:layout>
                <c:manualLayout>
                  <c:x val="4.2016835016835015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0F-4043-94B2-9AEE3318FC7F}"/>
                </c:ext>
              </c:extLst>
            </c:dLbl>
            <c:dLbl>
              <c:idx val="3"/>
              <c:layout>
                <c:manualLayout>
                  <c:x val="-4.9255050505050586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0F-4043-94B2-9AEE3318FC7F}"/>
                </c:ext>
              </c:extLst>
            </c:dLbl>
            <c:dLbl>
              <c:idx val="4"/>
              <c:layout>
                <c:manualLayout>
                  <c:x val="2.8799158249158092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0F-4043-94B2-9AEE3318FC7F}"/>
                </c:ext>
              </c:extLst>
            </c:dLbl>
            <c:dLbl>
              <c:idx val="5"/>
              <c:layout>
                <c:manualLayout>
                  <c:x val="8.91198653198651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0F-4043-94B2-9AEE3318FC7F}"/>
                </c:ext>
              </c:extLst>
            </c:dLbl>
            <c:dLbl>
              <c:idx val="6"/>
              <c:layout>
                <c:manualLayout>
                  <c:x val="-4.97383838383839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0F-4043-94B2-9AEE3318FC7F}"/>
                </c:ext>
              </c:extLst>
            </c:dLbl>
            <c:dLbl>
              <c:idx val="7"/>
              <c:layout>
                <c:manualLayout>
                  <c:x val="3.66631313131313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0F-4043-94B2-9AEE3318FC7F}"/>
                </c:ext>
              </c:extLst>
            </c:dLbl>
            <c:dLbl>
              <c:idx val="8"/>
              <c:layout>
                <c:manualLayout>
                  <c:x val="-4.2093602693602773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0F-4043-94B2-9AEE3318FC7F}"/>
                </c:ext>
              </c:extLst>
            </c:dLbl>
            <c:dLbl>
              <c:idx val="9"/>
              <c:layout>
                <c:manualLayout>
                  <c:x val="1.89294612794612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0F-4043-94B2-9AEE3318FC7F}"/>
                </c:ext>
              </c:extLst>
            </c:dLbl>
            <c:dLbl>
              <c:idx val="10"/>
              <c:layout>
                <c:manualLayout>
                  <c:x val="3.0864309764309764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0F-4043-94B2-9AEE3318FC7F}"/>
                </c:ext>
              </c:extLst>
            </c:dLbl>
            <c:dLbl>
              <c:idx val="11"/>
              <c:layout>
                <c:manualLayout>
                  <c:x val="1.78658249158249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0F-4043-94B2-9AEE3318FC7F}"/>
                </c:ext>
              </c:extLst>
            </c:dLbl>
            <c:dLbl>
              <c:idx val="13"/>
              <c:layout>
                <c:manualLayout>
                  <c:x val="1.7865824915824915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0F-4043-94B2-9AEE3318FC7F}"/>
                </c:ext>
              </c:extLst>
            </c:dLbl>
            <c:dLbl>
              <c:idx val="14"/>
              <c:layout>
                <c:manualLayout>
                  <c:x val="2.55868686868686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0F-4043-94B2-9AEE3318FC7F}"/>
                </c:ext>
              </c:extLst>
            </c:dLbl>
            <c:dLbl>
              <c:idx val="15"/>
              <c:layout>
                <c:manualLayout>
                  <c:x val="2.4933333333333176E-2"/>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0F-4043-94B2-9AEE3318FC7F}"/>
                </c:ext>
              </c:extLst>
            </c:dLbl>
            <c:dLbl>
              <c:idx val="16"/>
              <c:layout>
                <c:manualLayout>
                  <c:x val="1.85542087542087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0F-4043-94B2-9AEE3318FC7F}"/>
                </c:ext>
              </c:extLst>
            </c:dLbl>
            <c:dLbl>
              <c:idx val="17"/>
              <c:layout>
                <c:manualLayout>
                  <c:x val="-3.1344276094276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10F-4043-94B2-9AEE3318FC7F}"/>
                </c:ext>
              </c:extLst>
            </c:dLbl>
            <c:dLbl>
              <c:idx val="18"/>
              <c:layout>
                <c:manualLayout>
                  <c:x val="2.020892255892240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10F-4043-94B2-9AEE3318FC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'F68'!$B$7:$B$26</c:f>
              <c:strCache>
                <c:ptCount val="20"/>
                <c:pt idx="0">
                  <c:v>Zapotiltic</c:v>
                </c:pt>
                <c:pt idx="1">
                  <c:v>Zapotlanejo</c:v>
                </c:pt>
                <c:pt idx="2">
                  <c:v>San Gabriel</c:v>
                </c:pt>
                <c:pt idx="3">
                  <c:v>Cocula</c:v>
                </c:pt>
                <c:pt idx="4">
                  <c:v>Sayula</c:v>
                </c:pt>
                <c:pt idx="5">
                  <c:v>Tepatitlán de Morelos</c:v>
                </c:pt>
                <c:pt idx="6">
                  <c:v>Tequila</c:v>
                </c:pt>
                <c:pt idx="7">
                  <c:v>Ixtlahuacán de los Membrillos</c:v>
                </c:pt>
                <c:pt idx="8">
                  <c:v>Ahualulco de Mercado</c:v>
                </c:pt>
                <c:pt idx="9">
                  <c:v>Encarnación de Díaz</c:v>
                </c:pt>
                <c:pt idx="10">
                  <c:v>Villa Purificación</c:v>
                </c:pt>
                <c:pt idx="11">
                  <c:v>Juanacatlán</c:v>
                </c:pt>
                <c:pt idx="12">
                  <c:v>Acatic</c:v>
                </c:pt>
                <c:pt idx="13">
                  <c:v>Tecolotlán</c:v>
                </c:pt>
                <c:pt idx="14">
                  <c:v>Chapala</c:v>
                </c:pt>
                <c:pt idx="15">
                  <c:v>San Juanito de Escobedo</c:v>
                </c:pt>
                <c:pt idx="16">
                  <c:v>Ayutla</c:v>
                </c:pt>
                <c:pt idx="17">
                  <c:v>Poncitlán</c:v>
                </c:pt>
                <c:pt idx="18">
                  <c:v>Tuxcueca</c:v>
                </c:pt>
                <c:pt idx="19">
                  <c:v>Zapotlán del Rey</c:v>
                </c:pt>
              </c:strCache>
            </c:strRef>
          </c:cat>
          <c:val>
            <c:numRef>
              <c:f>'F68'!$H$7:$H$26</c:f>
              <c:numCache>
                <c:formatCode>#,##0</c:formatCode>
                <c:ptCount val="20"/>
                <c:pt idx="0">
                  <c:v>49</c:v>
                </c:pt>
                <c:pt idx="1">
                  <c:v>-44</c:v>
                </c:pt>
                <c:pt idx="2">
                  <c:v>56</c:v>
                </c:pt>
                <c:pt idx="3">
                  <c:v>-64</c:v>
                </c:pt>
                <c:pt idx="4">
                  <c:v>-22</c:v>
                </c:pt>
                <c:pt idx="5">
                  <c:v>138</c:v>
                </c:pt>
                <c:pt idx="6">
                  <c:v>-63</c:v>
                </c:pt>
                <c:pt idx="7">
                  <c:v>-25</c:v>
                </c:pt>
                <c:pt idx="8">
                  <c:v>-39</c:v>
                </c:pt>
                <c:pt idx="9">
                  <c:v>6</c:v>
                </c:pt>
                <c:pt idx="10">
                  <c:v>-13</c:v>
                </c:pt>
                <c:pt idx="11">
                  <c:v>-6</c:v>
                </c:pt>
                <c:pt idx="12">
                  <c:v>-18</c:v>
                </c:pt>
                <c:pt idx="13">
                  <c:v>-6</c:v>
                </c:pt>
                <c:pt idx="14">
                  <c:v>22</c:v>
                </c:pt>
                <c:pt idx="15">
                  <c:v>-14</c:v>
                </c:pt>
                <c:pt idx="16">
                  <c:v>-3</c:v>
                </c:pt>
                <c:pt idx="17">
                  <c:v>-17</c:v>
                </c:pt>
                <c:pt idx="18">
                  <c:v>-2</c:v>
                </c:pt>
                <c:pt idx="19">
                  <c:v>-4</c:v>
                </c:pt>
              </c:numCache>
            </c:numRef>
          </c:val>
          <c:extLst>
            <c:ext xmlns:c16="http://schemas.microsoft.com/office/drawing/2014/chart" uri="{C3380CC4-5D6E-409C-BE32-E72D297353CC}">
              <c16:uniqueId val="{00000012-510F-4043-94B2-9AEE3318FC7F}"/>
            </c:ext>
          </c:extLst>
        </c:ser>
        <c:ser>
          <c:idx val="1"/>
          <c:order val="1"/>
          <c:tx>
            <c:strRef>
              <c:f>'F68'!$I$6</c:f>
              <c:strCache>
                <c:ptCount val="1"/>
                <c:pt idx="0">
                  <c:v>Eventuales</c:v>
                </c:pt>
              </c:strCache>
            </c:strRef>
          </c:tx>
          <c:spPr>
            <a:solidFill>
              <a:srgbClr val="7C878E"/>
            </a:solidFill>
            <a:ln>
              <a:noFill/>
            </a:ln>
            <a:effectLst/>
          </c:spPr>
          <c:invertIfNegative val="0"/>
          <c:dLbls>
            <c:dLbl>
              <c:idx val="0"/>
              <c:layout>
                <c:manualLayout>
                  <c:x val="-0.2450343434343434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10F-4043-94B2-9AEE3318FC7F}"/>
                </c:ext>
              </c:extLst>
            </c:dLbl>
            <c:dLbl>
              <c:idx val="1"/>
              <c:layout>
                <c:manualLayout>
                  <c:x val="-3.9562457912457993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10F-4043-94B2-9AEE3318FC7F}"/>
                </c:ext>
              </c:extLst>
            </c:dLbl>
            <c:dLbl>
              <c:idx val="2"/>
              <c:layout>
                <c:manualLayout>
                  <c:x val="-8.2462457912457987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10F-4043-94B2-9AEE3318FC7F}"/>
                </c:ext>
              </c:extLst>
            </c:dLbl>
            <c:dLbl>
              <c:idx val="4"/>
              <c:layout>
                <c:manualLayout>
                  <c:x val="-3.0043771043771043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10F-4043-94B2-9AEE3318FC7F}"/>
                </c:ext>
              </c:extLst>
            </c:dLbl>
            <c:dLbl>
              <c:idx val="5"/>
              <c:layout>
                <c:manualLayout>
                  <c:x val="-0.110973232323232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10F-4043-94B2-9AEE3318FC7F}"/>
                </c:ext>
              </c:extLst>
            </c:dLbl>
            <c:dLbl>
              <c:idx val="6"/>
              <c:layout>
                <c:manualLayout>
                  <c:x val="2.66929292929292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10F-4043-94B2-9AEE3318FC7F}"/>
                </c:ext>
              </c:extLst>
            </c:dLbl>
            <c:dLbl>
              <c:idx val="7"/>
              <c:layout>
                <c:manualLayout>
                  <c:x val="-2.47631313131312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10F-4043-94B2-9AEE3318FC7F}"/>
                </c:ext>
              </c:extLst>
            </c:dLbl>
            <c:dLbl>
              <c:idx val="9"/>
              <c:layout>
                <c:manualLayout>
                  <c:x val="-3.81126262626262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10F-4043-94B2-9AEE3318FC7F}"/>
                </c:ext>
              </c:extLst>
            </c:dLbl>
            <c:dLbl>
              <c:idx val="10"/>
              <c:layout>
                <c:manualLayout>
                  <c:x val="-2.4763131313131313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10F-4043-94B2-9AEE3318FC7F}"/>
                </c:ext>
              </c:extLst>
            </c:dLbl>
            <c:dLbl>
              <c:idx val="11"/>
              <c:layout>
                <c:manualLayout>
                  <c:x val="-2.8726094276094277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10F-4043-94B2-9AEE3318FC7F}"/>
                </c:ext>
              </c:extLst>
            </c:dLbl>
            <c:dLbl>
              <c:idx val="13"/>
              <c:layout>
                <c:manualLayout>
                  <c:x val="-2.134545454545454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10F-4043-94B2-9AEE3318FC7F}"/>
                </c:ext>
              </c:extLst>
            </c:dLbl>
            <c:dLbl>
              <c:idx val="14"/>
              <c:layout>
                <c:manualLayout>
                  <c:x val="-3.8669023569023492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10F-4043-94B2-9AEE3318FC7F}"/>
                </c:ext>
              </c:extLst>
            </c:dLbl>
            <c:dLbl>
              <c:idx val="15"/>
              <c:layout>
                <c:manualLayout>
                  <c:x val="-2.0208754208754207E-2"/>
                  <c:y val="-2.6129629629629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10F-4043-94B2-9AEE3318FC7F}"/>
                </c:ext>
              </c:extLst>
            </c:dLbl>
            <c:dLbl>
              <c:idx val="16"/>
              <c:layout>
                <c:manualLayout>
                  <c:x val="-2.3591414141414142E-2"/>
                  <c:y val="2.61337448559673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10F-4043-94B2-9AEE3318FC7F}"/>
                </c:ext>
              </c:extLst>
            </c:dLbl>
            <c:dLbl>
              <c:idx val="18"/>
              <c:layout>
                <c:manualLayout>
                  <c:x val="-1.807070707070707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10F-4043-94B2-9AEE3318FC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'F68'!$B$7:$B$26</c:f>
              <c:strCache>
                <c:ptCount val="20"/>
                <c:pt idx="0">
                  <c:v>Zapotiltic</c:v>
                </c:pt>
                <c:pt idx="1">
                  <c:v>Zapotlanejo</c:v>
                </c:pt>
                <c:pt idx="2">
                  <c:v>San Gabriel</c:v>
                </c:pt>
                <c:pt idx="3">
                  <c:v>Cocula</c:v>
                </c:pt>
                <c:pt idx="4">
                  <c:v>Sayula</c:v>
                </c:pt>
                <c:pt idx="5">
                  <c:v>Tepatitlán de Morelos</c:v>
                </c:pt>
                <c:pt idx="6">
                  <c:v>Tequila</c:v>
                </c:pt>
                <c:pt idx="7">
                  <c:v>Ixtlahuacán de los Membrillos</c:v>
                </c:pt>
                <c:pt idx="8">
                  <c:v>Ahualulco de Mercado</c:v>
                </c:pt>
                <c:pt idx="9">
                  <c:v>Encarnación de Díaz</c:v>
                </c:pt>
                <c:pt idx="10">
                  <c:v>Villa Purificación</c:v>
                </c:pt>
                <c:pt idx="11">
                  <c:v>Juanacatlán</c:v>
                </c:pt>
                <c:pt idx="12">
                  <c:v>Acatic</c:v>
                </c:pt>
                <c:pt idx="13">
                  <c:v>Tecolotlán</c:v>
                </c:pt>
                <c:pt idx="14">
                  <c:v>Chapala</c:v>
                </c:pt>
                <c:pt idx="15">
                  <c:v>San Juanito de Escobedo</c:v>
                </c:pt>
                <c:pt idx="16">
                  <c:v>Ayutla</c:v>
                </c:pt>
                <c:pt idx="17">
                  <c:v>Poncitlán</c:v>
                </c:pt>
                <c:pt idx="18">
                  <c:v>Tuxcueca</c:v>
                </c:pt>
                <c:pt idx="19">
                  <c:v>Zapotlán del Rey</c:v>
                </c:pt>
              </c:strCache>
            </c:strRef>
          </c:cat>
          <c:val>
            <c:numRef>
              <c:f>'F68'!$I$7:$I$26</c:f>
              <c:numCache>
                <c:formatCode>#,##0</c:formatCode>
                <c:ptCount val="20"/>
                <c:pt idx="0">
                  <c:v>-454</c:v>
                </c:pt>
                <c:pt idx="1">
                  <c:v>-31</c:v>
                </c:pt>
                <c:pt idx="2">
                  <c:v>-122</c:v>
                </c:pt>
                <c:pt idx="3">
                  <c:v>2</c:v>
                </c:pt>
                <c:pt idx="4">
                  <c:v>-29</c:v>
                </c:pt>
                <c:pt idx="5">
                  <c:v>-181</c:v>
                </c:pt>
                <c:pt idx="6">
                  <c:v>20</c:v>
                </c:pt>
                <c:pt idx="7">
                  <c:v>-7</c:v>
                </c:pt>
                <c:pt idx="8">
                  <c:v>13</c:v>
                </c:pt>
                <c:pt idx="9">
                  <c:v>-28</c:v>
                </c:pt>
                <c:pt idx="10">
                  <c:v>-7</c:v>
                </c:pt>
                <c:pt idx="11">
                  <c:v>-13</c:v>
                </c:pt>
                <c:pt idx="12">
                  <c:v>1</c:v>
                </c:pt>
                <c:pt idx="13">
                  <c:v>-11</c:v>
                </c:pt>
                <c:pt idx="14">
                  <c:v>-38</c:v>
                </c:pt>
                <c:pt idx="15">
                  <c:v>-2</c:v>
                </c:pt>
                <c:pt idx="16">
                  <c:v>-9</c:v>
                </c:pt>
                <c:pt idx="17">
                  <c:v>12</c:v>
                </c:pt>
                <c:pt idx="18">
                  <c:v>-2</c:v>
                </c:pt>
                <c:pt idx="19">
                  <c:v>0</c:v>
                </c:pt>
              </c:numCache>
            </c:numRef>
          </c:val>
          <c:extLst>
            <c:ext xmlns:c16="http://schemas.microsoft.com/office/drawing/2014/chart" uri="{C3380CC4-5D6E-409C-BE32-E72D297353CC}">
              <c16:uniqueId val="{00000022-510F-4043-94B2-9AEE3318FC7F}"/>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34D7-4FE2-9ED8-D0C3109876D1}"/>
              </c:ext>
            </c:extLst>
          </c:dPt>
          <c:dPt>
            <c:idx val="19"/>
            <c:invertIfNegative val="0"/>
            <c:bubble3D val="0"/>
            <c:spPr>
              <a:solidFill>
                <a:srgbClr val="FFC000"/>
              </a:solidFill>
              <a:ln>
                <a:noFill/>
              </a:ln>
              <a:effectLst/>
            </c:spPr>
            <c:extLst>
              <c:ext xmlns:c16="http://schemas.microsoft.com/office/drawing/2014/chart" uri="{C3380CC4-5D6E-409C-BE32-E72D297353CC}">
                <c16:uniqueId val="{00000002-34D7-4FE2-9ED8-D0C3109876D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'F68'!$B$112:$B$131</c:f>
              <c:strCache>
                <c:ptCount val="20"/>
                <c:pt idx="0">
                  <c:v>Atotonilco el Alto</c:v>
                </c:pt>
                <c:pt idx="1">
                  <c:v>Zapopan</c:v>
                </c:pt>
                <c:pt idx="2">
                  <c:v>Tuxpan</c:v>
                </c:pt>
                <c:pt idx="3">
                  <c:v>Ocotlán</c:v>
                </c:pt>
                <c:pt idx="4">
                  <c:v>Ameca</c:v>
                </c:pt>
                <c:pt idx="5">
                  <c:v>Jocotepec</c:v>
                </c:pt>
                <c:pt idx="6">
                  <c:v>Tapalpa</c:v>
                </c:pt>
                <c:pt idx="7">
                  <c:v>Arandas</c:v>
                </c:pt>
                <c:pt idx="8">
                  <c:v>Tonalá</c:v>
                </c:pt>
                <c:pt idx="9">
                  <c:v>El Arenal</c:v>
                </c:pt>
                <c:pt idx="10">
                  <c:v>Tamazula de Gordiano</c:v>
                </c:pt>
                <c:pt idx="11">
                  <c:v>Autlán de Navarro</c:v>
                </c:pt>
                <c:pt idx="12">
                  <c:v>Acatlán de Juárez</c:v>
                </c:pt>
                <c:pt idx="13">
                  <c:v>El Salto</c:v>
                </c:pt>
                <c:pt idx="14">
                  <c:v>Zapotlán el Grande</c:v>
                </c:pt>
                <c:pt idx="15">
                  <c:v>Tlajomulco de Zúñiga</c:v>
                </c:pt>
                <c:pt idx="16">
                  <c:v>Tala</c:v>
                </c:pt>
                <c:pt idx="17">
                  <c:v>Puerto Vallarta</c:v>
                </c:pt>
                <c:pt idx="18">
                  <c:v>Tlaquepaque</c:v>
                </c:pt>
                <c:pt idx="19">
                  <c:v>Guadalajara</c:v>
                </c:pt>
              </c:strCache>
            </c:strRef>
          </c:cat>
          <c:val>
            <c:numRef>
              <c:f>'F68'!$G$112:$G$131</c:f>
              <c:numCache>
                <c:formatCode>#,##0</c:formatCode>
                <c:ptCount val="20"/>
                <c:pt idx="0">
                  <c:v>155</c:v>
                </c:pt>
                <c:pt idx="1">
                  <c:v>156</c:v>
                </c:pt>
                <c:pt idx="2">
                  <c:v>163</c:v>
                </c:pt>
                <c:pt idx="3">
                  <c:v>174</c:v>
                </c:pt>
                <c:pt idx="4">
                  <c:v>180</c:v>
                </c:pt>
                <c:pt idx="5">
                  <c:v>199</c:v>
                </c:pt>
                <c:pt idx="6">
                  <c:v>258</c:v>
                </c:pt>
                <c:pt idx="7">
                  <c:v>266</c:v>
                </c:pt>
                <c:pt idx="8">
                  <c:v>366</c:v>
                </c:pt>
                <c:pt idx="9">
                  <c:v>390</c:v>
                </c:pt>
                <c:pt idx="10">
                  <c:v>410</c:v>
                </c:pt>
                <c:pt idx="11">
                  <c:v>524</c:v>
                </c:pt>
                <c:pt idx="12">
                  <c:v>533</c:v>
                </c:pt>
                <c:pt idx="13">
                  <c:v>601</c:v>
                </c:pt>
                <c:pt idx="14">
                  <c:v>1016</c:v>
                </c:pt>
                <c:pt idx="15">
                  <c:v>1217</c:v>
                </c:pt>
                <c:pt idx="16">
                  <c:v>1272</c:v>
                </c:pt>
                <c:pt idx="17">
                  <c:v>1358</c:v>
                </c:pt>
                <c:pt idx="18">
                  <c:v>1531</c:v>
                </c:pt>
                <c:pt idx="19">
                  <c:v>5610</c:v>
                </c:pt>
              </c:numCache>
            </c:numRef>
          </c:val>
          <c:extLst>
            <c:ext xmlns:c16="http://schemas.microsoft.com/office/drawing/2014/chart" uri="{C3380CC4-5D6E-409C-BE32-E72D297353CC}">
              <c16:uniqueId val="{00000003-34D7-4FE2-9ED8-D0C3109876D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'F68'!$H$6</c:f>
              <c:strCache>
                <c:ptCount val="1"/>
                <c:pt idx="0">
                  <c:v>Permanentes</c:v>
                </c:pt>
              </c:strCache>
            </c:strRef>
          </c:tx>
          <c:spPr>
            <a:solidFill>
              <a:srgbClr val="FFC000"/>
            </a:solidFill>
            <a:ln>
              <a:noFill/>
            </a:ln>
            <a:effectLst/>
          </c:spPr>
          <c:invertIfNegative val="0"/>
          <c:dLbls>
            <c:dLbl>
              <c:idx val="0"/>
              <c:layout>
                <c:manualLayout>
                  <c:x val="-2.593239828344099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C-46B6-898A-B090FD395B11}"/>
                </c:ext>
              </c:extLst>
            </c:dLbl>
            <c:dLbl>
              <c:idx val="1"/>
              <c:layout>
                <c:manualLayout>
                  <c:x val="-4.206798556851336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C-46B6-898A-B090FD395B11}"/>
                </c:ext>
              </c:extLst>
            </c:dLbl>
            <c:dLbl>
              <c:idx val="2"/>
              <c:layout>
                <c:manualLayout>
                  <c:x val="3.367880009225911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C-46B6-898A-B090FD395B11}"/>
                </c:ext>
              </c:extLst>
            </c:dLbl>
            <c:dLbl>
              <c:idx val="3"/>
              <c:layout>
                <c:manualLayout>
                  <c:x val="-3.451451987359826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C-46B6-898A-B090FD395B11}"/>
                </c:ext>
              </c:extLst>
            </c:dLbl>
            <c:dLbl>
              <c:idx val="4"/>
              <c:layout>
                <c:manualLayout>
                  <c:x val="-2.54892849747213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7C-46B6-898A-B090FD395B11}"/>
                </c:ext>
              </c:extLst>
            </c:dLbl>
            <c:dLbl>
              <c:idx val="5"/>
              <c:layout>
                <c:manualLayout>
                  <c:x val="-2.077952250837151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C-46B6-898A-B090FD395B11}"/>
                </c:ext>
              </c:extLst>
            </c:dLbl>
            <c:dLbl>
              <c:idx val="6"/>
              <c:layout>
                <c:manualLayout>
                  <c:x val="4.62364831079886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7C-46B6-898A-B090FD395B11}"/>
                </c:ext>
              </c:extLst>
            </c:dLbl>
            <c:dLbl>
              <c:idx val="7"/>
              <c:layout>
                <c:manualLayout>
                  <c:x val="-4.28851861766157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C-46B6-898A-B090FD395B11}"/>
                </c:ext>
              </c:extLst>
            </c:dLbl>
            <c:dLbl>
              <c:idx val="8"/>
              <c:layout>
                <c:manualLayout>
                  <c:x val="-3.39481698847939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7C-46B6-898A-B090FD395B11}"/>
                </c:ext>
              </c:extLst>
            </c:dLbl>
            <c:dLbl>
              <c:idx val="9"/>
              <c:layout>
                <c:manualLayout>
                  <c:x val="4.617637997302931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7C-46B6-898A-B090FD395B11}"/>
                </c:ext>
              </c:extLst>
            </c:dLbl>
            <c:dLbl>
              <c:idx val="10"/>
              <c:layout>
                <c:manualLayout>
                  <c:x val="-1.5985918694095286E-2"/>
                  <c:y val="-2.61335424016720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7C-46B6-898A-B090FD395B11}"/>
                </c:ext>
              </c:extLst>
            </c:dLbl>
            <c:dLbl>
              <c:idx val="11"/>
              <c:layout>
                <c:manualLayout>
                  <c:x val="-2.3405372917224384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47C-46B6-898A-B090FD395B11}"/>
                </c:ext>
              </c:extLst>
            </c:dLbl>
            <c:dLbl>
              <c:idx val="12"/>
              <c:layout>
                <c:manualLayout>
                  <c:x val="-2.59323982834409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7C-46B6-898A-B090FD395B11}"/>
                </c:ext>
              </c:extLst>
            </c:dLbl>
            <c:dLbl>
              <c:idx val="13"/>
              <c:layout>
                <c:manualLayout>
                  <c:x val="6.09598992556975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7C-46B6-898A-B090FD395B11}"/>
                </c:ext>
              </c:extLst>
            </c:dLbl>
            <c:dLbl>
              <c:idx val="14"/>
              <c:layout>
                <c:manualLayout>
                  <c:x val="-2.8479626384097755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47C-46B6-898A-B090FD395B11}"/>
                </c:ext>
              </c:extLst>
            </c:dLbl>
            <c:dLbl>
              <c:idx val="15"/>
              <c:layout>
                <c:manualLayout>
                  <c:x val="-9.28164127014591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47C-46B6-898A-B090FD395B11}"/>
                </c:ext>
              </c:extLst>
            </c:dLbl>
            <c:dLbl>
              <c:idx val="16"/>
              <c:layout>
                <c:manualLayout>
                  <c:x val="-3.38939592140463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47C-46B6-898A-B090FD395B11}"/>
                </c:ext>
              </c:extLst>
            </c:dLbl>
            <c:dLbl>
              <c:idx val="17"/>
              <c:layout>
                <c:manualLayout>
                  <c:x val="-5.804077248522254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47C-46B6-898A-B090FD395B11}"/>
                </c:ext>
              </c:extLst>
            </c:dLbl>
            <c:dLbl>
              <c:idx val="18"/>
              <c:layout>
                <c:manualLayout>
                  <c:x val="-6.7007587810343508E-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47C-46B6-898A-B090FD395B11}"/>
                </c:ext>
              </c:extLst>
            </c:dLbl>
            <c:dLbl>
              <c:idx val="19"/>
              <c:layout>
                <c:manualLayout>
                  <c:x val="-0.30872707620976497"/>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47C-46B6-898A-B090FD395B1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'F68'!$B$112:$B$131</c:f>
              <c:strCache>
                <c:ptCount val="20"/>
                <c:pt idx="0">
                  <c:v>Atotonilco el Alto</c:v>
                </c:pt>
                <c:pt idx="1">
                  <c:v>Zapopan</c:v>
                </c:pt>
                <c:pt idx="2">
                  <c:v>Tuxpan</c:v>
                </c:pt>
                <c:pt idx="3">
                  <c:v>Ocotlán</c:v>
                </c:pt>
                <c:pt idx="4">
                  <c:v>Ameca</c:v>
                </c:pt>
                <c:pt idx="5">
                  <c:v>Jocotepec</c:v>
                </c:pt>
                <c:pt idx="6">
                  <c:v>Tapalpa</c:v>
                </c:pt>
                <c:pt idx="7">
                  <c:v>Arandas</c:v>
                </c:pt>
                <c:pt idx="8">
                  <c:v>Tonalá</c:v>
                </c:pt>
                <c:pt idx="9">
                  <c:v>El Arenal</c:v>
                </c:pt>
                <c:pt idx="10">
                  <c:v>Tamazula de Gordiano</c:v>
                </c:pt>
                <c:pt idx="11">
                  <c:v>Autlán de Navarro</c:v>
                </c:pt>
                <c:pt idx="12">
                  <c:v>Acatlán de Juárez</c:v>
                </c:pt>
                <c:pt idx="13">
                  <c:v>El Salto</c:v>
                </c:pt>
                <c:pt idx="14">
                  <c:v>Zapotlán el Grande</c:v>
                </c:pt>
                <c:pt idx="15">
                  <c:v>Tlajomulco de Zúñiga</c:v>
                </c:pt>
                <c:pt idx="16">
                  <c:v>Tala</c:v>
                </c:pt>
                <c:pt idx="17">
                  <c:v>Puerto Vallarta</c:v>
                </c:pt>
                <c:pt idx="18">
                  <c:v>Tlaquepaque</c:v>
                </c:pt>
                <c:pt idx="19">
                  <c:v>Guadalajara</c:v>
                </c:pt>
              </c:strCache>
            </c:strRef>
          </c:cat>
          <c:val>
            <c:numRef>
              <c:f>'F68'!$H$112:$H$131</c:f>
              <c:numCache>
                <c:formatCode>#,##0</c:formatCode>
                <c:ptCount val="20"/>
                <c:pt idx="0">
                  <c:v>104</c:v>
                </c:pt>
                <c:pt idx="1">
                  <c:v>-303</c:v>
                </c:pt>
                <c:pt idx="2">
                  <c:v>10</c:v>
                </c:pt>
                <c:pt idx="3">
                  <c:v>144</c:v>
                </c:pt>
                <c:pt idx="4">
                  <c:v>76</c:v>
                </c:pt>
                <c:pt idx="5">
                  <c:v>68</c:v>
                </c:pt>
                <c:pt idx="6">
                  <c:v>15</c:v>
                </c:pt>
                <c:pt idx="7">
                  <c:v>259</c:v>
                </c:pt>
                <c:pt idx="8">
                  <c:v>173</c:v>
                </c:pt>
                <c:pt idx="9">
                  <c:v>391</c:v>
                </c:pt>
                <c:pt idx="10">
                  <c:v>19</c:v>
                </c:pt>
                <c:pt idx="11">
                  <c:v>77</c:v>
                </c:pt>
                <c:pt idx="12">
                  <c:v>104</c:v>
                </c:pt>
                <c:pt idx="13">
                  <c:v>710</c:v>
                </c:pt>
                <c:pt idx="14">
                  <c:v>151</c:v>
                </c:pt>
                <c:pt idx="15">
                  <c:v>1210</c:v>
                </c:pt>
                <c:pt idx="16">
                  <c:v>172</c:v>
                </c:pt>
                <c:pt idx="17">
                  <c:v>657</c:v>
                </c:pt>
                <c:pt idx="18">
                  <c:v>783</c:v>
                </c:pt>
                <c:pt idx="19">
                  <c:v>5115</c:v>
                </c:pt>
              </c:numCache>
            </c:numRef>
          </c:val>
          <c:extLst>
            <c:ext xmlns:c16="http://schemas.microsoft.com/office/drawing/2014/chart" uri="{C3380CC4-5D6E-409C-BE32-E72D297353CC}">
              <c16:uniqueId val="{00000014-847C-46B6-898A-B090FD395B11}"/>
            </c:ext>
          </c:extLst>
        </c:ser>
        <c:ser>
          <c:idx val="1"/>
          <c:order val="1"/>
          <c:tx>
            <c:strRef>
              <c:f>'F68'!$I$6</c:f>
              <c:strCache>
                <c:ptCount val="1"/>
                <c:pt idx="0">
                  <c:v>Eventuales</c:v>
                </c:pt>
              </c:strCache>
            </c:strRef>
          </c:tx>
          <c:spPr>
            <a:solidFill>
              <a:srgbClr val="7C878E"/>
            </a:solidFill>
            <a:ln>
              <a:noFill/>
            </a:ln>
            <a:effectLst/>
          </c:spPr>
          <c:invertIfNegative val="0"/>
          <c:dLbls>
            <c:dLbl>
              <c:idx val="0"/>
              <c:layout>
                <c:manualLayout>
                  <c:x val="1.985827781790265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47C-46B6-898A-B090FD395B11}"/>
                </c:ext>
              </c:extLst>
            </c:dLbl>
            <c:dLbl>
              <c:idx val="1"/>
              <c:layout>
                <c:manualLayout>
                  <c:x val="4.731009008735999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47C-46B6-898A-B090FD395B11}"/>
                </c:ext>
              </c:extLst>
            </c:dLbl>
            <c:dLbl>
              <c:idx val="2"/>
              <c:layout>
                <c:manualLayout>
                  <c:x val="-3.341751139350044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47C-46B6-898A-B090FD395B11}"/>
                </c:ext>
              </c:extLst>
            </c:dLbl>
            <c:dLbl>
              <c:idx val="3"/>
              <c:layout>
                <c:manualLayout>
                  <c:x val="2.0858313172687885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47C-46B6-898A-B090FD395B11}"/>
                </c:ext>
              </c:extLst>
            </c:dLbl>
            <c:dLbl>
              <c:idx val="4"/>
              <c:layout>
                <c:manualLayout>
                  <c:x val="2.80706893678059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47C-46B6-898A-B090FD395B11}"/>
                </c:ext>
              </c:extLst>
            </c:dLbl>
            <c:dLbl>
              <c:idx val="5"/>
              <c:layout>
                <c:manualLayout>
                  <c:x val="2.739574968138604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47C-46B6-898A-B090FD395B11}"/>
                </c:ext>
              </c:extLst>
            </c:dLbl>
            <c:dLbl>
              <c:idx val="6"/>
              <c:layout>
                <c:manualLayout>
                  <c:x val="-4.35067569728896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47C-46B6-898A-B090FD395B11}"/>
                </c:ext>
              </c:extLst>
            </c:dLbl>
            <c:dLbl>
              <c:idx val="7"/>
              <c:layout>
                <c:manualLayout>
                  <c:x val="1.21337623047279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47C-46B6-898A-B090FD395B11}"/>
                </c:ext>
              </c:extLst>
            </c:dLbl>
            <c:dLbl>
              <c:idx val="8"/>
              <c:layout>
                <c:manualLayout>
                  <c:x val="3.71703376718705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47C-46B6-898A-B090FD395B11}"/>
                </c:ext>
              </c:extLst>
            </c:dLbl>
            <c:dLbl>
              <c:idx val="10"/>
              <c:layout>
                <c:manualLayout>
                  <c:x val="4.36247746132438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47C-46B6-898A-B090FD395B11}"/>
                </c:ext>
              </c:extLst>
            </c:dLbl>
            <c:dLbl>
              <c:idx val="11"/>
              <c:layout>
                <c:manualLayout>
                  <c:x val="4.4521607666264215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47C-46B6-898A-B090FD395B11}"/>
                </c:ext>
              </c:extLst>
            </c:dLbl>
            <c:dLbl>
              <c:idx val="12"/>
              <c:layout>
                <c:manualLayout>
                  <c:x val="4.35461523050478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47C-46B6-898A-B090FD395B11}"/>
                </c:ext>
              </c:extLst>
            </c:dLbl>
            <c:dLbl>
              <c:idx val="14"/>
              <c:layout>
                <c:manualLayout>
                  <c:x val="6.717543886231668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47C-46B6-898A-B090FD395B11}"/>
                </c:ext>
              </c:extLst>
            </c:dLbl>
            <c:dLbl>
              <c:idx val="15"/>
              <c:layout>
                <c:manualLayout>
                  <c:x val="9.995639576483344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47C-46B6-898A-B090FD395B11}"/>
                </c:ext>
              </c:extLst>
            </c:dLbl>
            <c:dLbl>
              <c:idx val="16"/>
              <c:layout>
                <c:manualLayout>
                  <c:x val="8.89932135647892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47C-46B6-898A-B090FD395B11}"/>
                </c:ext>
              </c:extLst>
            </c:dLbl>
            <c:dLbl>
              <c:idx val="17"/>
              <c:layout>
                <c:manualLayout>
                  <c:x val="6.0425536929756697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47C-46B6-898A-B090FD395B11}"/>
                </c:ext>
              </c:extLst>
            </c:dLbl>
            <c:dLbl>
              <c:idx val="18"/>
              <c:layout>
                <c:manualLayout>
                  <c:x val="6.2972596674293127E-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47C-46B6-898A-B090FD395B11}"/>
                </c:ext>
              </c:extLst>
            </c:dLbl>
            <c:dLbl>
              <c:idx val="19"/>
              <c:layout>
                <c:manualLayout>
                  <c:x val="5.1399291894157872E-2"/>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47C-46B6-898A-B090FD395B1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'F68'!$B$112:$B$131</c:f>
              <c:strCache>
                <c:ptCount val="20"/>
                <c:pt idx="0">
                  <c:v>Atotonilco el Alto</c:v>
                </c:pt>
                <c:pt idx="1">
                  <c:v>Zapopan</c:v>
                </c:pt>
                <c:pt idx="2">
                  <c:v>Tuxpan</c:v>
                </c:pt>
                <c:pt idx="3">
                  <c:v>Ocotlán</c:v>
                </c:pt>
                <c:pt idx="4">
                  <c:v>Ameca</c:v>
                </c:pt>
                <c:pt idx="5">
                  <c:v>Jocotepec</c:v>
                </c:pt>
                <c:pt idx="6">
                  <c:v>Tapalpa</c:v>
                </c:pt>
                <c:pt idx="7">
                  <c:v>Arandas</c:v>
                </c:pt>
                <c:pt idx="8">
                  <c:v>Tonalá</c:v>
                </c:pt>
                <c:pt idx="9">
                  <c:v>El Arenal</c:v>
                </c:pt>
                <c:pt idx="10">
                  <c:v>Tamazula de Gordiano</c:v>
                </c:pt>
                <c:pt idx="11">
                  <c:v>Autlán de Navarro</c:v>
                </c:pt>
                <c:pt idx="12">
                  <c:v>Acatlán de Juárez</c:v>
                </c:pt>
                <c:pt idx="13">
                  <c:v>El Salto</c:v>
                </c:pt>
                <c:pt idx="14">
                  <c:v>Zapotlán el Grande</c:v>
                </c:pt>
                <c:pt idx="15">
                  <c:v>Tlajomulco de Zúñiga</c:v>
                </c:pt>
                <c:pt idx="16">
                  <c:v>Tala</c:v>
                </c:pt>
                <c:pt idx="17">
                  <c:v>Puerto Vallarta</c:v>
                </c:pt>
                <c:pt idx="18">
                  <c:v>Tlaquepaque</c:v>
                </c:pt>
                <c:pt idx="19">
                  <c:v>Guadalajara</c:v>
                </c:pt>
              </c:strCache>
            </c:strRef>
          </c:cat>
          <c:val>
            <c:numRef>
              <c:f>'F68'!$I$112:$I$131</c:f>
              <c:numCache>
                <c:formatCode>#,##0</c:formatCode>
                <c:ptCount val="20"/>
                <c:pt idx="0">
                  <c:v>51</c:v>
                </c:pt>
                <c:pt idx="1">
                  <c:v>459</c:v>
                </c:pt>
                <c:pt idx="2">
                  <c:v>153</c:v>
                </c:pt>
                <c:pt idx="3">
                  <c:v>30</c:v>
                </c:pt>
                <c:pt idx="4">
                  <c:v>104</c:v>
                </c:pt>
                <c:pt idx="5">
                  <c:v>131</c:v>
                </c:pt>
                <c:pt idx="6">
                  <c:v>243</c:v>
                </c:pt>
                <c:pt idx="7">
                  <c:v>7</c:v>
                </c:pt>
                <c:pt idx="8">
                  <c:v>193</c:v>
                </c:pt>
                <c:pt idx="9">
                  <c:v>-1</c:v>
                </c:pt>
                <c:pt idx="10">
                  <c:v>391</c:v>
                </c:pt>
                <c:pt idx="11">
                  <c:v>447</c:v>
                </c:pt>
                <c:pt idx="12">
                  <c:v>429</c:v>
                </c:pt>
                <c:pt idx="13">
                  <c:v>-109</c:v>
                </c:pt>
                <c:pt idx="14">
                  <c:v>865</c:v>
                </c:pt>
                <c:pt idx="15">
                  <c:v>7</c:v>
                </c:pt>
                <c:pt idx="16">
                  <c:v>1100</c:v>
                </c:pt>
                <c:pt idx="17">
                  <c:v>701</c:v>
                </c:pt>
                <c:pt idx="18">
                  <c:v>748</c:v>
                </c:pt>
                <c:pt idx="19">
                  <c:v>495</c:v>
                </c:pt>
              </c:numCache>
            </c:numRef>
          </c:val>
          <c:extLst>
            <c:ext xmlns:c16="http://schemas.microsoft.com/office/drawing/2014/chart" uri="{C3380CC4-5D6E-409C-BE32-E72D297353CC}">
              <c16:uniqueId val="{00000027-847C-46B6-898A-B090FD395B11}"/>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6000"/>
          <c:min val="-700"/>
        </c:scaling>
        <c:delete val="0"/>
        <c:axPos val="b"/>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6E0-46D5-A644-1FB5FE0B78A7}"/>
              </c:ext>
            </c:extLst>
          </c:dPt>
          <c:dPt>
            <c:idx val="1"/>
            <c:invertIfNegative val="0"/>
            <c:bubble3D val="0"/>
            <c:spPr>
              <a:solidFill>
                <a:srgbClr val="7C878E"/>
              </a:solidFill>
              <a:ln>
                <a:noFill/>
              </a:ln>
              <a:effectLst/>
            </c:spPr>
            <c:extLst>
              <c:ext xmlns:c16="http://schemas.microsoft.com/office/drawing/2014/chart" uri="{C3380CC4-5D6E-409C-BE32-E72D297353CC}">
                <c16:uniqueId val="{00000003-66E0-46D5-A644-1FB5FE0B78A7}"/>
              </c:ext>
            </c:extLst>
          </c:dPt>
          <c:dPt>
            <c:idx val="2"/>
            <c:invertIfNegative val="0"/>
            <c:bubble3D val="0"/>
            <c:spPr>
              <a:solidFill>
                <a:srgbClr val="7C878E"/>
              </a:solidFill>
              <a:ln>
                <a:noFill/>
              </a:ln>
              <a:effectLst/>
            </c:spPr>
            <c:extLst>
              <c:ext xmlns:c16="http://schemas.microsoft.com/office/drawing/2014/chart" uri="{C3380CC4-5D6E-409C-BE32-E72D297353CC}">
                <c16:uniqueId val="{00000005-66E0-46D5-A644-1FB5FE0B78A7}"/>
              </c:ext>
            </c:extLst>
          </c:dPt>
          <c:dPt>
            <c:idx val="3"/>
            <c:invertIfNegative val="0"/>
            <c:bubble3D val="0"/>
            <c:spPr>
              <a:solidFill>
                <a:srgbClr val="7C878E"/>
              </a:solidFill>
              <a:ln>
                <a:noFill/>
              </a:ln>
              <a:effectLst/>
            </c:spPr>
            <c:extLst>
              <c:ext xmlns:c16="http://schemas.microsoft.com/office/drawing/2014/chart" uri="{C3380CC4-5D6E-409C-BE32-E72D297353CC}">
                <c16:uniqueId val="{00000007-66E0-46D5-A644-1FB5FE0B78A7}"/>
              </c:ext>
            </c:extLst>
          </c:dPt>
          <c:dPt>
            <c:idx val="4"/>
            <c:invertIfNegative val="0"/>
            <c:bubble3D val="0"/>
            <c:spPr>
              <a:solidFill>
                <a:srgbClr val="7C878E"/>
              </a:solidFill>
              <a:ln>
                <a:noFill/>
              </a:ln>
              <a:effectLst/>
            </c:spPr>
            <c:extLst>
              <c:ext xmlns:c16="http://schemas.microsoft.com/office/drawing/2014/chart" uri="{C3380CC4-5D6E-409C-BE32-E72D297353CC}">
                <c16:uniqueId val="{00000009-66E0-46D5-A644-1FB5FE0B78A7}"/>
              </c:ext>
            </c:extLst>
          </c:dPt>
          <c:dPt>
            <c:idx val="5"/>
            <c:invertIfNegative val="0"/>
            <c:bubble3D val="0"/>
            <c:spPr>
              <a:solidFill>
                <a:srgbClr val="7C878E"/>
              </a:solidFill>
              <a:ln>
                <a:noFill/>
              </a:ln>
              <a:effectLst/>
            </c:spPr>
            <c:extLst>
              <c:ext xmlns:c16="http://schemas.microsoft.com/office/drawing/2014/chart" uri="{C3380CC4-5D6E-409C-BE32-E72D297353CC}">
                <c16:uniqueId val="{0000000B-66E0-46D5-A644-1FB5FE0B78A7}"/>
              </c:ext>
            </c:extLst>
          </c:dPt>
          <c:dPt>
            <c:idx val="6"/>
            <c:invertIfNegative val="0"/>
            <c:bubble3D val="0"/>
            <c:spPr>
              <a:solidFill>
                <a:srgbClr val="7C878E"/>
              </a:solidFill>
              <a:ln>
                <a:noFill/>
              </a:ln>
              <a:effectLst/>
            </c:spPr>
            <c:extLst>
              <c:ext xmlns:c16="http://schemas.microsoft.com/office/drawing/2014/chart" uri="{C3380CC4-5D6E-409C-BE32-E72D297353CC}">
                <c16:uniqueId val="{0000000D-66E0-46D5-A644-1FB5FE0B78A7}"/>
              </c:ext>
            </c:extLst>
          </c:dPt>
          <c:dPt>
            <c:idx val="7"/>
            <c:invertIfNegative val="0"/>
            <c:bubble3D val="0"/>
            <c:spPr>
              <a:solidFill>
                <a:srgbClr val="7C878E"/>
              </a:solidFill>
              <a:ln>
                <a:noFill/>
              </a:ln>
              <a:effectLst/>
            </c:spPr>
            <c:extLst>
              <c:ext xmlns:c16="http://schemas.microsoft.com/office/drawing/2014/chart" uri="{C3380CC4-5D6E-409C-BE32-E72D297353CC}">
                <c16:uniqueId val="{0000000F-66E0-46D5-A644-1FB5FE0B78A7}"/>
              </c:ext>
            </c:extLst>
          </c:dPt>
          <c:dPt>
            <c:idx val="8"/>
            <c:invertIfNegative val="0"/>
            <c:bubble3D val="0"/>
            <c:spPr>
              <a:solidFill>
                <a:srgbClr val="7C878E"/>
              </a:solidFill>
              <a:ln>
                <a:noFill/>
              </a:ln>
              <a:effectLst/>
            </c:spPr>
            <c:extLst>
              <c:ext xmlns:c16="http://schemas.microsoft.com/office/drawing/2014/chart" uri="{C3380CC4-5D6E-409C-BE32-E72D297353CC}">
                <c16:uniqueId val="{00000011-66E0-46D5-A644-1FB5FE0B78A7}"/>
              </c:ext>
            </c:extLst>
          </c:dPt>
          <c:dPt>
            <c:idx val="9"/>
            <c:invertIfNegative val="0"/>
            <c:bubble3D val="0"/>
            <c:spPr>
              <a:solidFill>
                <a:srgbClr val="7C878E"/>
              </a:solidFill>
              <a:ln>
                <a:noFill/>
              </a:ln>
              <a:effectLst/>
            </c:spPr>
            <c:extLst>
              <c:ext xmlns:c16="http://schemas.microsoft.com/office/drawing/2014/chart" uri="{C3380CC4-5D6E-409C-BE32-E72D297353CC}">
                <c16:uniqueId val="{00000013-66E0-46D5-A644-1FB5FE0B78A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6E0-46D5-A644-1FB5FE0B78A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6E0-46D5-A644-1FB5FE0B78A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6E0-46D5-A644-1FB5FE0B78A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6E0-46D5-A644-1FB5FE0B78A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6E0-46D5-A644-1FB5FE0B78A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6E0-46D5-A644-1FB5FE0B78A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6E0-46D5-A644-1FB5FE0B78A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6E0-46D5-A644-1FB5FE0B78A7}"/>
              </c:ext>
            </c:extLst>
          </c:dPt>
          <c:dPt>
            <c:idx val="31"/>
            <c:invertIfNegative val="0"/>
            <c:bubble3D val="0"/>
            <c:spPr>
              <a:solidFill>
                <a:srgbClr val="FBBB27"/>
              </a:solidFill>
              <a:ln>
                <a:noFill/>
              </a:ln>
              <a:effectLst/>
            </c:spPr>
            <c:extLst>
              <c:ext xmlns:c16="http://schemas.microsoft.com/office/drawing/2014/chart" uri="{C3380CC4-5D6E-409C-BE32-E72D297353CC}">
                <c16:uniqueId val="{00000025-66E0-46D5-A644-1FB5FE0B78A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'F6'!$B$6:$B$37</c:f>
              <c:strCache>
                <c:ptCount val="32"/>
                <c:pt idx="0">
                  <c:v>Ciudad de México</c:v>
                </c:pt>
                <c:pt idx="1">
                  <c:v>Quintana Roo</c:v>
                </c:pt>
                <c:pt idx="2">
                  <c:v>Tlaxcala</c:v>
                </c:pt>
                <c:pt idx="3">
                  <c:v>Colima</c:v>
                </c:pt>
                <c:pt idx="4">
                  <c:v>Baja California Sur</c:v>
                </c:pt>
                <c:pt idx="5">
                  <c:v>Campeche</c:v>
                </c:pt>
                <c:pt idx="6">
                  <c:v>Nuevo León</c:v>
                </c:pt>
                <c:pt idx="7">
                  <c:v>Morelos</c:v>
                </c:pt>
                <c:pt idx="8">
                  <c:v>Nayarit</c:v>
                </c:pt>
                <c:pt idx="9">
                  <c:v>Tabasco</c:v>
                </c:pt>
                <c:pt idx="10">
                  <c:v>Aguascalientes</c:v>
                </c:pt>
                <c:pt idx="11">
                  <c:v>Querétaro</c:v>
                </c:pt>
                <c:pt idx="12">
                  <c:v>Hidalgo</c:v>
                </c:pt>
                <c:pt idx="13">
                  <c:v>Yucatán</c:v>
                </c:pt>
                <c:pt idx="14">
                  <c:v>Guerrero</c:v>
                </c:pt>
                <c:pt idx="15">
                  <c:v>Zacatecas</c:v>
                </c:pt>
                <c:pt idx="16">
                  <c:v>Coahuila</c:v>
                </c:pt>
                <c:pt idx="17">
                  <c:v>San Luis Potosí</c:v>
                </c:pt>
                <c:pt idx="18">
                  <c:v>Tamaulipas</c:v>
                </c:pt>
                <c:pt idx="19">
                  <c:v>Oaxaca</c:v>
                </c:pt>
                <c:pt idx="20">
                  <c:v>Baja California</c:v>
                </c:pt>
                <c:pt idx="21">
                  <c:v>Durango</c:v>
                </c:pt>
                <c:pt idx="22">
                  <c:v>Chiapas</c:v>
                </c:pt>
                <c:pt idx="23">
                  <c:v>Estado de México</c:v>
                </c:pt>
                <c:pt idx="24">
                  <c:v>Puebla</c:v>
                </c:pt>
                <c:pt idx="25">
                  <c:v>Guanajuato</c:v>
                </c:pt>
                <c:pt idx="26">
                  <c:v>Chihuahua</c:v>
                </c:pt>
                <c:pt idx="27">
                  <c:v>Sonora</c:v>
                </c:pt>
                <c:pt idx="28">
                  <c:v>Veracruz</c:v>
                </c:pt>
                <c:pt idx="29">
                  <c:v>Sinaloa</c:v>
                </c:pt>
                <c:pt idx="30">
                  <c:v>Michoacán</c:v>
                </c:pt>
                <c:pt idx="31">
                  <c:v>Jalisco</c:v>
                </c:pt>
              </c:strCache>
            </c:strRef>
          </c:cat>
          <c:val>
            <c:numRef>
              <c:f>'F6'!$C$6:$C$37</c:f>
              <c:numCache>
                <c:formatCode>_-* #,##0_-;\-* #,##0_-;_-* "-"??_-;_-@_-</c:formatCode>
                <c:ptCount val="32"/>
                <c:pt idx="0">
                  <c:v>1235.817</c:v>
                </c:pt>
                <c:pt idx="1">
                  <c:v>2115.2759999999998</c:v>
                </c:pt>
                <c:pt idx="2">
                  <c:v>3420.22</c:v>
                </c:pt>
                <c:pt idx="3">
                  <c:v>5027.7330000000002</c:v>
                </c:pt>
                <c:pt idx="4">
                  <c:v>5442.3819999999996</c:v>
                </c:pt>
                <c:pt idx="5">
                  <c:v>5799.835</c:v>
                </c:pt>
                <c:pt idx="6">
                  <c:v>6357.1570000000002</c:v>
                </c:pt>
                <c:pt idx="7">
                  <c:v>6543.9430000000002</c:v>
                </c:pt>
                <c:pt idx="8">
                  <c:v>8558.857</c:v>
                </c:pt>
                <c:pt idx="9">
                  <c:v>8659.8719999999994</c:v>
                </c:pt>
                <c:pt idx="10">
                  <c:v>9057.0229999999992</c:v>
                </c:pt>
                <c:pt idx="11">
                  <c:v>9812.3979999999992</c:v>
                </c:pt>
                <c:pt idx="12">
                  <c:v>9893.0959999999995</c:v>
                </c:pt>
                <c:pt idx="13">
                  <c:v>9985.1610000000001</c:v>
                </c:pt>
                <c:pt idx="14">
                  <c:v>12645.303</c:v>
                </c:pt>
                <c:pt idx="15">
                  <c:v>12656.241</c:v>
                </c:pt>
                <c:pt idx="16">
                  <c:v>14031.022000000001</c:v>
                </c:pt>
                <c:pt idx="17">
                  <c:v>14402.282999999999</c:v>
                </c:pt>
                <c:pt idx="18">
                  <c:v>15120.083000000001</c:v>
                </c:pt>
                <c:pt idx="19">
                  <c:v>15271.915999999999</c:v>
                </c:pt>
                <c:pt idx="20">
                  <c:v>15730.579</c:v>
                </c:pt>
                <c:pt idx="21">
                  <c:v>19221.098999999998</c:v>
                </c:pt>
                <c:pt idx="22">
                  <c:v>19490.257000000001</c:v>
                </c:pt>
                <c:pt idx="23">
                  <c:v>19984.168000000001</c:v>
                </c:pt>
                <c:pt idx="24">
                  <c:v>24437.538</c:v>
                </c:pt>
                <c:pt idx="25">
                  <c:v>26603.083999999999</c:v>
                </c:pt>
                <c:pt idx="26">
                  <c:v>33803.894999999997</c:v>
                </c:pt>
                <c:pt idx="27">
                  <c:v>40382.36</c:v>
                </c:pt>
                <c:pt idx="28">
                  <c:v>42886.053999999996</c:v>
                </c:pt>
                <c:pt idx="29">
                  <c:v>48634.593999999997</c:v>
                </c:pt>
                <c:pt idx="30">
                  <c:v>55532.839</c:v>
                </c:pt>
                <c:pt idx="31">
                  <c:v>71065.243000000002</c:v>
                </c:pt>
              </c:numCache>
            </c:numRef>
          </c:val>
          <c:extLst>
            <c:ext xmlns:c16="http://schemas.microsoft.com/office/drawing/2014/chart" uri="{C3380CC4-5D6E-409C-BE32-E72D297353CC}">
              <c16:uniqueId val="{00000026-66E0-46D5-A644-1FB5FE0B78A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209601752536838E-2"/>
          <c:y val="0.18551655440660278"/>
          <c:w val="0.89966840367081913"/>
          <c:h val="0.54751260804441326"/>
        </c:manualLayout>
      </c:layout>
      <c:barChart>
        <c:barDir val="col"/>
        <c:grouping val="clustered"/>
        <c:varyColors val="0"/>
        <c:ser>
          <c:idx val="0"/>
          <c:order val="0"/>
          <c:tx>
            <c:strRef>
              <c:f>'F72'!$A$7</c:f>
              <c:strCache>
                <c:ptCount val="1"/>
                <c:pt idx="0">
                  <c:v>2014</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4B-4E2B-86BC-8A88CD90FF31}"/>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4B-4E2B-86BC-8A88CD90FF31}"/>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4B-4E2B-86BC-8A88CD90FF31}"/>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4B-4E2B-86BC-8A88CD90FF31}"/>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'F72'!$B$7:$I$7</c:f>
              <c:numCache>
                <c:formatCode>#,##0</c:formatCode>
                <c:ptCount val="8"/>
                <c:pt idx="0">
                  <c:v>77509</c:v>
                </c:pt>
                <c:pt idx="1">
                  <c:v>295797</c:v>
                </c:pt>
                <c:pt idx="2">
                  <c:v>107248</c:v>
                </c:pt>
                <c:pt idx="3">
                  <c:v>9548</c:v>
                </c:pt>
                <c:pt idx="4">
                  <c:v>363344</c:v>
                </c:pt>
                <c:pt idx="5">
                  <c:v>2860</c:v>
                </c:pt>
                <c:pt idx="6">
                  <c:v>540644</c:v>
                </c:pt>
                <c:pt idx="7">
                  <c:v>66390</c:v>
                </c:pt>
              </c:numCache>
            </c:numRef>
          </c:val>
          <c:extLst>
            <c:ext xmlns:c16="http://schemas.microsoft.com/office/drawing/2014/chart" uri="{C3380CC4-5D6E-409C-BE32-E72D297353CC}">
              <c16:uniqueId val="{00000004-9D4B-4E2B-86BC-8A88CD90FF31}"/>
            </c:ext>
          </c:extLst>
        </c:ser>
        <c:ser>
          <c:idx val="1"/>
          <c:order val="1"/>
          <c:tx>
            <c:strRef>
              <c:f>'F72'!$A$8</c:f>
              <c:strCache>
                <c:ptCount val="1"/>
                <c:pt idx="0">
                  <c:v>2015</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5-9D4B-4E2B-86BC-8A88CD90FF31}"/>
            </c:ext>
          </c:extLst>
        </c:ser>
        <c:ser>
          <c:idx val="2"/>
          <c:order val="2"/>
          <c:tx>
            <c:strRef>
              <c:f>'F72'!$A$9</c:f>
              <c:strCache>
                <c:ptCount val="1"/>
                <c:pt idx="0">
                  <c:v>2016</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9D4B-4E2B-86BC-8A88CD90FF31}"/>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7-9D4B-4E2B-86BC-8A88CD90FF31}"/>
            </c:ext>
          </c:extLst>
        </c:ser>
        <c:ser>
          <c:idx val="3"/>
          <c:order val="3"/>
          <c:tx>
            <c:strRef>
              <c:f>'F72'!$A$10</c:f>
              <c:strCache>
                <c:ptCount val="1"/>
                <c:pt idx="0">
                  <c:v>2017</c:v>
                </c:pt>
              </c:strCache>
            </c:strRef>
          </c:tx>
          <c:spPr>
            <a:solidFill>
              <a:srgbClr val="C495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8-9D4B-4E2B-86BC-8A88CD90FF31}"/>
            </c:ext>
          </c:extLst>
        </c:ser>
        <c:ser>
          <c:idx val="4"/>
          <c:order val="4"/>
          <c:tx>
            <c:strRef>
              <c:f>'F72'!$A$11</c:f>
              <c:strCache>
                <c:ptCount val="1"/>
                <c:pt idx="0">
                  <c:v>2018</c:v>
                </c:pt>
              </c:strCache>
            </c:strRef>
          </c:tx>
          <c:spPr>
            <a:solidFill>
              <a:srgbClr val="BDCFD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9-9D4B-4E2B-86BC-8A88CD90FF31}"/>
            </c:ext>
          </c:extLst>
        </c:ser>
        <c:ser>
          <c:idx val="5"/>
          <c:order val="5"/>
          <c:tx>
            <c:strRef>
              <c:f>'F72'!$A$12</c:f>
              <c:strCache>
                <c:ptCount val="1"/>
                <c:pt idx="0">
                  <c:v>2019</c:v>
                </c:pt>
              </c:strCache>
            </c:strRef>
          </c:tx>
          <c:spPr>
            <a:solidFill>
              <a:srgbClr val="393D3F"/>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A-9D4B-4E2B-86BC-8A88CD90FF31}"/>
            </c:ext>
          </c:extLst>
        </c:ser>
        <c:ser>
          <c:idx val="6"/>
          <c:order val="6"/>
          <c:tx>
            <c:strRef>
              <c:f>'F72'!$A$13</c:f>
              <c:strCache>
                <c:ptCount val="1"/>
                <c:pt idx="0">
                  <c:v>nov-20</c:v>
                </c:pt>
              </c:strCache>
            </c:strRef>
          </c:tx>
          <c:spPr>
            <a:solidFill>
              <a:srgbClr val="7C878E"/>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'F72'!$B$13:$I$13</c:f>
              <c:numCache>
                <c:formatCode>#,##0</c:formatCode>
                <c:ptCount val="8"/>
                <c:pt idx="0">
                  <c:v>114437</c:v>
                </c:pt>
                <c:pt idx="1">
                  <c:v>368965</c:v>
                </c:pt>
                <c:pt idx="2">
                  <c:v>140212</c:v>
                </c:pt>
                <c:pt idx="3">
                  <c:v>9956</c:v>
                </c:pt>
                <c:pt idx="4">
                  <c:v>456439</c:v>
                </c:pt>
                <c:pt idx="5">
                  <c:v>2745</c:v>
                </c:pt>
                <c:pt idx="6">
                  <c:v>623527</c:v>
                </c:pt>
                <c:pt idx="7">
                  <c:v>88988</c:v>
                </c:pt>
              </c:numCache>
            </c:numRef>
          </c:val>
          <c:extLst>
            <c:ext xmlns:c16="http://schemas.microsoft.com/office/drawing/2014/chart" uri="{C3380CC4-5D6E-409C-BE32-E72D297353CC}">
              <c16:uniqueId val="{0000000B-9D4B-4E2B-86BC-8A88CD90FF31}"/>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
          <c:y val="0.93022293900009489"/>
          <c:w val="0.93077866988720659"/>
          <c:h val="6.5966428615027772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spPr>
            <a:ln>
              <a:noFill/>
            </a:ln>
          </c:spPr>
          <c:dPt>
            <c:idx val="0"/>
            <c:bubble3D val="0"/>
            <c:spPr>
              <a:solidFill>
                <a:srgbClr val="BDCFD6"/>
              </a:solidFill>
              <a:ln>
                <a:noFill/>
              </a:ln>
            </c:spPr>
            <c:extLst>
              <c:ext xmlns:c16="http://schemas.microsoft.com/office/drawing/2014/chart" uri="{C3380CC4-5D6E-409C-BE32-E72D297353CC}">
                <c16:uniqueId val="{00000001-2486-4B8B-8490-A671E8CD525F}"/>
              </c:ext>
            </c:extLst>
          </c:dPt>
          <c:dPt>
            <c:idx val="1"/>
            <c:bubble3D val="0"/>
            <c:spPr>
              <a:solidFill>
                <a:srgbClr val="FAD496"/>
              </a:solidFill>
              <a:ln>
                <a:noFill/>
              </a:ln>
            </c:spPr>
            <c:extLst>
              <c:ext xmlns:c16="http://schemas.microsoft.com/office/drawing/2014/chart" uri="{C3380CC4-5D6E-409C-BE32-E72D297353CC}">
                <c16:uniqueId val="{00000003-2486-4B8B-8490-A671E8CD525F}"/>
              </c:ext>
            </c:extLst>
          </c:dPt>
          <c:dPt>
            <c:idx val="2"/>
            <c:bubble3D val="0"/>
            <c:spPr>
              <a:solidFill>
                <a:srgbClr val="663300"/>
              </a:solidFill>
              <a:ln>
                <a:noFill/>
              </a:ln>
            </c:spPr>
            <c:extLst>
              <c:ext xmlns:c16="http://schemas.microsoft.com/office/drawing/2014/chart" uri="{C3380CC4-5D6E-409C-BE32-E72D297353CC}">
                <c16:uniqueId val="{00000005-2486-4B8B-8490-A671E8CD525F}"/>
              </c:ext>
            </c:extLst>
          </c:dPt>
          <c:dPt>
            <c:idx val="3"/>
            <c:bubble3D val="0"/>
            <c:spPr>
              <a:solidFill>
                <a:srgbClr val="95682B"/>
              </a:solidFill>
              <a:ln>
                <a:noFill/>
              </a:ln>
            </c:spPr>
            <c:extLst>
              <c:ext xmlns:c16="http://schemas.microsoft.com/office/drawing/2014/chart" uri="{C3380CC4-5D6E-409C-BE32-E72D297353CC}">
                <c16:uniqueId val="{00000007-2486-4B8B-8490-A671E8CD525F}"/>
              </c:ext>
            </c:extLst>
          </c:dPt>
          <c:dPt>
            <c:idx val="4"/>
            <c:bubble3D val="0"/>
            <c:spPr>
              <a:solidFill>
                <a:srgbClr val="FBBB27"/>
              </a:solidFill>
              <a:ln>
                <a:noFill/>
              </a:ln>
            </c:spPr>
            <c:extLst>
              <c:ext xmlns:c16="http://schemas.microsoft.com/office/drawing/2014/chart" uri="{C3380CC4-5D6E-409C-BE32-E72D297353CC}">
                <c16:uniqueId val="{00000009-2486-4B8B-8490-A671E8CD525F}"/>
              </c:ext>
            </c:extLst>
          </c:dPt>
          <c:dPt>
            <c:idx val="5"/>
            <c:bubble3D val="0"/>
            <c:spPr>
              <a:solidFill>
                <a:srgbClr val="663300"/>
              </a:solidFill>
              <a:ln>
                <a:noFill/>
              </a:ln>
            </c:spPr>
            <c:extLst>
              <c:ext xmlns:c16="http://schemas.microsoft.com/office/drawing/2014/chart" uri="{C3380CC4-5D6E-409C-BE32-E72D297353CC}">
                <c16:uniqueId val="{0000000B-2486-4B8B-8490-A671E8CD525F}"/>
              </c:ext>
            </c:extLst>
          </c:dPt>
          <c:dPt>
            <c:idx val="6"/>
            <c:bubble3D val="0"/>
            <c:spPr>
              <a:solidFill>
                <a:srgbClr val="7C878E"/>
              </a:solidFill>
              <a:ln>
                <a:noFill/>
              </a:ln>
            </c:spPr>
            <c:extLst>
              <c:ext xmlns:c16="http://schemas.microsoft.com/office/drawing/2014/chart" uri="{C3380CC4-5D6E-409C-BE32-E72D297353CC}">
                <c16:uniqueId val="{0000000D-2486-4B8B-8490-A671E8CD525F}"/>
              </c:ext>
            </c:extLst>
          </c:dPt>
          <c:dPt>
            <c:idx val="7"/>
            <c:bubble3D val="0"/>
            <c:spPr>
              <a:solidFill>
                <a:srgbClr val="393D3F"/>
              </a:solidFill>
              <a:ln>
                <a:noFill/>
              </a:ln>
            </c:spPr>
            <c:extLst>
              <c:ext xmlns:c16="http://schemas.microsoft.com/office/drawing/2014/chart" uri="{C3380CC4-5D6E-409C-BE32-E72D297353CC}">
                <c16:uniqueId val="{0000000F-2486-4B8B-8490-A671E8CD525F}"/>
              </c:ext>
            </c:extLst>
          </c:dPt>
          <c:dLbls>
            <c:dLbl>
              <c:idx val="0"/>
              <c:layout>
                <c:manualLayout>
                  <c:x val="0.17667731926672792"/>
                  <c:y val="1.3225543409015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86-4B8B-8490-A671E8CD525F}"/>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86-4B8B-8490-A671E8CD525F}"/>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86-4B8B-8490-A671E8CD525F}"/>
                </c:ext>
              </c:extLst>
            </c:dLbl>
            <c:dLbl>
              <c:idx val="3"/>
              <c:layout>
                <c:manualLayout>
                  <c:x val="5.6129299627020304E-2"/>
                  <c:y val="-5.108507777991165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86-4B8B-8490-A671E8CD525F}"/>
                </c:ext>
              </c:extLst>
            </c:dLbl>
            <c:dLbl>
              <c:idx val="4"/>
              <c:layout>
                <c:manualLayout>
                  <c:x val="0.16427166468368024"/>
                  <c:y val="-2.725546403473759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486-4B8B-8490-A671E8CD525F}"/>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486-4B8B-8490-A671E8CD525F}"/>
                </c:ext>
              </c:extLst>
            </c:dLbl>
            <c:dLbl>
              <c:idx val="6"/>
              <c:layout>
                <c:manualLayout>
                  <c:x val="-2.1295046098864127E-2"/>
                  <c:y val="-0.1428106970499655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486-4B8B-8490-A671E8CD525F}"/>
                </c:ext>
              </c:extLst>
            </c:dLbl>
            <c:dLbl>
              <c:idx val="7"/>
              <c:layout>
                <c:manualLayout>
                  <c:x val="-5.4655849300456333E-2"/>
                  <c:y val="-8.244011282785332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486-4B8B-8490-A671E8CD525F}"/>
                </c:ext>
              </c:extLst>
            </c:dLbl>
            <c:numFmt formatCode="0.00%" sourceLinked="0"/>
            <c:spPr>
              <a:noFill/>
              <a:ln>
                <a:noFill/>
              </a:ln>
              <a:effectLst/>
            </c:spPr>
            <c:txPr>
              <a:bodyPr/>
              <a:lstStyle/>
              <a:p>
                <a:pPr>
                  <a:defRPr sz="1000"/>
                </a:pPr>
                <a:endParaRPr lang="es-MX"/>
              </a:p>
            </c:txPr>
            <c:showLegendKey val="0"/>
            <c:showVal val="0"/>
            <c:showCatName val="1"/>
            <c:showSerName val="0"/>
            <c:showPercent val="1"/>
            <c:showBubbleSize val="0"/>
            <c:showLeaderLines val="1"/>
            <c:leaderLines>
              <c:spPr>
                <a:ln>
                  <a:solidFill>
                    <a:srgbClr val="BA9B44"/>
                  </a:solidFill>
                </a:ln>
              </c:spPr>
            </c:leaderLines>
            <c:extLst>
              <c:ext xmlns:c15="http://schemas.microsoft.com/office/drawing/2012/chart" uri="{CE6537A1-D6FC-4f65-9D91-7224C49458BB}"/>
            </c:extLst>
          </c:dLbls>
          <c:cat>
            <c:strRef>
              <c:f>'F73'!$A$6:$A$13</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'F73'!$C$6:$C$13</c:f>
              <c:numCache>
                <c:formatCode>0.00%</c:formatCode>
                <c:ptCount val="8"/>
                <c:pt idx="0">
                  <c:v>6.3390552876053372E-2</c:v>
                </c:pt>
                <c:pt idx="1">
                  <c:v>0.2043822831943605</c:v>
                </c:pt>
                <c:pt idx="2">
                  <c:v>7.7668203464414443E-2</c:v>
                </c:pt>
                <c:pt idx="3">
                  <c:v>5.5149675754693622E-3</c:v>
                </c:pt>
                <c:pt idx="4">
                  <c:v>0.25283711180992974</c:v>
                </c:pt>
                <c:pt idx="5">
                  <c:v>1.5205490151329248E-3</c:v>
                </c:pt>
                <c:pt idx="6">
                  <c:v>0.3453928472709607</c:v>
                </c:pt>
                <c:pt idx="7">
                  <c:v>4.9293484793678947E-2</c:v>
                </c:pt>
              </c:numCache>
            </c:numRef>
          </c:val>
          <c:extLst>
            <c:ext xmlns:c16="http://schemas.microsoft.com/office/drawing/2014/chart" uri="{C3380CC4-5D6E-409C-BE32-E72D297353CC}">
              <c16:uniqueId val="{00000010-2486-4B8B-8490-A671E8CD525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4586288416075651E-2"/>
          <c:y val="7.0874861572535988E-2"/>
          <c:w val="0.95839243498817972"/>
          <c:h val="0.8539091915836102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3004-4449-AA9C-57A6BF401826}"/>
              </c:ext>
            </c:extLst>
          </c:dPt>
          <c:dPt>
            <c:idx val="5"/>
            <c:invertIfNegative val="0"/>
            <c:bubble3D val="0"/>
            <c:extLst>
              <c:ext xmlns:c16="http://schemas.microsoft.com/office/drawing/2014/chart" uri="{C3380CC4-5D6E-409C-BE32-E72D297353CC}">
                <c16:uniqueId val="{00000001-3004-4449-AA9C-57A6BF401826}"/>
              </c:ext>
            </c:extLst>
          </c:dPt>
          <c:dPt>
            <c:idx val="6"/>
            <c:invertIfNegative val="0"/>
            <c:bubble3D val="0"/>
            <c:spPr>
              <a:solidFill>
                <a:srgbClr val="7C878E"/>
              </a:solidFill>
              <a:ln>
                <a:noFill/>
              </a:ln>
              <a:effectLst/>
            </c:spPr>
            <c:extLst>
              <c:ext xmlns:c16="http://schemas.microsoft.com/office/drawing/2014/chart" uri="{C3380CC4-5D6E-409C-BE32-E72D297353CC}">
                <c16:uniqueId val="{00000003-3004-4449-AA9C-57A6BF401826}"/>
              </c:ext>
            </c:extLst>
          </c:dPt>
          <c:dPt>
            <c:idx val="7"/>
            <c:invertIfNegative val="0"/>
            <c:bubble3D val="0"/>
            <c:spPr>
              <a:solidFill>
                <a:srgbClr val="FFC000"/>
              </a:solidFill>
              <a:ln>
                <a:noFill/>
              </a:ln>
              <a:effectLst/>
            </c:spPr>
            <c:extLst>
              <c:ext xmlns:c16="http://schemas.microsoft.com/office/drawing/2014/chart" uri="{C3380CC4-5D6E-409C-BE32-E72D297353CC}">
                <c16:uniqueId val="{00000005-3004-4449-AA9C-57A6BF401826}"/>
              </c:ext>
            </c:extLst>
          </c:dPt>
          <c:dPt>
            <c:idx val="17"/>
            <c:invertIfNegative val="0"/>
            <c:bubble3D val="0"/>
            <c:extLst>
              <c:ext xmlns:c16="http://schemas.microsoft.com/office/drawing/2014/chart" uri="{C3380CC4-5D6E-409C-BE32-E72D297353CC}">
                <c16:uniqueId val="{00000006-3004-4449-AA9C-57A6BF401826}"/>
              </c:ext>
            </c:extLst>
          </c:dPt>
          <c:dPt>
            <c:idx val="18"/>
            <c:invertIfNegative val="0"/>
            <c:bubble3D val="0"/>
            <c:extLst>
              <c:ext xmlns:c16="http://schemas.microsoft.com/office/drawing/2014/chart" uri="{C3380CC4-5D6E-409C-BE32-E72D297353CC}">
                <c16:uniqueId val="{00000007-3004-4449-AA9C-57A6BF40182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'F74'!$A$6:$A$13</c:f>
              <c:numCache>
                <c:formatCode>General</c:formatCode>
                <c:ptCount val="8"/>
                <c:pt idx="0">
                  <c:v>2013</c:v>
                </c:pt>
                <c:pt idx="1">
                  <c:v>2014</c:v>
                </c:pt>
                <c:pt idx="2">
                  <c:v>2015</c:v>
                </c:pt>
                <c:pt idx="3">
                  <c:v>2016</c:v>
                </c:pt>
                <c:pt idx="4">
                  <c:v>2017</c:v>
                </c:pt>
                <c:pt idx="5">
                  <c:v>2018</c:v>
                </c:pt>
                <c:pt idx="6">
                  <c:v>2019</c:v>
                </c:pt>
                <c:pt idx="7" formatCode="mmm\-yy">
                  <c:v>44136</c:v>
                </c:pt>
              </c:numCache>
            </c:numRef>
          </c:cat>
          <c:val>
            <c:numRef>
              <c:f>'F74'!$B$6:$B$13</c:f>
              <c:numCache>
                <c:formatCode>#,##0</c:formatCode>
                <c:ptCount val="8"/>
                <c:pt idx="0">
                  <c:v>70246</c:v>
                </c:pt>
                <c:pt idx="1">
                  <c:v>77509</c:v>
                </c:pt>
                <c:pt idx="2">
                  <c:v>82606</c:v>
                </c:pt>
                <c:pt idx="3">
                  <c:v>89558</c:v>
                </c:pt>
                <c:pt idx="4">
                  <c:v>96726</c:v>
                </c:pt>
                <c:pt idx="5">
                  <c:v>104065</c:v>
                </c:pt>
                <c:pt idx="6">
                  <c:v>109333</c:v>
                </c:pt>
                <c:pt idx="7">
                  <c:v>114437</c:v>
                </c:pt>
              </c:numCache>
            </c:numRef>
          </c:val>
          <c:extLst>
            <c:ext xmlns:c16="http://schemas.microsoft.com/office/drawing/2014/chart" uri="{C3380CC4-5D6E-409C-BE32-E72D297353CC}">
              <c16:uniqueId val="{00000008-3004-4449-AA9C-57A6BF401826}"/>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2BA4-47EB-94F5-BC8F5E980567}"/>
              </c:ext>
            </c:extLst>
          </c:dPt>
          <c:dPt>
            <c:idx val="1"/>
            <c:bubble3D val="0"/>
            <c:spPr>
              <a:solidFill>
                <a:schemeClr val="accent5"/>
              </a:solidFill>
              <a:ln>
                <a:noFill/>
              </a:ln>
              <a:effectLst/>
            </c:spPr>
            <c:extLst>
              <c:ext xmlns:c16="http://schemas.microsoft.com/office/drawing/2014/chart" uri="{C3380CC4-5D6E-409C-BE32-E72D297353CC}">
                <c16:uniqueId val="{00000003-2BA4-47EB-94F5-BC8F5E980567}"/>
              </c:ext>
            </c:extLst>
          </c:dPt>
          <c:dPt>
            <c:idx val="2"/>
            <c:bubble3D val="0"/>
            <c:spPr>
              <a:solidFill>
                <a:schemeClr val="accent4"/>
              </a:solidFill>
              <a:ln>
                <a:noFill/>
              </a:ln>
              <a:effectLst/>
            </c:spPr>
            <c:extLst>
              <c:ext xmlns:c16="http://schemas.microsoft.com/office/drawing/2014/chart" uri="{C3380CC4-5D6E-409C-BE32-E72D297353CC}">
                <c16:uniqueId val="{00000005-2BA4-47EB-94F5-BC8F5E980567}"/>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7-2BA4-47EB-94F5-BC8F5E980567}"/>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9-2BA4-47EB-94F5-BC8F5E980567}"/>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2BA4-47EB-94F5-BC8F5E980567}"/>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2BA4-47EB-94F5-BC8F5E980567}"/>
              </c:ext>
            </c:extLst>
          </c:dPt>
          <c:dLbls>
            <c:dLbl>
              <c:idx val="0"/>
              <c:layout>
                <c:manualLayout>
                  <c:x val="0.14550489907622757"/>
                  <c:y val="-9.55793226381461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BA4-47EB-94F5-BC8F5E980567}"/>
                </c:ext>
              </c:extLst>
            </c:dLbl>
            <c:dLbl>
              <c:idx val="1"/>
              <c:layout>
                <c:manualLayout>
                  <c:x val="-0.13064206387013011"/>
                  <c:y val="6.80017404241582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BA4-47EB-94F5-BC8F5E980567}"/>
                </c:ext>
              </c:extLst>
            </c:dLbl>
            <c:dLbl>
              <c:idx val="2"/>
              <c:layout>
                <c:manualLayout>
                  <c:x val="-6.8252398165531802E-2"/>
                  <c:y val="-4.56822041629822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BA4-47EB-94F5-BC8F5E980567}"/>
                </c:ext>
              </c:extLst>
            </c:dLbl>
            <c:dLbl>
              <c:idx val="3"/>
              <c:layout>
                <c:manualLayout>
                  <c:x val="-0.12472842585068325"/>
                  <c:y val="-6.85948882058191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BA4-47EB-94F5-BC8F5E980567}"/>
                </c:ext>
              </c:extLst>
            </c:dLbl>
            <c:dLbl>
              <c:idx val="4"/>
              <c:layout>
                <c:manualLayout>
                  <c:x val="0.21522991565556085"/>
                  <c:y val="-5.77079736690667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BA4-47EB-94F5-BC8F5E98056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'F75'!$A$6:$A$10</c:f>
              <c:strCache>
                <c:ptCount val="5"/>
                <c:pt idx="0">
                  <c:v>Agricultura</c:v>
                </c:pt>
                <c:pt idx="1">
                  <c:v>Caza</c:v>
                </c:pt>
                <c:pt idx="2">
                  <c:v>Ganadería</c:v>
                </c:pt>
                <c:pt idx="3">
                  <c:v>Pesca</c:v>
                </c:pt>
                <c:pt idx="4">
                  <c:v>Silvicultura</c:v>
                </c:pt>
              </c:strCache>
            </c:strRef>
          </c:cat>
          <c:val>
            <c:numRef>
              <c:f>'F75'!$B$6:$B$10</c:f>
              <c:numCache>
                <c:formatCode>0.00%</c:formatCode>
                <c:ptCount val="5"/>
                <c:pt idx="0">
                  <c:v>0.79580904777301043</c:v>
                </c:pt>
                <c:pt idx="1">
                  <c:v>3.40798867499148E-4</c:v>
                </c:pt>
                <c:pt idx="2">
                  <c:v>0.19226299186451934</c:v>
                </c:pt>
                <c:pt idx="3">
                  <c:v>8.2665571449793331E-3</c:v>
                </c:pt>
                <c:pt idx="4">
                  <c:v>3.3206043499916984E-3</c:v>
                </c:pt>
              </c:numCache>
            </c:numRef>
          </c:val>
          <c:extLst>
            <c:ext xmlns:c16="http://schemas.microsoft.com/office/drawing/2014/chart" uri="{C3380CC4-5D6E-409C-BE32-E72D297353CC}">
              <c16:uniqueId val="{0000000E-2BA4-47EB-94F5-BC8F5E980567}"/>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024-459A-9B07-F8D8EE3D9112}"/>
              </c:ext>
            </c:extLst>
          </c:dPt>
          <c:dPt>
            <c:idx val="5"/>
            <c:invertIfNegative val="0"/>
            <c:bubble3D val="0"/>
            <c:extLst>
              <c:ext xmlns:c16="http://schemas.microsoft.com/office/drawing/2014/chart" uri="{C3380CC4-5D6E-409C-BE32-E72D297353CC}">
                <c16:uniqueId val="{00000002-B024-459A-9B07-F8D8EE3D9112}"/>
              </c:ext>
            </c:extLst>
          </c:dPt>
          <c:dPt>
            <c:idx val="6"/>
            <c:invertIfNegative val="0"/>
            <c:bubble3D val="0"/>
            <c:extLst>
              <c:ext xmlns:c16="http://schemas.microsoft.com/office/drawing/2014/chart" uri="{C3380CC4-5D6E-409C-BE32-E72D297353CC}">
                <c16:uniqueId val="{00000003-B024-459A-9B07-F8D8EE3D9112}"/>
              </c:ext>
            </c:extLst>
          </c:dPt>
          <c:dPt>
            <c:idx val="7"/>
            <c:invertIfNegative val="0"/>
            <c:bubble3D val="0"/>
            <c:spPr>
              <a:solidFill>
                <a:srgbClr val="FFC000"/>
              </a:solidFill>
              <a:ln>
                <a:noFill/>
              </a:ln>
              <a:effectLst/>
            </c:spPr>
            <c:extLst>
              <c:ext xmlns:c16="http://schemas.microsoft.com/office/drawing/2014/chart" uri="{C3380CC4-5D6E-409C-BE32-E72D297353CC}">
                <c16:uniqueId val="{00000005-B024-459A-9B07-F8D8EE3D9112}"/>
              </c:ext>
            </c:extLst>
          </c:dPt>
          <c:dPt>
            <c:idx val="17"/>
            <c:invertIfNegative val="0"/>
            <c:bubble3D val="0"/>
            <c:extLst>
              <c:ext xmlns:c16="http://schemas.microsoft.com/office/drawing/2014/chart" uri="{C3380CC4-5D6E-409C-BE32-E72D297353CC}">
                <c16:uniqueId val="{00000006-B024-459A-9B07-F8D8EE3D9112}"/>
              </c:ext>
            </c:extLst>
          </c:dPt>
          <c:dPt>
            <c:idx val="18"/>
            <c:invertIfNegative val="0"/>
            <c:bubble3D val="0"/>
            <c:extLst>
              <c:ext xmlns:c16="http://schemas.microsoft.com/office/drawing/2014/chart" uri="{C3380CC4-5D6E-409C-BE32-E72D297353CC}">
                <c16:uniqueId val="{00000007-B024-459A-9B07-F8D8EE3D9112}"/>
              </c:ext>
            </c:extLst>
          </c:dPt>
          <c:dLbls>
            <c:dLbl>
              <c:idx val="1"/>
              <c:layout>
                <c:manualLayout>
                  <c:x val="-2.0072991555785711E-17"/>
                  <c:y val="1.5686274509803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24-459A-9B07-F8D8EE3D9112}"/>
                </c:ext>
              </c:extLst>
            </c:dLbl>
            <c:dLbl>
              <c:idx val="2"/>
              <c:layout>
                <c:manualLayout>
                  <c:x val="2.1898061935305881E-3"/>
                  <c:y val="1.045751633986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24-459A-9B07-F8D8EE3D9112}"/>
                </c:ext>
              </c:extLst>
            </c:dLbl>
            <c:dLbl>
              <c:idx val="3"/>
              <c:layout>
                <c:manualLayout>
                  <c:x val="2.1898061935305881E-3"/>
                  <c:y val="1.5686274509803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24-459A-9B07-F8D8EE3D9112}"/>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24-459A-9B07-F8D8EE3D9112}"/>
                </c:ext>
              </c:extLst>
            </c:dLbl>
            <c:dLbl>
              <c:idx val="5"/>
              <c:layout>
                <c:manualLayout>
                  <c:x val="2.1898061935305881E-3"/>
                  <c:y val="2.09150326797385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24-459A-9B07-F8D8EE3D9112}"/>
                </c:ext>
              </c:extLst>
            </c:dLbl>
            <c:dLbl>
              <c:idx val="6"/>
              <c:layout>
                <c:manualLayout>
                  <c:x val="2.1898061935305881E-3"/>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24-459A-9B07-F8D8EE3D9112}"/>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4-459A-9B07-F8D8EE3D911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'F76'!$A$6:$A$13</c:f>
              <c:numCache>
                <c:formatCode>General</c:formatCode>
                <c:ptCount val="8"/>
                <c:pt idx="0">
                  <c:v>2013</c:v>
                </c:pt>
                <c:pt idx="1">
                  <c:v>2014</c:v>
                </c:pt>
                <c:pt idx="2">
                  <c:v>2015</c:v>
                </c:pt>
                <c:pt idx="3">
                  <c:v>2016</c:v>
                </c:pt>
                <c:pt idx="4">
                  <c:v>2017</c:v>
                </c:pt>
                <c:pt idx="5">
                  <c:v>2018</c:v>
                </c:pt>
                <c:pt idx="6">
                  <c:v>2019</c:v>
                </c:pt>
                <c:pt idx="7" formatCode="mmm\-yy">
                  <c:v>44136</c:v>
                </c:pt>
              </c:numCache>
            </c:numRef>
          </c:cat>
          <c:val>
            <c:numRef>
              <c:f>'F76'!$B$6:$B$13</c:f>
              <c:numCache>
                <c:formatCode>#,##0</c:formatCode>
                <c:ptCount val="8"/>
                <c:pt idx="0">
                  <c:v>347298</c:v>
                </c:pt>
                <c:pt idx="1">
                  <c:v>363344</c:v>
                </c:pt>
                <c:pt idx="2">
                  <c:v>385457</c:v>
                </c:pt>
                <c:pt idx="3">
                  <c:v>407270</c:v>
                </c:pt>
                <c:pt idx="4">
                  <c:v>435724</c:v>
                </c:pt>
                <c:pt idx="5">
                  <c:v>452017</c:v>
                </c:pt>
                <c:pt idx="6">
                  <c:v>458198</c:v>
                </c:pt>
                <c:pt idx="7">
                  <c:v>456439</c:v>
                </c:pt>
              </c:numCache>
            </c:numRef>
          </c:val>
          <c:extLst>
            <c:ext xmlns:c16="http://schemas.microsoft.com/office/drawing/2014/chart" uri="{C3380CC4-5D6E-409C-BE32-E72D297353CC}">
              <c16:uniqueId val="{0000000C-B024-459A-9B07-F8D8EE3D9112}"/>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054555416116004"/>
          <c:y val="0.18896005432333907"/>
          <c:w val="0.59642347873936574"/>
          <c:h val="0.7023600224966508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2F75-46F9-B36F-6EF69FF601F9}"/>
              </c:ext>
            </c:extLst>
          </c:dPt>
          <c:dPt>
            <c:idx val="1"/>
            <c:bubble3D val="0"/>
            <c:spPr>
              <a:solidFill>
                <a:srgbClr val="393D3F"/>
              </a:solidFill>
            </c:spPr>
            <c:extLst>
              <c:ext xmlns:c16="http://schemas.microsoft.com/office/drawing/2014/chart" uri="{C3380CC4-5D6E-409C-BE32-E72D297353CC}">
                <c16:uniqueId val="{00000003-2F75-46F9-B36F-6EF69FF601F9}"/>
              </c:ext>
            </c:extLst>
          </c:dPt>
          <c:dPt>
            <c:idx val="2"/>
            <c:bubble3D val="0"/>
            <c:spPr>
              <a:solidFill>
                <a:srgbClr val="BDCFD6"/>
              </a:solidFill>
            </c:spPr>
            <c:extLst>
              <c:ext xmlns:c16="http://schemas.microsoft.com/office/drawing/2014/chart" uri="{C3380CC4-5D6E-409C-BE32-E72D297353CC}">
                <c16:uniqueId val="{00000005-2F75-46F9-B36F-6EF69FF601F9}"/>
              </c:ext>
            </c:extLst>
          </c:dPt>
          <c:dPt>
            <c:idx val="3"/>
            <c:bubble3D val="0"/>
            <c:spPr>
              <a:solidFill>
                <a:srgbClr val="4F81BD">
                  <a:lumMod val="20000"/>
                  <a:lumOff val="80000"/>
                </a:srgbClr>
              </a:solidFill>
            </c:spPr>
            <c:extLst>
              <c:ext xmlns:c16="http://schemas.microsoft.com/office/drawing/2014/chart" uri="{C3380CC4-5D6E-409C-BE32-E72D297353CC}">
                <c16:uniqueId val="{00000007-2F75-46F9-B36F-6EF69FF601F9}"/>
              </c:ext>
            </c:extLst>
          </c:dPt>
          <c:dPt>
            <c:idx val="4"/>
            <c:bubble3D val="0"/>
            <c:spPr>
              <a:solidFill>
                <a:srgbClr val="EEECE1">
                  <a:lumMod val="75000"/>
                </a:srgbClr>
              </a:solidFill>
            </c:spPr>
            <c:extLst>
              <c:ext xmlns:c16="http://schemas.microsoft.com/office/drawing/2014/chart" uri="{C3380CC4-5D6E-409C-BE32-E72D297353CC}">
                <c16:uniqueId val="{00000009-2F75-46F9-B36F-6EF69FF601F9}"/>
              </c:ext>
            </c:extLst>
          </c:dPt>
          <c:dPt>
            <c:idx val="5"/>
            <c:bubble3D val="0"/>
            <c:spPr>
              <a:solidFill>
                <a:srgbClr val="9E6900"/>
              </a:solidFill>
            </c:spPr>
            <c:extLst>
              <c:ext xmlns:c16="http://schemas.microsoft.com/office/drawing/2014/chart" uri="{C3380CC4-5D6E-409C-BE32-E72D297353CC}">
                <c16:uniqueId val="{0000000B-2F75-46F9-B36F-6EF69FF601F9}"/>
              </c:ext>
            </c:extLst>
          </c:dPt>
          <c:dPt>
            <c:idx val="6"/>
            <c:bubble3D val="0"/>
            <c:spPr>
              <a:solidFill>
                <a:srgbClr val="663300"/>
              </a:solidFill>
            </c:spPr>
            <c:extLst>
              <c:ext xmlns:c16="http://schemas.microsoft.com/office/drawing/2014/chart" uri="{C3380CC4-5D6E-409C-BE32-E72D297353CC}">
                <c16:uniqueId val="{0000000D-2F75-46F9-B36F-6EF69FF601F9}"/>
              </c:ext>
            </c:extLst>
          </c:dPt>
          <c:dPt>
            <c:idx val="7"/>
            <c:bubble3D val="0"/>
            <c:spPr>
              <a:solidFill>
                <a:srgbClr val="FAD496"/>
              </a:solidFill>
            </c:spPr>
            <c:extLst>
              <c:ext xmlns:c16="http://schemas.microsoft.com/office/drawing/2014/chart" uri="{C3380CC4-5D6E-409C-BE32-E72D297353CC}">
                <c16:uniqueId val="{0000000F-2F75-46F9-B36F-6EF69FF601F9}"/>
              </c:ext>
            </c:extLst>
          </c:dPt>
          <c:dPt>
            <c:idx val="8"/>
            <c:bubble3D val="0"/>
            <c:spPr>
              <a:solidFill>
                <a:srgbClr val="FBBB27"/>
              </a:solidFill>
            </c:spPr>
            <c:extLst>
              <c:ext xmlns:c16="http://schemas.microsoft.com/office/drawing/2014/chart" uri="{C3380CC4-5D6E-409C-BE32-E72D297353CC}">
                <c16:uniqueId val="{00000011-2F75-46F9-B36F-6EF69FF601F9}"/>
              </c:ext>
            </c:extLst>
          </c:dPt>
          <c:dLbls>
            <c:dLbl>
              <c:idx val="0"/>
              <c:layout>
                <c:manualLayout>
                  <c:x val="8.7642752989209677E-2"/>
                  <c:y val="6.4143447178092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F75-46F9-B36F-6EF69FF601F9}"/>
                </c:ext>
              </c:extLst>
            </c:dLbl>
            <c:dLbl>
              <c:idx val="1"/>
              <c:layout>
                <c:manualLayout>
                  <c:x val="-3.6199095022624438E-2"/>
                  <c:y val="8.63703426845524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F75-46F9-B36F-6EF69FF601F9}"/>
                </c:ext>
              </c:extLst>
            </c:dLbl>
            <c:dLbl>
              <c:idx val="2"/>
              <c:layout>
                <c:manualLayout>
                  <c:x val="-6.6114337517765173E-2"/>
                  <c:y val="6.348758507105539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F75-46F9-B36F-6EF69FF601F9}"/>
                </c:ext>
              </c:extLst>
            </c:dLbl>
            <c:dLbl>
              <c:idx val="3"/>
              <c:layout>
                <c:manualLayout>
                  <c:x val="3.1287039346326053E-3"/>
                  <c:y val="2.60509128448715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F75-46F9-B36F-6EF69FF601F9}"/>
                </c:ext>
              </c:extLst>
            </c:dLbl>
            <c:dLbl>
              <c:idx val="4"/>
              <c:layout>
                <c:manualLayout>
                  <c:x val="1.7780541889245504E-2"/>
                  <c:y val="0.1041907045308825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F75-46F9-B36F-6EF69FF601F9}"/>
                </c:ext>
              </c:extLst>
            </c:dLbl>
            <c:dLbl>
              <c:idx val="5"/>
              <c:layout>
                <c:manualLayout>
                  <c:x val="-3.4339893033732777E-2"/>
                  <c:y val="6.66191024612051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F75-46F9-B36F-6EF69FF601F9}"/>
                </c:ext>
              </c:extLst>
            </c:dLbl>
            <c:dLbl>
              <c:idx val="6"/>
              <c:layout>
                <c:manualLayout>
                  <c:x val="-8.8404782735491391E-2"/>
                  <c:y val="2.65294268039207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F75-46F9-B36F-6EF69FF601F9}"/>
                </c:ext>
              </c:extLst>
            </c:dLbl>
            <c:dLbl>
              <c:idx val="7"/>
              <c:layout>
                <c:manualLayout>
                  <c:x val="4.5195821110596467E-2"/>
                  <c:y val="-3.16615690744538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F75-46F9-B36F-6EF69FF601F9}"/>
                </c:ext>
              </c:extLst>
            </c:dLbl>
            <c:dLbl>
              <c:idx val="8"/>
              <c:layout>
                <c:manualLayout>
                  <c:x val="0.3580968212306794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F75-46F9-B36F-6EF69FF601F9}"/>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'F77'!$A$5:$A$13</c:f>
              <c:strCache>
                <c:ptCount val="9"/>
                <c:pt idx="0">
                  <c:v>Elaboración de alimentos.</c:v>
                </c:pt>
                <c:pt idx="1">
                  <c:v>Fabricación y ensamble de maquinaria, equipos, aparatos y accesorios y artículos eléctricos, electrónicos y sus partes.</c:v>
                </c:pt>
                <c:pt idx="2">
                  <c:v>Industria química.</c:v>
                </c:pt>
                <c:pt idx="3">
                  <c:v>Fabricación de productos metálicos, excepto maquinaria y equipo.</c:v>
                </c:pt>
                <c:pt idx="4">
                  <c:v>Fabricación de productos de hule y plástico.</c:v>
                </c:pt>
                <c:pt idx="5">
                  <c:v>Construcción, reconstrucción y ensamble de equipo de transporte y sus partes.</c:v>
                </c:pt>
                <c:pt idx="6">
                  <c:v>Elaboración de bebidas.</c:v>
                </c:pt>
                <c:pt idx="7">
                  <c:v>Fabricación y/o reparación de muebles de madera y sus partes; excepto de metal y de plástico moldeado.</c:v>
                </c:pt>
                <c:pt idx="8">
                  <c:v>Fabricación, ensamble y reparación de maquinaria, equipo y sus partes; excepto los eléctricos.</c:v>
                </c:pt>
              </c:strCache>
            </c:strRef>
          </c:cat>
          <c:val>
            <c:numRef>
              <c:f>'F77'!$B$5:$B$13</c:f>
              <c:numCache>
                <c:formatCode>0.00%</c:formatCode>
                <c:ptCount val="9"/>
                <c:pt idx="0">
                  <c:v>0.2169008345036248</c:v>
                </c:pt>
                <c:pt idx="1">
                  <c:v>0.12197029614033858</c:v>
                </c:pt>
                <c:pt idx="2">
                  <c:v>0.10337635478125226</c:v>
                </c:pt>
                <c:pt idx="3">
                  <c:v>0.10166528276505732</c:v>
                </c:pt>
                <c:pt idx="4">
                  <c:v>8.6037783800244946E-2</c:v>
                </c:pt>
                <c:pt idx="5">
                  <c:v>6.1644600921481295E-2</c:v>
                </c:pt>
                <c:pt idx="6">
                  <c:v>4.5793632884131283E-2</c:v>
                </c:pt>
                <c:pt idx="7">
                  <c:v>4.5127607413038763E-2</c:v>
                </c:pt>
                <c:pt idx="8">
                  <c:v>3.8535269773178893E-2</c:v>
                </c:pt>
              </c:numCache>
            </c:numRef>
          </c:val>
          <c:extLst>
            <c:ext xmlns:c16="http://schemas.microsoft.com/office/drawing/2014/chart" uri="{C3380CC4-5D6E-409C-BE32-E72D297353CC}">
              <c16:uniqueId val="{00000012-2F75-46F9-B36F-6EF69FF601F9}"/>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5CD-45D9-9847-33DAE04D4795}"/>
              </c:ext>
            </c:extLst>
          </c:dPt>
          <c:dPt>
            <c:idx val="5"/>
            <c:invertIfNegative val="0"/>
            <c:bubble3D val="0"/>
            <c:extLst>
              <c:ext xmlns:c16="http://schemas.microsoft.com/office/drawing/2014/chart" uri="{C3380CC4-5D6E-409C-BE32-E72D297353CC}">
                <c16:uniqueId val="{00000002-95CD-45D9-9847-33DAE04D4795}"/>
              </c:ext>
            </c:extLst>
          </c:dPt>
          <c:dPt>
            <c:idx val="6"/>
            <c:invertIfNegative val="0"/>
            <c:bubble3D val="0"/>
            <c:extLst>
              <c:ext xmlns:c16="http://schemas.microsoft.com/office/drawing/2014/chart" uri="{C3380CC4-5D6E-409C-BE32-E72D297353CC}">
                <c16:uniqueId val="{00000003-95CD-45D9-9847-33DAE04D4795}"/>
              </c:ext>
            </c:extLst>
          </c:dPt>
          <c:dPt>
            <c:idx val="7"/>
            <c:invertIfNegative val="0"/>
            <c:bubble3D val="0"/>
            <c:spPr>
              <a:solidFill>
                <a:srgbClr val="FFC000"/>
              </a:solidFill>
              <a:ln>
                <a:noFill/>
              </a:ln>
              <a:effectLst/>
            </c:spPr>
            <c:extLst>
              <c:ext xmlns:c16="http://schemas.microsoft.com/office/drawing/2014/chart" uri="{C3380CC4-5D6E-409C-BE32-E72D297353CC}">
                <c16:uniqueId val="{00000005-95CD-45D9-9847-33DAE04D4795}"/>
              </c:ext>
            </c:extLst>
          </c:dPt>
          <c:dPt>
            <c:idx val="17"/>
            <c:invertIfNegative val="0"/>
            <c:bubble3D val="0"/>
            <c:extLst>
              <c:ext xmlns:c16="http://schemas.microsoft.com/office/drawing/2014/chart" uri="{C3380CC4-5D6E-409C-BE32-E72D297353CC}">
                <c16:uniqueId val="{00000006-95CD-45D9-9847-33DAE04D4795}"/>
              </c:ext>
            </c:extLst>
          </c:dPt>
          <c:dPt>
            <c:idx val="18"/>
            <c:invertIfNegative val="0"/>
            <c:bubble3D val="0"/>
            <c:extLst>
              <c:ext xmlns:c16="http://schemas.microsoft.com/office/drawing/2014/chart" uri="{C3380CC4-5D6E-409C-BE32-E72D297353CC}">
                <c16:uniqueId val="{00000007-95CD-45D9-9847-33DAE04D4795}"/>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CD-45D9-9847-33DAE04D4795}"/>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CD-45D9-9847-33DAE04D4795}"/>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CD-45D9-9847-33DAE04D4795}"/>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CD-45D9-9847-33DAE04D4795}"/>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CD-45D9-9847-33DAE04D4795}"/>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CD-45D9-9847-33DAE04D4795}"/>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CD-45D9-9847-33DAE04D4795}"/>
                </c:ext>
              </c:extLst>
            </c:dLbl>
            <c:dLbl>
              <c:idx val="7"/>
              <c:layout>
                <c:manualLayout>
                  <c:x val="-3.8095238095238095E-3"/>
                  <c:y val="1.83696900114810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CD-45D9-9847-33DAE04D4795}"/>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'F78'!$A$6:$A$13</c:f>
              <c:numCache>
                <c:formatCode>General</c:formatCode>
                <c:ptCount val="8"/>
                <c:pt idx="0">
                  <c:v>2013</c:v>
                </c:pt>
                <c:pt idx="1">
                  <c:v>2014</c:v>
                </c:pt>
                <c:pt idx="2">
                  <c:v>2015</c:v>
                </c:pt>
                <c:pt idx="3">
                  <c:v>2016</c:v>
                </c:pt>
                <c:pt idx="4">
                  <c:v>2017</c:v>
                </c:pt>
                <c:pt idx="5">
                  <c:v>2018</c:v>
                </c:pt>
                <c:pt idx="6">
                  <c:v>2019</c:v>
                </c:pt>
                <c:pt idx="7" formatCode="mmm\-yy">
                  <c:v>44136</c:v>
                </c:pt>
              </c:numCache>
            </c:numRef>
          </c:cat>
          <c:val>
            <c:numRef>
              <c:f>'F78'!$B$6:$B$13</c:f>
              <c:numCache>
                <c:formatCode>#,##0</c:formatCode>
                <c:ptCount val="8"/>
                <c:pt idx="0">
                  <c:v>282499</c:v>
                </c:pt>
                <c:pt idx="1">
                  <c:v>295797</c:v>
                </c:pt>
                <c:pt idx="2">
                  <c:v>312586</c:v>
                </c:pt>
                <c:pt idx="3">
                  <c:v>334254</c:v>
                </c:pt>
                <c:pt idx="4">
                  <c:v>343480</c:v>
                </c:pt>
                <c:pt idx="5">
                  <c:v>354114</c:v>
                </c:pt>
                <c:pt idx="6">
                  <c:v>363625</c:v>
                </c:pt>
                <c:pt idx="7">
                  <c:v>368965</c:v>
                </c:pt>
              </c:numCache>
            </c:numRef>
          </c:val>
          <c:extLst>
            <c:ext xmlns:c16="http://schemas.microsoft.com/office/drawing/2014/chart" uri="{C3380CC4-5D6E-409C-BE32-E72D297353CC}">
              <c16:uniqueId val="{0000000C-95CD-45D9-9847-33DAE04D4795}"/>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393D3F"/>
              </a:solidFill>
              <a:ln>
                <a:noFill/>
              </a:ln>
            </c:spPr>
            <c:extLst>
              <c:ext xmlns:c16="http://schemas.microsoft.com/office/drawing/2014/chart" uri="{C3380CC4-5D6E-409C-BE32-E72D297353CC}">
                <c16:uniqueId val="{00000001-E005-4A03-A42A-BD94913248F0}"/>
              </c:ext>
            </c:extLst>
          </c:dPt>
          <c:dPt>
            <c:idx val="1"/>
            <c:bubble3D val="0"/>
            <c:spPr>
              <a:solidFill>
                <a:srgbClr val="FBD1AF"/>
              </a:solidFill>
              <a:ln>
                <a:noFill/>
              </a:ln>
            </c:spPr>
            <c:extLst>
              <c:ext xmlns:c16="http://schemas.microsoft.com/office/drawing/2014/chart" uri="{C3380CC4-5D6E-409C-BE32-E72D297353CC}">
                <c16:uniqueId val="{00000003-E005-4A03-A42A-BD94913248F0}"/>
              </c:ext>
            </c:extLst>
          </c:dPt>
          <c:dPt>
            <c:idx val="2"/>
            <c:bubble3D val="0"/>
            <c:spPr>
              <a:solidFill>
                <a:srgbClr val="C9C943"/>
              </a:solidFill>
              <a:ln>
                <a:noFill/>
              </a:ln>
            </c:spPr>
            <c:extLst>
              <c:ext xmlns:c16="http://schemas.microsoft.com/office/drawing/2014/chart" uri="{C3380CC4-5D6E-409C-BE32-E72D297353CC}">
                <c16:uniqueId val="{00000005-E005-4A03-A42A-BD94913248F0}"/>
              </c:ext>
            </c:extLst>
          </c:dPt>
          <c:dPt>
            <c:idx val="3"/>
            <c:bubble3D val="0"/>
            <c:spPr>
              <a:solidFill>
                <a:srgbClr val="663300"/>
              </a:solidFill>
              <a:ln>
                <a:noFill/>
              </a:ln>
            </c:spPr>
            <c:extLst>
              <c:ext xmlns:c16="http://schemas.microsoft.com/office/drawing/2014/chart" uri="{C3380CC4-5D6E-409C-BE32-E72D297353CC}">
                <c16:uniqueId val="{00000007-E005-4A03-A42A-BD94913248F0}"/>
              </c:ext>
            </c:extLst>
          </c:dPt>
          <c:dPt>
            <c:idx val="4"/>
            <c:bubble3D val="0"/>
            <c:spPr>
              <a:solidFill>
                <a:srgbClr val="9E6900"/>
              </a:solidFill>
              <a:ln>
                <a:noFill/>
              </a:ln>
            </c:spPr>
            <c:extLst>
              <c:ext xmlns:c16="http://schemas.microsoft.com/office/drawing/2014/chart" uri="{C3380CC4-5D6E-409C-BE32-E72D297353CC}">
                <c16:uniqueId val="{00000009-E005-4A03-A42A-BD94913248F0}"/>
              </c:ext>
            </c:extLst>
          </c:dPt>
          <c:dPt>
            <c:idx val="5"/>
            <c:bubble3D val="0"/>
            <c:spPr>
              <a:solidFill>
                <a:srgbClr val="FAD496"/>
              </a:solidFill>
              <a:ln>
                <a:noFill/>
              </a:ln>
            </c:spPr>
            <c:extLst>
              <c:ext xmlns:c16="http://schemas.microsoft.com/office/drawing/2014/chart" uri="{C3380CC4-5D6E-409C-BE32-E72D297353CC}">
                <c16:uniqueId val="{0000000B-E005-4A03-A42A-BD94913248F0}"/>
              </c:ext>
            </c:extLst>
          </c:dPt>
          <c:dPt>
            <c:idx val="6"/>
            <c:bubble3D val="0"/>
            <c:spPr>
              <a:solidFill>
                <a:srgbClr val="FBBB27"/>
              </a:solidFill>
              <a:ln>
                <a:noFill/>
              </a:ln>
            </c:spPr>
            <c:extLst>
              <c:ext xmlns:c16="http://schemas.microsoft.com/office/drawing/2014/chart" uri="{C3380CC4-5D6E-409C-BE32-E72D297353CC}">
                <c16:uniqueId val="{0000000D-E005-4A03-A42A-BD94913248F0}"/>
              </c:ext>
            </c:extLst>
          </c:dPt>
          <c:dPt>
            <c:idx val="7"/>
            <c:bubble3D val="0"/>
            <c:spPr>
              <a:solidFill>
                <a:srgbClr val="BDCFD6"/>
              </a:solidFill>
              <a:ln>
                <a:noFill/>
              </a:ln>
            </c:spPr>
            <c:extLst>
              <c:ext xmlns:c16="http://schemas.microsoft.com/office/drawing/2014/chart" uri="{C3380CC4-5D6E-409C-BE32-E72D297353CC}">
                <c16:uniqueId val="{0000000F-E005-4A03-A42A-BD94913248F0}"/>
              </c:ext>
            </c:extLst>
          </c:dPt>
          <c:dPt>
            <c:idx val="8"/>
            <c:bubble3D val="0"/>
            <c:spPr>
              <a:solidFill>
                <a:srgbClr val="7C878E"/>
              </a:solidFill>
              <a:ln>
                <a:noFill/>
              </a:ln>
            </c:spPr>
            <c:extLst>
              <c:ext xmlns:c16="http://schemas.microsoft.com/office/drawing/2014/chart" uri="{C3380CC4-5D6E-409C-BE32-E72D297353CC}">
                <c16:uniqueId val="{00000011-E005-4A03-A42A-BD94913248F0}"/>
              </c:ext>
            </c:extLst>
          </c:dPt>
          <c:dLbls>
            <c:dLbl>
              <c:idx val="0"/>
              <c:layout>
                <c:manualLayout>
                  <c:x val="2.6812125354690457E-2"/>
                  <c:y val="3.42047797472469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005-4A03-A42A-BD94913248F0}"/>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005-4A03-A42A-BD94913248F0}"/>
                </c:ext>
              </c:extLst>
            </c:dLbl>
            <c:dLbl>
              <c:idx val="2"/>
              <c:layout>
                <c:manualLayout>
                  <c:x val="4.0484222738862381E-2"/>
                  <c:y val="2.30984572359918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005-4A03-A42A-BD94913248F0}"/>
                </c:ext>
              </c:extLst>
            </c:dLbl>
            <c:dLbl>
              <c:idx val="3"/>
              <c:layout>
                <c:manualLayout>
                  <c:x val="-1.9604545434105144E-3"/>
                  <c:y val="2.40078974092887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005-4A03-A42A-BD94913248F0}"/>
                </c:ext>
              </c:extLst>
            </c:dLbl>
            <c:dLbl>
              <c:idx val="4"/>
              <c:layout>
                <c:manualLayout>
                  <c:x val="-1.3003919832367056E-2"/>
                  <c:y val="6.465515785290236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005-4A03-A42A-BD94913248F0}"/>
                </c:ext>
              </c:extLst>
            </c:dLbl>
            <c:dLbl>
              <c:idx val="5"/>
              <c:layout>
                <c:manualLayout>
                  <c:x val="-6.7874004472905328E-2"/>
                  <c:y val="1.00965757135656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005-4A03-A42A-BD94913248F0}"/>
                </c:ext>
              </c:extLst>
            </c:dLbl>
            <c:dLbl>
              <c:idx val="6"/>
              <c:layout>
                <c:manualLayout>
                  <c:x val="-7.9993117339690667E-2"/>
                  <c:y val="1.7260547655423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005-4A03-A42A-BD94913248F0}"/>
                </c:ext>
              </c:extLst>
            </c:dLbl>
            <c:dLbl>
              <c:idx val="7"/>
              <c:layout>
                <c:manualLayout>
                  <c:x val="-3.8817063886331139E-2"/>
                  <c:y val="-4.9933991997218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005-4A03-A42A-BD94913248F0}"/>
                </c:ext>
              </c:extLst>
            </c:dLbl>
            <c:dLbl>
              <c:idx val="8"/>
              <c:layout>
                <c:manualLayout>
                  <c:x val="0.12167571286598884"/>
                  <c:y val="-1.30086095559975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E005-4A03-A42A-BD94913248F0}"/>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'F79'!$A$6:$A$14</c:f>
              <c:strCache>
                <c:ptCount val="9"/>
                <c:pt idx="0">
                  <c:v>Compraventa de alimentos, bebidas y productos del tabaco.</c:v>
                </c:pt>
                <c:pt idx="1">
                  <c:v>Compraventa de prendas de vestir y artículos de uso personal.</c:v>
                </c:pt>
                <c:pt idx="2">
                  <c:v>Compraventa de materias primas, materiales y auxiliares.</c:v>
                </c:pt>
                <c:pt idx="3">
                  <c:v>Compraventa en tiendas de autoservicios y departamentos especializados.</c:v>
                </c:pt>
                <c:pt idx="4">
                  <c:v>Compraventa de maquinaria, equipo, instrumentos, aparatos, herramientas.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'F79'!$B$6:$B$14</c:f>
              <c:numCache>
                <c:formatCode>0.00%</c:formatCode>
                <c:ptCount val="9"/>
                <c:pt idx="0">
                  <c:v>0.18675213096093127</c:v>
                </c:pt>
                <c:pt idx="1">
                  <c:v>0.17725258493353027</c:v>
                </c:pt>
                <c:pt idx="2">
                  <c:v>0.14919301288740125</c:v>
                </c:pt>
                <c:pt idx="3">
                  <c:v>0.14539590476061415</c:v>
                </c:pt>
                <c:pt idx="4">
                  <c:v>0.11474530104481455</c:v>
                </c:pt>
                <c:pt idx="5">
                  <c:v>7.5681975255105505E-2</c:v>
                </c:pt>
                <c:pt idx="6">
                  <c:v>6.2206442345479923E-2</c:v>
                </c:pt>
                <c:pt idx="7">
                  <c:v>5.1698670605612999E-2</c:v>
                </c:pt>
                <c:pt idx="8">
                  <c:v>3.7073977206510102E-2</c:v>
                </c:pt>
              </c:numCache>
            </c:numRef>
          </c:val>
          <c:extLst>
            <c:ext xmlns:c16="http://schemas.microsoft.com/office/drawing/2014/chart" uri="{C3380CC4-5D6E-409C-BE32-E72D297353CC}">
              <c16:uniqueId val="{00000012-E005-4A03-A42A-BD94913248F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591555732460598E-2"/>
          <c:y val="2.1211313263065017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670C-48D2-BED0-B46F2AE75563}"/>
              </c:ext>
            </c:extLst>
          </c:dPt>
          <c:dPt>
            <c:idx val="5"/>
            <c:invertIfNegative val="0"/>
            <c:bubble3D val="0"/>
            <c:extLst>
              <c:ext xmlns:c16="http://schemas.microsoft.com/office/drawing/2014/chart" uri="{C3380CC4-5D6E-409C-BE32-E72D297353CC}">
                <c16:uniqueId val="{00000001-670C-48D2-BED0-B46F2AE75563}"/>
              </c:ext>
            </c:extLst>
          </c:dPt>
          <c:dPt>
            <c:idx val="6"/>
            <c:invertIfNegative val="0"/>
            <c:bubble3D val="0"/>
            <c:spPr>
              <a:solidFill>
                <a:srgbClr val="7C878E"/>
              </a:solidFill>
              <a:ln>
                <a:noFill/>
              </a:ln>
              <a:effectLst/>
            </c:spPr>
            <c:extLst>
              <c:ext xmlns:c16="http://schemas.microsoft.com/office/drawing/2014/chart" uri="{C3380CC4-5D6E-409C-BE32-E72D297353CC}">
                <c16:uniqueId val="{00000003-670C-48D2-BED0-B46F2AE75563}"/>
              </c:ext>
            </c:extLst>
          </c:dPt>
          <c:dPt>
            <c:idx val="7"/>
            <c:invertIfNegative val="0"/>
            <c:bubble3D val="0"/>
            <c:spPr>
              <a:solidFill>
                <a:srgbClr val="FFC000"/>
              </a:solidFill>
              <a:ln>
                <a:noFill/>
              </a:ln>
              <a:effectLst/>
            </c:spPr>
            <c:extLst>
              <c:ext xmlns:c16="http://schemas.microsoft.com/office/drawing/2014/chart" uri="{C3380CC4-5D6E-409C-BE32-E72D297353CC}">
                <c16:uniqueId val="{00000005-670C-48D2-BED0-B46F2AE75563}"/>
              </c:ext>
            </c:extLst>
          </c:dPt>
          <c:dPt>
            <c:idx val="17"/>
            <c:invertIfNegative val="0"/>
            <c:bubble3D val="0"/>
            <c:extLst>
              <c:ext xmlns:c16="http://schemas.microsoft.com/office/drawing/2014/chart" uri="{C3380CC4-5D6E-409C-BE32-E72D297353CC}">
                <c16:uniqueId val="{00000006-670C-48D2-BED0-B46F2AE75563}"/>
              </c:ext>
            </c:extLst>
          </c:dPt>
          <c:dPt>
            <c:idx val="18"/>
            <c:invertIfNegative val="0"/>
            <c:bubble3D val="0"/>
            <c:extLst>
              <c:ext xmlns:c16="http://schemas.microsoft.com/office/drawing/2014/chart" uri="{C3380CC4-5D6E-409C-BE32-E72D297353CC}">
                <c16:uniqueId val="{00000007-670C-48D2-BED0-B46F2AE75563}"/>
              </c:ext>
            </c:extLst>
          </c:dPt>
          <c:dLbls>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0C-48D2-BED0-B46F2AE75563}"/>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0C-48D2-BED0-B46F2AE75563}"/>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0C-48D2-BED0-B46F2AE75563}"/>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'F80'!$A$6:$A$13</c:f>
              <c:numCache>
                <c:formatCode>General</c:formatCode>
                <c:ptCount val="8"/>
                <c:pt idx="0">
                  <c:v>2013</c:v>
                </c:pt>
                <c:pt idx="1">
                  <c:v>2014</c:v>
                </c:pt>
                <c:pt idx="2">
                  <c:v>2015</c:v>
                </c:pt>
                <c:pt idx="3">
                  <c:v>2016</c:v>
                </c:pt>
                <c:pt idx="4">
                  <c:v>2017</c:v>
                </c:pt>
                <c:pt idx="5">
                  <c:v>2018</c:v>
                </c:pt>
                <c:pt idx="6">
                  <c:v>2019</c:v>
                </c:pt>
                <c:pt idx="7" formatCode="mmm\-yy">
                  <c:v>44136</c:v>
                </c:pt>
              </c:numCache>
            </c:numRef>
          </c:cat>
          <c:val>
            <c:numRef>
              <c:f>'F80'!$B$6:$B$13</c:f>
              <c:numCache>
                <c:formatCode>#,##0</c:formatCode>
                <c:ptCount val="8"/>
                <c:pt idx="0">
                  <c:v>523456</c:v>
                </c:pt>
                <c:pt idx="1">
                  <c:v>540644</c:v>
                </c:pt>
                <c:pt idx="2">
                  <c:v>551836</c:v>
                </c:pt>
                <c:pt idx="3">
                  <c:v>575641</c:v>
                </c:pt>
                <c:pt idx="4">
                  <c:v>605107</c:v>
                </c:pt>
                <c:pt idx="5">
                  <c:v>614655</c:v>
                </c:pt>
                <c:pt idx="6">
                  <c:v>640252</c:v>
                </c:pt>
                <c:pt idx="7">
                  <c:v>623527</c:v>
                </c:pt>
              </c:numCache>
            </c:numRef>
          </c:val>
          <c:extLst>
            <c:ext xmlns:c16="http://schemas.microsoft.com/office/drawing/2014/chart" uri="{C3380CC4-5D6E-409C-BE32-E72D297353CC}">
              <c16:uniqueId val="{00000008-670C-48D2-BED0-B46F2AE75563}"/>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201F-4E04-A00E-0DF7447BC881}"/>
              </c:ext>
            </c:extLst>
          </c:dPt>
          <c:dPt>
            <c:idx val="1"/>
            <c:bubble3D val="0"/>
            <c:spPr>
              <a:solidFill>
                <a:srgbClr val="FBBB27"/>
              </a:solidFill>
            </c:spPr>
            <c:extLst>
              <c:ext xmlns:c16="http://schemas.microsoft.com/office/drawing/2014/chart" uri="{C3380CC4-5D6E-409C-BE32-E72D297353CC}">
                <c16:uniqueId val="{00000003-201F-4E04-A00E-0DF7447BC881}"/>
              </c:ext>
            </c:extLst>
          </c:dPt>
          <c:dPt>
            <c:idx val="2"/>
            <c:bubble3D val="0"/>
            <c:spPr>
              <a:solidFill>
                <a:srgbClr val="FAD496"/>
              </a:solidFill>
            </c:spPr>
            <c:extLst>
              <c:ext xmlns:c16="http://schemas.microsoft.com/office/drawing/2014/chart" uri="{C3380CC4-5D6E-409C-BE32-E72D297353CC}">
                <c16:uniqueId val="{00000005-201F-4E04-A00E-0DF7447BC881}"/>
              </c:ext>
            </c:extLst>
          </c:dPt>
          <c:dPt>
            <c:idx val="3"/>
            <c:bubble3D val="0"/>
            <c:spPr>
              <a:solidFill>
                <a:srgbClr val="663300"/>
              </a:solidFill>
            </c:spPr>
            <c:extLst>
              <c:ext xmlns:c16="http://schemas.microsoft.com/office/drawing/2014/chart" uri="{C3380CC4-5D6E-409C-BE32-E72D297353CC}">
                <c16:uniqueId val="{00000007-201F-4E04-A00E-0DF7447BC881}"/>
              </c:ext>
            </c:extLst>
          </c:dPt>
          <c:dPt>
            <c:idx val="4"/>
            <c:bubble3D val="0"/>
            <c:spPr>
              <a:solidFill>
                <a:srgbClr val="95682B"/>
              </a:solidFill>
            </c:spPr>
            <c:extLst>
              <c:ext xmlns:c16="http://schemas.microsoft.com/office/drawing/2014/chart" uri="{C3380CC4-5D6E-409C-BE32-E72D297353CC}">
                <c16:uniqueId val="{00000009-201F-4E04-A00E-0DF7447BC881}"/>
              </c:ext>
            </c:extLst>
          </c:dPt>
          <c:dPt>
            <c:idx val="5"/>
            <c:bubble3D val="0"/>
            <c:spPr>
              <a:solidFill>
                <a:srgbClr val="B5B367"/>
              </a:solidFill>
            </c:spPr>
            <c:extLst>
              <c:ext xmlns:c16="http://schemas.microsoft.com/office/drawing/2014/chart" uri="{C3380CC4-5D6E-409C-BE32-E72D297353CC}">
                <c16:uniqueId val="{0000000B-201F-4E04-A00E-0DF7447BC881}"/>
              </c:ext>
            </c:extLst>
          </c:dPt>
          <c:dPt>
            <c:idx val="6"/>
            <c:bubble3D val="0"/>
            <c:spPr>
              <a:solidFill>
                <a:srgbClr val="FFF915"/>
              </a:solidFill>
            </c:spPr>
            <c:extLst>
              <c:ext xmlns:c16="http://schemas.microsoft.com/office/drawing/2014/chart" uri="{C3380CC4-5D6E-409C-BE32-E72D297353CC}">
                <c16:uniqueId val="{0000000D-201F-4E04-A00E-0DF7447BC881}"/>
              </c:ext>
            </c:extLst>
          </c:dPt>
          <c:dPt>
            <c:idx val="7"/>
            <c:bubble3D val="0"/>
            <c:spPr>
              <a:solidFill>
                <a:srgbClr val="CC9900"/>
              </a:solidFill>
            </c:spPr>
            <c:extLst>
              <c:ext xmlns:c16="http://schemas.microsoft.com/office/drawing/2014/chart" uri="{C3380CC4-5D6E-409C-BE32-E72D297353CC}">
                <c16:uniqueId val="{0000000F-201F-4E04-A00E-0DF7447BC881}"/>
              </c:ext>
            </c:extLst>
          </c:dPt>
          <c:dPt>
            <c:idx val="8"/>
            <c:bubble3D val="0"/>
            <c:spPr>
              <a:solidFill>
                <a:srgbClr val="BDCFD6"/>
              </a:solidFill>
            </c:spPr>
            <c:extLst>
              <c:ext xmlns:c16="http://schemas.microsoft.com/office/drawing/2014/chart" uri="{C3380CC4-5D6E-409C-BE32-E72D297353CC}">
                <c16:uniqueId val="{00000011-201F-4E04-A00E-0DF7447BC881}"/>
              </c:ext>
            </c:extLst>
          </c:dPt>
          <c:dPt>
            <c:idx val="9"/>
            <c:bubble3D val="0"/>
            <c:spPr>
              <a:solidFill>
                <a:srgbClr val="4F81BD">
                  <a:lumMod val="60000"/>
                  <a:lumOff val="40000"/>
                </a:srgbClr>
              </a:solidFill>
            </c:spPr>
            <c:extLst>
              <c:ext xmlns:c16="http://schemas.microsoft.com/office/drawing/2014/chart" uri="{C3380CC4-5D6E-409C-BE32-E72D297353CC}">
                <c16:uniqueId val="{00000013-201F-4E04-A00E-0DF7447BC881}"/>
              </c:ext>
            </c:extLst>
          </c:dPt>
          <c:dPt>
            <c:idx val="10"/>
            <c:bubble3D val="0"/>
            <c:spPr>
              <a:solidFill>
                <a:srgbClr val="393D3F"/>
              </a:solidFill>
            </c:spPr>
            <c:extLst>
              <c:ext xmlns:c16="http://schemas.microsoft.com/office/drawing/2014/chart" uri="{C3380CC4-5D6E-409C-BE32-E72D297353CC}">
                <c16:uniqueId val="{00000015-201F-4E04-A00E-0DF7447BC881}"/>
              </c:ext>
            </c:extLst>
          </c:dPt>
          <c:dPt>
            <c:idx val="11"/>
            <c:bubble3D val="0"/>
            <c:spPr>
              <a:solidFill>
                <a:schemeClr val="bg1">
                  <a:lumMod val="65000"/>
                </a:schemeClr>
              </a:solidFill>
            </c:spPr>
            <c:extLst>
              <c:ext xmlns:c16="http://schemas.microsoft.com/office/drawing/2014/chart" uri="{C3380CC4-5D6E-409C-BE32-E72D297353CC}">
                <c16:uniqueId val="{00000017-201F-4E04-A00E-0DF7447BC881}"/>
              </c:ext>
            </c:extLst>
          </c:dPt>
          <c:dPt>
            <c:idx val="12"/>
            <c:bubble3D val="0"/>
            <c:spPr>
              <a:solidFill>
                <a:schemeClr val="bg1">
                  <a:lumMod val="50000"/>
                </a:schemeClr>
              </a:solidFill>
            </c:spPr>
            <c:extLst>
              <c:ext xmlns:c16="http://schemas.microsoft.com/office/drawing/2014/chart" uri="{C3380CC4-5D6E-409C-BE32-E72D297353CC}">
                <c16:uniqueId val="{00000019-201F-4E04-A00E-0DF7447BC881}"/>
              </c:ext>
            </c:extLst>
          </c:dPt>
          <c:dPt>
            <c:idx val="13"/>
            <c:bubble3D val="0"/>
            <c:spPr>
              <a:solidFill>
                <a:schemeClr val="bg2">
                  <a:lumMod val="75000"/>
                </a:schemeClr>
              </a:solidFill>
            </c:spPr>
            <c:extLst>
              <c:ext xmlns:c16="http://schemas.microsoft.com/office/drawing/2014/chart" uri="{C3380CC4-5D6E-409C-BE32-E72D297353CC}">
                <c16:uniqueId val="{0000001B-201F-4E04-A00E-0DF7447BC881}"/>
              </c:ext>
            </c:extLst>
          </c:dPt>
          <c:dLbls>
            <c:dLbl>
              <c:idx val="0"/>
              <c:layout>
                <c:manualLayout>
                  <c:x val="4.6673133206521965E-2"/>
                  <c:y val="-3.53587732858172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01F-4E04-A00E-0DF7447BC881}"/>
                </c:ext>
              </c:extLst>
            </c:dLbl>
            <c:dLbl>
              <c:idx val="1"/>
              <c:layout>
                <c:manualLayout>
                  <c:x val="6.0695614930148774E-3"/>
                  <c:y val="1.15286191491759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01F-4E04-A00E-0DF7447BC881}"/>
                </c:ext>
              </c:extLst>
            </c:dLbl>
            <c:dLbl>
              <c:idx val="2"/>
              <c:layout>
                <c:manualLayout>
                  <c:x val="-6.0103366708791031E-2"/>
                  <c:y val="0.1500832817444169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01F-4E04-A00E-0DF7447BC881}"/>
                </c:ext>
              </c:extLst>
            </c:dLbl>
            <c:dLbl>
              <c:idx val="3"/>
              <c:layout>
                <c:manualLayout>
                  <c:x val="-0.14742215093483685"/>
                  <c:y val="9.00415904099647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01F-4E04-A00E-0DF7447BC881}"/>
                </c:ext>
              </c:extLst>
            </c:dLbl>
            <c:dLbl>
              <c:idx val="4"/>
              <c:layout>
                <c:manualLayout>
                  <c:x val="-0.17245244807362042"/>
                  <c:y val="-4.51052480542996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01F-4E04-A00E-0DF7447BC881}"/>
                </c:ext>
              </c:extLst>
            </c:dLbl>
            <c:dLbl>
              <c:idx val="5"/>
              <c:layout>
                <c:manualLayout>
                  <c:x val="-7.987754661257683E-2"/>
                  <c:y val="-5.16400237199746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01F-4E04-A00E-0DF7447BC881}"/>
                </c:ext>
              </c:extLst>
            </c:dLbl>
            <c:dLbl>
              <c:idx val="6"/>
              <c:layout>
                <c:manualLayout>
                  <c:x val="7.3701726461294387E-2"/>
                  <c:y val="-5.9907794677234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01F-4E04-A00E-0DF7447BC881}"/>
                </c:ext>
              </c:extLst>
            </c:dLbl>
            <c:dLbl>
              <c:idx val="7"/>
              <c:layout>
                <c:manualLayout>
                  <c:x val="7.3404969157964128E-2"/>
                  <c:y val="6.945079386005014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01F-4E04-A00E-0DF7447BC881}"/>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01F-4E04-A00E-0DF7447BC881}"/>
                </c:ext>
              </c:extLst>
            </c:dLbl>
            <c:dLbl>
              <c:idx val="9"/>
              <c:layout>
                <c:manualLayout>
                  <c:x val="4.054369323406775E-2"/>
                  <c:y val="0.1530166044010486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201F-4E04-A00E-0DF7447BC881}"/>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'F81'!$A$6:$A$15</c:f>
              <c:strCache>
                <c:ptCount val="10"/>
                <c:pt idx="0">
                  <c:v>Servicios de administración pública y seguridad social.</c:v>
                </c:pt>
                <c:pt idx="1">
                  <c:v>Servicios profesionales y técnicos.</c:v>
                </c:pt>
                <c:pt idx="2">
                  <c:v>Servicios personales para el hogar y diversos.</c:v>
                </c:pt>
                <c:pt idx="3">
                  <c:v>Servicios de enseñanza, investigación científica y difusión cultural.</c:v>
                </c:pt>
                <c:pt idx="4">
                  <c:v>Preparación y servicio de alimentos y bebidas.</c:v>
                </c:pt>
                <c:pt idx="5">
                  <c:v>Servicios médicos, asistencia social y veterinarios.</c:v>
                </c:pt>
                <c:pt idx="6">
                  <c:v>Servicios de alojamiento temporal.</c:v>
                </c:pt>
                <c:pt idx="7">
                  <c:v>Servicios recreativos y de esparcimiento.</c:v>
                </c:pt>
                <c:pt idx="8">
                  <c:v>Servicios financieros y de seguros (bancos, financieras).</c:v>
                </c:pt>
                <c:pt idx="9">
                  <c:v>Otros</c:v>
                </c:pt>
              </c:strCache>
            </c:strRef>
          </c:cat>
          <c:val>
            <c:numRef>
              <c:f>'F81'!$B$6:$B$15</c:f>
              <c:numCache>
                <c:formatCode>0.00%</c:formatCode>
                <c:ptCount val="10"/>
                <c:pt idx="0">
                  <c:v>0.30692175318791326</c:v>
                </c:pt>
                <c:pt idx="1">
                  <c:v>0.29561029434170455</c:v>
                </c:pt>
                <c:pt idx="2">
                  <c:v>7.6593315125086811E-2</c:v>
                </c:pt>
                <c:pt idx="3">
                  <c:v>7.3321604357148934E-2</c:v>
                </c:pt>
                <c:pt idx="4">
                  <c:v>7.154301257202976E-2</c:v>
                </c:pt>
                <c:pt idx="5">
                  <c:v>4.5353288630644702E-2</c:v>
                </c:pt>
                <c:pt idx="6">
                  <c:v>4.3014977699442042E-2</c:v>
                </c:pt>
                <c:pt idx="7">
                  <c:v>2.4135282032694653E-2</c:v>
                </c:pt>
                <c:pt idx="8">
                  <c:v>2.4055093043284414E-2</c:v>
                </c:pt>
                <c:pt idx="9">
                  <c:v>3.9451379010050885E-2</c:v>
                </c:pt>
              </c:numCache>
            </c:numRef>
          </c:val>
          <c:extLst>
            <c:ext xmlns:c16="http://schemas.microsoft.com/office/drawing/2014/chart" uri="{C3380CC4-5D6E-409C-BE32-E72D297353CC}">
              <c16:uniqueId val="{0000001C-201F-4E04-A00E-0DF7447BC881}"/>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8BD-4981-9171-9AFDCF81E26F}"/>
              </c:ext>
            </c:extLst>
          </c:dPt>
          <c:dPt>
            <c:idx val="1"/>
            <c:invertIfNegative val="0"/>
            <c:bubble3D val="0"/>
            <c:spPr>
              <a:solidFill>
                <a:srgbClr val="7C878E"/>
              </a:solidFill>
              <a:ln>
                <a:noFill/>
              </a:ln>
              <a:effectLst/>
            </c:spPr>
            <c:extLst>
              <c:ext xmlns:c16="http://schemas.microsoft.com/office/drawing/2014/chart" uri="{C3380CC4-5D6E-409C-BE32-E72D297353CC}">
                <c16:uniqueId val="{00000003-18BD-4981-9171-9AFDCF81E26F}"/>
              </c:ext>
            </c:extLst>
          </c:dPt>
          <c:dPt>
            <c:idx val="2"/>
            <c:invertIfNegative val="0"/>
            <c:bubble3D val="0"/>
            <c:spPr>
              <a:solidFill>
                <a:srgbClr val="7C878E"/>
              </a:solidFill>
              <a:ln>
                <a:noFill/>
              </a:ln>
              <a:effectLst/>
            </c:spPr>
            <c:extLst>
              <c:ext xmlns:c16="http://schemas.microsoft.com/office/drawing/2014/chart" uri="{C3380CC4-5D6E-409C-BE32-E72D297353CC}">
                <c16:uniqueId val="{00000005-18BD-4981-9171-9AFDCF81E26F}"/>
              </c:ext>
            </c:extLst>
          </c:dPt>
          <c:dPt>
            <c:idx val="3"/>
            <c:invertIfNegative val="0"/>
            <c:bubble3D val="0"/>
            <c:spPr>
              <a:solidFill>
                <a:srgbClr val="7C878E"/>
              </a:solidFill>
              <a:ln>
                <a:noFill/>
              </a:ln>
              <a:effectLst/>
            </c:spPr>
            <c:extLst>
              <c:ext xmlns:c16="http://schemas.microsoft.com/office/drawing/2014/chart" uri="{C3380CC4-5D6E-409C-BE32-E72D297353CC}">
                <c16:uniqueId val="{00000007-18BD-4981-9171-9AFDCF81E26F}"/>
              </c:ext>
            </c:extLst>
          </c:dPt>
          <c:dPt>
            <c:idx val="4"/>
            <c:invertIfNegative val="0"/>
            <c:bubble3D val="0"/>
            <c:spPr>
              <a:solidFill>
                <a:srgbClr val="7C878E"/>
              </a:solidFill>
              <a:ln>
                <a:noFill/>
              </a:ln>
              <a:effectLst/>
            </c:spPr>
            <c:extLst>
              <c:ext xmlns:c16="http://schemas.microsoft.com/office/drawing/2014/chart" uri="{C3380CC4-5D6E-409C-BE32-E72D297353CC}">
                <c16:uniqueId val="{00000009-18BD-4981-9171-9AFDCF81E26F}"/>
              </c:ext>
            </c:extLst>
          </c:dPt>
          <c:dPt>
            <c:idx val="5"/>
            <c:invertIfNegative val="0"/>
            <c:bubble3D val="0"/>
            <c:spPr>
              <a:solidFill>
                <a:srgbClr val="7C878E"/>
              </a:solidFill>
              <a:ln>
                <a:noFill/>
              </a:ln>
              <a:effectLst/>
            </c:spPr>
            <c:extLst>
              <c:ext xmlns:c16="http://schemas.microsoft.com/office/drawing/2014/chart" uri="{C3380CC4-5D6E-409C-BE32-E72D297353CC}">
                <c16:uniqueId val="{0000000B-18BD-4981-9171-9AFDCF81E26F}"/>
              </c:ext>
            </c:extLst>
          </c:dPt>
          <c:dPt>
            <c:idx val="6"/>
            <c:invertIfNegative val="0"/>
            <c:bubble3D val="0"/>
            <c:spPr>
              <a:solidFill>
                <a:srgbClr val="7C878E"/>
              </a:solidFill>
              <a:ln>
                <a:noFill/>
              </a:ln>
              <a:effectLst/>
            </c:spPr>
            <c:extLst>
              <c:ext xmlns:c16="http://schemas.microsoft.com/office/drawing/2014/chart" uri="{C3380CC4-5D6E-409C-BE32-E72D297353CC}">
                <c16:uniqueId val="{0000000D-18BD-4981-9171-9AFDCF81E26F}"/>
              </c:ext>
            </c:extLst>
          </c:dPt>
          <c:dPt>
            <c:idx val="7"/>
            <c:invertIfNegative val="0"/>
            <c:bubble3D val="0"/>
            <c:spPr>
              <a:solidFill>
                <a:srgbClr val="7C878E"/>
              </a:solidFill>
              <a:ln>
                <a:noFill/>
              </a:ln>
              <a:effectLst/>
            </c:spPr>
            <c:extLst>
              <c:ext xmlns:c16="http://schemas.microsoft.com/office/drawing/2014/chart" uri="{C3380CC4-5D6E-409C-BE32-E72D297353CC}">
                <c16:uniqueId val="{0000000F-18BD-4981-9171-9AFDCF81E26F}"/>
              </c:ext>
            </c:extLst>
          </c:dPt>
          <c:dPt>
            <c:idx val="8"/>
            <c:invertIfNegative val="0"/>
            <c:bubble3D val="0"/>
            <c:spPr>
              <a:solidFill>
                <a:srgbClr val="7C878E"/>
              </a:solidFill>
              <a:ln>
                <a:noFill/>
              </a:ln>
              <a:effectLst/>
            </c:spPr>
            <c:extLst>
              <c:ext xmlns:c16="http://schemas.microsoft.com/office/drawing/2014/chart" uri="{C3380CC4-5D6E-409C-BE32-E72D297353CC}">
                <c16:uniqueId val="{00000011-18BD-4981-9171-9AFDCF81E26F}"/>
              </c:ext>
            </c:extLst>
          </c:dPt>
          <c:dPt>
            <c:idx val="9"/>
            <c:invertIfNegative val="0"/>
            <c:bubble3D val="0"/>
            <c:spPr>
              <a:solidFill>
                <a:srgbClr val="7C878E"/>
              </a:solidFill>
              <a:ln>
                <a:noFill/>
              </a:ln>
              <a:effectLst/>
            </c:spPr>
            <c:extLst>
              <c:ext xmlns:c16="http://schemas.microsoft.com/office/drawing/2014/chart" uri="{C3380CC4-5D6E-409C-BE32-E72D297353CC}">
                <c16:uniqueId val="{00000013-18BD-4981-9171-9AFDCF81E26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8BD-4981-9171-9AFDCF81E26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8BD-4981-9171-9AFDCF81E26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8BD-4981-9171-9AFDCF81E26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8BD-4981-9171-9AFDCF81E26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8BD-4981-9171-9AFDCF81E26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8BD-4981-9171-9AFDCF81E26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8BD-4981-9171-9AFDCF81E26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8BD-4981-9171-9AFDCF81E26F}"/>
              </c:ext>
            </c:extLst>
          </c:dPt>
          <c:dPt>
            <c:idx val="28"/>
            <c:invertIfNegative val="0"/>
            <c:bubble3D val="0"/>
            <c:spPr>
              <a:solidFill>
                <a:srgbClr val="FBBB27"/>
              </a:solidFill>
              <a:ln>
                <a:noFill/>
              </a:ln>
              <a:effectLst/>
            </c:spPr>
            <c:extLst>
              <c:ext xmlns:c16="http://schemas.microsoft.com/office/drawing/2014/chart" uri="{C3380CC4-5D6E-409C-BE32-E72D297353CC}">
                <c16:uniqueId val="{00000025-18BD-4981-9171-9AFDCF81E26F}"/>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'F7'!$A$6:$A$37</c:f>
              <c:strCache>
                <c:ptCount val="32"/>
                <c:pt idx="0">
                  <c:v>Nayarit</c:v>
                </c:pt>
                <c:pt idx="1">
                  <c:v>Colima</c:v>
                </c:pt>
                <c:pt idx="2">
                  <c:v>Quintana Roo</c:v>
                </c:pt>
                <c:pt idx="3">
                  <c:v>Tlaxcala</c:v>
                </c:pt>
                <c:pt idx="4">
                  <c:v>Guerrero</c:v>
                </c:pt>
                <c:pt idx="5">
                  <c:v>Baja California Sur</c:v>
                </c:pt>
                <c:pt idx="6">
                  <c:v>Chiapas</c:v>
                </c:pt>
                <c:pt idx="7">
                  <c:v>Zacatecas</c:v>
                </c:pt>
                <c:pt idx="8">
                  <c:v>Oaxaca</c:v>
                </c:pt>
                <c:pt idx="9">
                  <c:v>Morelos</c:v>
                </c:pt>
                <c:pt idx="10">
                  <c:v>Durango</c:v>
                </c:pt>
                <c:pt idx="11">
                  <c:v>Michoacán</c:v>
                </c:pt>
                <c:pt idx="12">
                  <c:v>Yucatán</c:v>
                </c:pt>
                <c:pt idx="13">
                  <c:v>Sinaloa</c:v>
                </c:pt>
                <c:pt idx="14">
                  <c:v>Hidalgo</c:v>
                </c:pt>
                <c:pt idx="15">
                  <c:v>Aguascalientes</c:v>
                </c:pt>
                <c:pt idx="16">
                  <c:v>San Luis Potosí</c:v>
                </c:pt>
                <c:pt idx="17">
                  <c:v>Querétaro</c:v>
                </c:pt>
                <c:pt idx="18">
                  <c:v>Tamaulipas</c:v>
                </c:pt>
                <c:pt idx="19">
                  <c:v>Puebla</c:v>
                </c:pt>
                <c:pt idx="20">
                  <c:v>Baja California</c:v>
                </c:pt>
                <c:pt idx="21">
                  <c:v>Chihuahua</c:v>
                </c:pt>
                <c:pt idx="22">
                  <c:v>Guanajuato</c:v>
                </c:pt>
                <c:pt idx="23">
                  <c:v>Veracruz</c:v>
                </c:pt>
                <c:pt idx="24">
                  <c:v>Sonora</c:v>
                </c:pt>
                <c:pt idx="25">
                  <c:v>Tabasco</c:v>
                </c:pt>
                <c:pt idx="26">
                  <c:v>Ciudad de México</c:v>
                </c:pt>
                <c:pt idx="27">
                  <c:v>Coahuila</c:v>
                </c:pt>
                <c:pt idx="28">
                  <c:v>Jalisco</c:v>
                </c:pt>
                <c:pt idx="29">
                  <c:v>Estado de México</c:v>
                </c:pt>
                <c:pt idx="30">
                  <c:v>Campeche</c:v>
                </c:pt>
                <c:pt idx="31">
                  <c:v>Nuevo León</c:v>
                </c:pt>
              </c:strCache>
            </c:strRef>
          </c:cat>
          <c:val>
            <c:numRef>
              <c:f>'F7'!$B$6:$B$37</c:f>
              <c:numCache>
                <c:formatCode>_-* #,##0_-;\-* #,##0_-;_-* "-"??_-;_-@_-</c:formatCode>
                <c:ptCount val="32"/>
                <c:pt idx="0">
                  <c:v>22061.662</c:v>
                </c:pt>
                <c:pt idx="1">
                  <c:v>29061.900999999998</c:v>
                </c:pt>
                <c:pt idx="2">
                  <c:v>33126.504000000001</c:v>
                </c:pt>
                <c:pt idx="3">
                  <c:v>40383.625</c:v>
                </c:pt>
                <c:pt idx="4">
                  <c:v>43340.684999999998</c:v>
                </c:pt>
                <c:pt idx="5">
                  <c:v>44654.458999999995</c:v>
                </c:pt>
                <c:pt idx="6">
                  <c:v>46809.017000000007</c:v>
                </c:pt>
                <c:pt idx="7">
                  <c:v>48798.167999999998</c:v>
                </c:pt>
                <c:pt idx="8">
                  <c:v>54311.238000000005</c:v>
                </c:pt>
                <c:pt idx="9">
                  <c:v>60770.810999999994</c:v>
                </c:pt>
                <c:pt idx="10">
                  <c:v>62622.398000000008</c:v>
                </c:pt>
                <c:pt idx="11">
                  <c:v>66524.37</c:v>
                </c:pt>
                <c:pt idx="12">
                  <c:v>70297.05799999999</c:v>
                </c:pt>
                <c:pt idx="13">
                  <c:v>77232.195000000007</c:v>
                </c:pt>
                <c:pt idx="14">
                  <c:v>84224.091</c:v>
                </c:pt>
                <c:pt idx="15">
                  <c:v>92118.268000000011</c:v>
                </c:pt>
                <c:pt idx="16">
                  <c:v>145155.56599999999</c:v>
                </c:pt>
                <c:pt idx="17">
                  <c:v>162710.728</c:v>
                </c:pt>
                <c:pt idx="18">
                  <c:v>189645.31699999998</c:v>
                </c:pt>
                <c:pt idx="19">
                  <c:v>209999.16399999999</c:v>
                </c:pt>
                <c:pt idx="20">
                  <c:v>220709.81899999999</c:v>
                </c:pt>
                <c:pt idx="21">
                  <c:v>228841.06599999999</c:v>
                </c:pt>
                <c:pt idx="22">
                  <c:v>245775.196</c:v>
                </c:pt>
                <c:pt idx="23">
                  <c:v>250420.908</c:v>
                </c:pt>
                <c:pt idx="24">
                  <c:v>254999.35800000001</c:v>
                </c:pt>
                <c:pt idx="25">
                  <c:v>266396.38400000002</c:v>
                </c:pt>
                <c:pt idx="26">
                  <c:v>295056.30399999995</c:v>
                </c:pt>
                <c:pt idx="27">
                  <c:v>300497.5</c:v>
                </c:pt>
                <c:pt idx="28">
                  <c:v>363918.07400000002</c:v>
                </c:pt>
                <c:pt idx="29">
                  <c:v>387622.83600000001</c:v>
                </c:pt>
                <c:pt idx="30">
                  <c:v>435477.85200000001</c:v>
                </c:pt>
                <c:pt idx="31">
                  <c:v>483851.16700000007</c:v>
                </c:pt>
              </c:numCache>
            </c:numRef>
          </c:val>
          <c:extLst>
            <c:ext xmlns:c16="http://schemas.microsoft.com/office/drawing/2014/chart" uri="{C3380CC4-5D6E-409C-BE32-E72D297353CC}">
              <c16:uniqueId val="{00000026-18BD-4981-9171-9AFDCF81E26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0B-46DC-A3D7-0E8B4E021A38}"/>
              </c:ext>
            </c:extLst>
          </c:dPt>
          <c:dPt>
            <c:idx val="1"/>
            <c:bubble3D val="0"/>
            <c:spPr>
              <a:solidFill>
                <a:srgbClr val="7030A0"/>
              </a:solidFill>
              <a:ln w="19050">
                <a:solidFill>
                  <a:schemeClr val="lt1"/>
                </a:solidFill>
              </a:ln>
              <a:effectLst/>
            </c:spPr>
            <c:extLst>
              <c:ext xmlns:c16="http://schemas.microsoft.com/office/drawing/2014/chart" uri="{C3380CC4-5D6E-409C-BE32-E72D297353CC}">
                <c16:uniqueId val="{00000003-670B-46DC-A3D7-0E8B4E021A38}"/>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670B-46DC-A3D7-0E8B4E021A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0B-46DC-A3D7-0E8B4E021A3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0B-46DC-A3D7-0E8B4E021A3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70B-46DC-A3D7-0E8B4E021A38}"/>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670B-46DC-A3D7-0E8B4E021A38}"/>
              </c:ext>
            </c:extLst>
          </c:dPt>
          <c:dPt>
            <c:idx val="7"/>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F-670B-46DC-A3D7-0E8B4E021A38}"/>
              </c:ext>
            </c:extLst>
          </c:dPt>
          <c:dLbls>
            <c:dLbl>
              <c:idx val="0"/>
              <c:layout>
                <c:manualLayout>
                  <c:x val="0.13406234410117415"/>
                  <c:y val="6.76956279822623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70B-46DC-A3D7-0E8B4E021A38}"/>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70B-46DC-A3D7-0E8B4E021A38}"/>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70B-46DC-A3D7-0E8B4E021A38}"/>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70B-46DC-A3D7-0E8B4E021A38}"/>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70B-46DC-A3D7-0E8B4E021A38}"/>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70B-46DC-A3D7-0E8B4E021A38}"/>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70B-46DC-A3D7-0E8B4E021A38}"/>
                </c:ext>
              </c:extLst>
            </c:dLbl>
            <c:dLbl>
              <c:idx val="7"/>
              <c:layout>
                <c:manualLayout>
                  <c:x val="-0.17169201335136833"/>
                  <c:y val="8.77849904736212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670B-46DC-A3D7-0E8B4E021A3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'F82'!$B$17:$B$24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'F82'!$C$17:$C$24</c:f>
              <c:numCache>
                <c:formatCode>0.00%</c:formatCode>
                <c:ptCount val="8"/>
                <c:pt idx="0">
                  <c:v>7.298890889784973E-2</c:v>
                </c:pt>
                <c:pt idx="1">
                  <c:v>0.1952352252014132</c:v>
                </c:pt>
                <c:pt idx="2">
                  <c:v>0.10991047184056324</c:v>
                </c:pt>
                <c:pt idx="3">
                  <c:v>6.8483691680713077E-3</c:v>
                </c:pt>
                <c:pt idx="4">
                  <c:v>0.25409845811090004</c:v>
                </c:pt>
                <c:pt idx="5">
                  <c:v>2.239804499546826E-3</c:v>
                </c:pt>
                <c:pt idx="6">
                  <c:v>0.29496917410753076</c:v>
                </c:pt>
                <c:pt idx="7">
                  <c:v>6.3709588174124906E-2</c:v>
                </c:pt>
              </c:numCache>
            </c:numRef>
          </c:val>
          <c:extLst>
            <c:ext xmlns:c16="http://schemas.microsoft.com/office/drawing/2014/chart" uri="{C3380CC4-5D6E-409C-BE32-E72D297353CC}">
              <c16:uniqueId val="{00000010-670B-46DC-A3D7-0E8B4E021A3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'F83'!$C$6</c:f>
              <c:strCache>
                <c:ptCount val="1"/>
                <c:pt idx="0">
                  <c:v>Mujeres</c:v>
                </c:pt>
              </c:strCache>
            </c:strRef>
          </c:tx>
          <c:explosion val="2"/>
          <c:dPt>
            <c:idx val="0"/>
            <c:bubble3D val="0"/>
            <c:spPr>
              <a:solidFill>
                <a:schemeClr val="accent2"/>
              </a:solidFill>
              <a:ln w="19050">
                <a:solidFill>
                  <a:schemeClr val="lt1"/>
                </a:solidFill>
              </a:ln>
              <a:effectLst/>
            </c:spPr>
            <c:extLst>
              <c:ext xmlns:c16="http://schemas.microsoft.com/office/drawing/2014/chart" uri="{C3380CC4-5D6E-409C-BE32-E72D297353CC}">
                <c16:uniqueId val="{00000005-8230-4EE5-9D63-10B7C254A72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8230-4EE5-9D63-10B7C254A72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8-8230-4EE5-9D63-10B7C254A72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8230-4EE5-9D63-10B7C254A72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6-8230-4EE5-9D63-10B7C254A72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8230-4EE5-9D63-10B7C254A72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1-8230-4EE5-9D63-10B7C254A72B}"/>
              </c:ext>
            </c:extLst>
          </c:dPt>
          <c:dPt>
            <c:idx val="7"/>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4-8230-4EE5-9D63-10B7C254A72B}"/>
              </c:ext>
            </c:extLst>
          </c:dPt>
          <c:dLbls>
            <c:dLbl>
              <c:idx val="0"/>
              <c:layout>
                <c:manualLayout>
                  <c:x val="0.21263285637682386"/>
                  <c:y val="2.059524669508054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230-4EE5-9D63-10B7C254A72B}"/>
                </c:ext>
              </c:extLst>
            </c:dLbl>
            <c:dLbl>
              <c:idx val="1"/>
              <c:layout>
                <c:manualLayout>
                  <c:x val="6.63411697193763E-2"/>
                  <c:y val="3.77538587493077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230-4EE5-9D63-10B7C254A72B}"/>
                </c:ext>
              </c:extLst>
            </c:dLbl>
            <c:dLbl>
              <c:idx val="2"/>
              <c:layout>
                <c:manualLayout>
                  <c:x val="2.0224904802820846E-2"/>
                  <c:y val="-4.24597644718870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230-4EE5-9D63-10B7C254A72B}"/>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230-4EE5-9D63-10B7C254A72B}"/>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8230-4EE5-9D63-10B7C254A72B}"/>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2-8230-4EE5-9D63-10B7C254A72B}"/>
                </c:ext>
              </c:extLst>
            </c:dLbl>
            <c:dLbl>
              <c:idx val="6"/>
              <c:layout>
                <c:manualLayout>
                  <c:x val="-2.2271679367449372E-2"/>
                  <c:y val="-9.60992465869823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230-4EE5-9D63-10B7C254A72B}"/>
                </c:ext>
              </c:extLst>
            </c:dLbl>
            <c:dLbl>
              <c:idx val="7"/>
              <c:layout>
                <c:manualLayout>
                  <c:x val="-0.23557399411095117"/>
                  <c:y val="3.904042957933010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230-4EE5-9D63-10B7C254A72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'F83'!$A$7:$A$14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'F83'!$C$7:$C$14</c:f>
              <c:numCache>
                <c:formatCode>0.00%</c:formatCode>
                <c:ptCount val="8"/>
                <c:pt idx="0">
                  <c:v>4.8647927290095101E-2</c:v>
                </c:pt>
                <c:pt idx="1">
                  <c:v>0.21843173613159705</c:v>
                </c:pt>
                <c:pt idx="2">
                  <c:v>2.8145588379900825E-2</c:v>
                </c:pt>
                <c:pt idx="3">
                  <c:v>3.4669251408262743E-3</c:v>
                </c:pt>
                <c:pt idx="4">
                  <c:v>0.25089974293059125</c:v>
                </c:pt>
                <c:pt idx="5">
                  <c:v>4.1580625676036352E-4</c:v>
                </c:pt>
                <c:pt idx="6">
                  <c:v>0.4228412491044713</c:v>
                </c:pt>
                <c:pt idx="7">
                  <c:v>2.7151024765757793E-2</c:v>
                </c:pt>
              </c:numCache>
            </c:numRef>
          </c:val>
          <c:extLst>
            <c:ext xmlns:c16="http://schemas.microsoft.com/office/drawing/2014/chart" uri="{C3380CC4-5D6E-409C-BE32-E72D297353CC}">
              <c16:uniqueId val="{00000000-8230-4EE5-9D63-10B7C254A72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7CC1-4F1E-B460-471F69D5EB69}"/>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7CC1-4F1E-B460-471F69D5EB69}"/>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7CC1-4F1E-B460-471F69D5EB69}"/>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7CC1-4F1E-B460-471F69D5EB69}"/>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7CC1-4F1E-B460-471F69D5EB69}"/>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7CC1-4F1E-B460-471F69D5EB69}"/>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7CC1-4F1E-B460-471F69D5EB69}"/>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7CC1-4F1E-B460-471F69D5EB69}"/>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7CC1-4F1E-B460-471F69D5EB6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CC1-4F1E-B460-471F69D5EB69}"/>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7CC1-4F1E-B460-471F69D5EB69}"/>
              </c:ext>
            </c:extLst>
          </c:dPt>
          <c:dLbls>
            <c:dLbl>
              <c:idx val="0"/>
              <c:layout>
                <c:manualLayout>
                  <c:x val="0.14974597628649799"/>
                  <c:y val="2.544004463210214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CC1-4F1E-B460-471F69D5EB69}"/>
                </c:ext>
              </c:extLst>
            </c:dLbl>
            <c:dLbl>
              <c:idx val="1"/>
              <c:layout>
                <c:manualLayout>
                  <c:x val="7.4357793023620902E-2"/>
                  <c:y val="5.73142125350273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CC1-4F1E-B460-471F69D5EB69}"/>
                </c:ext>
              </c:extLst>
            </c:dLbl>
            <c:dLbl>
              <c:idx val="2"/>
              <c:layout>
                <c:manualLayout>
                  <c:x val="0"/>
                  <c:y val="-0.1241404519215428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CC1-4F1E-B460-471F69D5EB69}"/>
                </c:ext>
              </c:extLst>
            </c:dLbl>
            <c:dLbl>
              <c:idx val="3"/>
              <c:layout>
                <c:manualLayout>
                  <c:x val="6.5993649103160967E-2"/>
                  <c:y val="-1.100135442253391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CC1-4F1E-B460-471F69D5EB69}"/>
                </c:ext>
              </c:extLst>
            </c:dLbl>
            <c:dLbl>
              <c:idx val="4"/>
              <c:layout>
                <c:manualLayout>
                  <c:x val="-7.5608033843382189E-2"/>
                  <c:y val="8.8494109256658201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CC1-4F1E-B460-471F69D5EB69}"/>
                </c:ext>
              </c:extLst>
            </c:dLbl>
            <c:dLbl>
              <c:idx val="5"/>
              <c:layout>
                <c:manualLayout>
                  <c:x val="-2.8189729786029731E-2"/>
                  <c:y val="2.58797317102730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CC1-4F1E-B460-471F69D5EB69}"/>
                </c:ext>
              </c:extLst>
            </c:dLbl>
            <c:dLbl>
              <c:idx val="6"/>
              <c:layout>
                <c:manualLayout>
                  <c:x val="-6.9144899900938535E-3"/>
                  <c:y val="5.84589426321709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7CC1-4F1E-B460-471F69D5EB69}"/>
                </c:ext>
              </c:extLst>
            </c:dLbl>
            <c:dLbl>
              <c:idx val="7"/>
              <c:layout>
                <c:manualLayout>
                  <c:x val="-9.1649627834312852E-2"/>
                  <c:y val="8.09104474185624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7CC1-4F1E-B460-471F69D5EB69}"/>
                </c:ext>
              </c:extLst>
            </c:dLbl>
            <c:dLbl>
              <c:idx val="9"/>
              <c:layout>
                <c:manualLayout>
                  <c:x val="-0.13185793098587698"/>
                  <c:y val="1.89745414476251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7CC1-4F1E-B460-471F69D5EB69}"/>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7CC1-4F1E-B460-471F69D5EB6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'F84'!$B$23:$B$32</c:f>
              <c:strCache>
                <c:ptCount val="10"/>
                <c:pt idx="0">
                  <c:v>De 15 a 19 años.</c:v>
                </c:pt>
                <c:pt idx="1">
                  <c:v>De 20 a 24 años.</c:v>
                </c:pt>
                <c:pt idx="2">
                  <c:v>De 25 a 29 años.</c:v>
                </c:pt>
                <c:pt idx="3">
                  <c:v>De 30 a 34 años.</c:v>
                </c:pt>
                <c:pt idx="4">
                  <c:v>De 35 a 39 años.</c:v>
                </c:pt>
                <c:pt idx="5">
                  <c:v>De 40 a 44 años.</c:v>
                </c:pt>
                <c:pt idx="6">
                  <c:v>De 45 a 49 años.</c:v>
                </c:pt>
                <c:pt idx="7">
                  <c:v>De 50 a 54 años.</c:v>
                </c:pt>
                <c:pt idx="8">
                  <c:v>De 55 a 59 años.</c:v>
                </c:pt>
                <c:pt idx="9">
                  <c:v>De 60 y más</c:v>
                </c:pt>
              </c:strCache>
            </c:strRef>
          </c:cat>
          <c:val>
            <c:numRef>
              <c:f>'F84'!$C$23:$C$32</c:f>
              <c:numCache>
                <c:formatCode>0.00%</c:formatCode>
                <c:ptCount val="10"/>
                <c:pt idx="0">
                  <c:v>2.7723292207421719E-2</c:v>
                </c:pt>
                <c:pt idx="1">
                  <c:v>0.12379817079892248</c:v>
                </c:pt>
                <c:pt idx="2">
                  <c:v>0.16401378409533426</c:v>
                </c:pt>
                <c:pt idx="3">
                  <c:v>0.15268860208644805</c:v>
                </c:pt>
                <c:pt idx="4">
                  <c:v>0.13782932072727111</c:v>
                </c:pt>
                <c:pt idx="5">
                  <c:v>0.11877177307093846</c:v>
                </c:pt>
                <c:pt idx="6">
                  <c:v>0.10570834595841395</c:v>
                </c:pt>
                <c:pt idx="7">
                  <c:v>7.8555051906391796E-2</c:v>
                </c:pt>
                <c:pt idx="8">
                  <c:v>5.4640610346712873E-2</c:v>
                </c:pt>
                <c:pt idx="9">
                  <c:v>3.6243906032840535E-2</c:v>
                </c:pt>
              </c:numCache>
            </c:numRef>
          </c:val>
          <c:extLst>
            <c:ext xmlns:c16="http://schemas.microsoft.com/office/drawing/2014/chart" uri="{C3380CC4-5D6E-409C-BE32-E72D297353CC}">
              <c16:uniqueId val="{00000016-7CC1-4F1E-B460-471F69D5EB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5921817221341787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6899-471A-8B28-A7C1D07C8FC8}"/>
              </c:ext>
            </c:extLst>
          </c:dPt>
          <c:dPt>
            <c:idx val="5"/>
            <c:invertIfNegative val="0"/>
            <c:bubble3D val="0"/>
            <c:extLst>
              <c:ext xmlns:c16="http://schemas.microsoft.com/office/drawing/2014/chart" uri="{C3380CC4-5D6E-409C-BE32-E72D297353CC}">
                <c16:uniqueId val="{00000001-6899-471A-8B28-A7C1D07C8FC8}"/>
              </c:ext>
            </c:extLst>
          </c:dPt>
          <c:dPt>
            <c:idx val="6"/>
            <c:invertIfNegative val="0"/>
            <c:bubble3D val="0"/>
            <c:spPr>
              <a:solidFill>
                <a:srgbClr val="7C878E"/>
              </a:solidFill>
              <a:ln>
                <a:noFill/>
              </a:ln>
              <a:effectLst/>
            </c:spPr>
            <c:extLst>
              <c:ext xmlns:c16="http://schemas.microsoft.com/office/drawing/2014/chart" uri="{C3380CC4-5D6E-409C-BE32-E72D297353CC}">
                <c16:uniqueId val="{00000003-6899-471A-8B28-A7C1D07C8FC8}"/>
              </c:ext>
            </c:extLst>
          </c:dPt>
          <c:dPt>
            <c:idx val="7"/>
            <c:invertIfNegative val="0"/>
            <c:bubble3D val="0"/>
            <c:spPr>
              <a:solidFill>
                <a:srgbClr val="FFC000"/>
              </a:solidFill>
              <a:ln>
                <a:noFill/>
              </a:ln>
              <a:effectLst/>
            </c:spPr>
            <c:extLst>
              <c:ext xmlns:c16="http://schemas.microsoft.com/office/drawing/2014/chart" uri="{C3380CC4-5D6E-409C-BE32-E72D297353CC}">
                <c16:uniqueId val="{00000005-6899-471A-8B28-A7C1D07C8FC8}"/>
              </c:ext>
            </c:extLst>
          </c:dPt>
          <c:dPt>
            <c:idx val="17"/>
            <c:invertIfNegative val="0"/>
            <c:bubble3D val="0"/>
            <c:extLst>
              <c:ext xmlns:c16="http://schemas.microsoft.com/office/drawing/2014/chart" uri="{C3380CC4-5D6E-409C-BE32-E72D297353CC}">
                <c16:uniqueId val="{00000006-6899-471A-8B28-A7C1D07C8FC8}"/>
              </c:ext>
            </c:extLst>
          </c:dPt>
          <c:dPt>
            <c:idx val="18"/>
            <c:invertIfNegative val="0"/>
            <c:bubble3D val="0"/>
            <c:extLst>
              <c:ext xmlns:c16="http://schemas.microsoft.com/office/drawing/2014/chart" uri="{C3380CC4-5D6E-409C-BE32-E72D297353CC}">
                <c16:uniqueId val="{00000007-6899-471A-8B28-A7C1D07C8FC8}"/>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99-471A-8B28-A7C1D07C8FC8}"/>
                </c:ext>
              </c:extLst>
            </c:dLbl>
            <c:dLbl>
              <c:idx val="6"/>
              <c:layout>
                <c:manualLayout>
                  <c:x val="-7.9129562352771108E-3"/>
                  <c:y val="2.18170997142063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99-471A-8B28-A7C1D07C8FC8}"/>
                </c:ext>
              </c:extLst>
            </c:dLbl>
            <c:dLbl>
              <c:idx val="7"/>
              <c:layout>
                <c:manualLayout>
                  <c:x val="1.9782390588191328E-3"/>
                  <c:y val="-5.158955985831542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99-471A-8B28-A7C1D07C8FC8}"/>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'F85'!$A$6:$A$13</c:f>
              <c:numCache>
                <c:formatCode>General</c:formatCode>
                <c:ptCount val="8"/>
                <c:pt idx="0">
                  <c:v>2013</c:v>
                </c:pt>
                <c:pt idx="1">
                  <c:v>2014</c:v>
                </c:pt>
                <c:pt idx="2">
                  <c:v>2015</c:v>
                </c:pt>
                <c:pt idx="3">
                  <c:v>2016</c:v>
                </c:pt>
                <c:pt idx="4">
                  <c:v>2017</c:v>
                </c:pt>
                <c:pt idx="5">
                  <c:v>2018</c:v>
                </c:pt>
                <c:pt idx="6">
                  <c:v>2019</c:v>
                </c:pt>
                <c:pt idx="7" formatCode="mmm\-yy">
                  <c:v>44136</c:v>
                </c:pt>
              </c:numCache>
            </c:numRef>
          </c:cat>
          <c:val>
            <c:numRef>
              <c:f>'F85'!$B$6:$B$13</c:f>
              <c:numCache>
                <c:formatCode>#,##0</c:formatCode>
                <c:ptCount val="8"/>
                <c:pt idx="0">
                  <c:v>78051</c:v>
                </c:pt>
                <c:pt idx="1">
                  <c:v>79961</c:v>
                </c:pt>
                <c:pt idx="2">
                  <c:v>82957</c:v>
                </c:pt>
                <c:pt idx="3">
                  <c:v>86097</c:v>
                </c:pt>
                <c:pt idx="4">
                  <c:v>90125</c:v>
                </c:pt>
                <c:pt idx="5">
                  <c:v>93370</c:v>
                </c:pt>
                <c:pt idx="6">
                  <c:v>97390</c:v>
                </c:pt>
                <c:pt idx="7">
                  <c:v>98316</c:v>
                </c:pt>
              </c:numCache>
            </c:numRef>
          </c:val>
          <c:extLst>
            <c:ext xmlns:c16="http://schemas.microsoft.com/office/drawing/2014/chart" uri="{C3380CC4-5D6E-409C-BE32-E72D297353CC}">
              <c16:uniqueId val="{00000008-6899-471A-8B28-A7C1D07C8FC8}"/>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503685542301223"/>
          <c:y val="0.20513305976804616"/>
          <c:w val="0.55966068376372557"/>
          <c:h val="0.54537513891844602"/>
        </c:manualLayout>
      </c:layout>
      <c:pieChart>
        <c:varyColors val="1"/>
        <c:ser>
          <c:idx val="0"/>
          <c:order val="0"/>
          <c:dPt>
            <c:idx val="0"/>
            <c:bubble3D val="0"/>
            <c:spPr>
              <a:solidFill>
                <a:srgbClr val="C9C943"/>
              </a:solidFill>
            </c:spPr>
            <c:extLst>
              <c:ext xmlns:c16="http://schemas.microsoft.com/office/drawing/2014/chart" uri="{C3380CC4-5D6E-409C-BE32-E72D297353CC}">
                <c16:uniqueId val="{00000001-C3D7-4DCA-8E95-EF3B8EE93183}"/>
              </c:ext>
            </c:extLst>
          </c:dPt>
          <c:dPt>
            <c:idx val="1"/>
            <c:bubble3D val="0"/>
            <c:spPr>
              <a:solidFill>
                <a:srgbClr val="FBBB27"/>
              </a:solidFill>
            </c:spPr>
            <c:extLst>
              <c:ext xmlns:c16="http://schemas.microsoft.com/office/drawing/2014/chart" uri="{C3380CC4-5D6E-409C-BE32-E72D297353CC}">
                <c16:uniqueId val="{00000003-C3D7-4DCA-8E95-EF3B8EE93183}"/>
              </c:ext>
            </c:extLst>
          </c:dPt>
          <c:dPt>
            <c:idx val="3"/>
            <c:bubble3D val="0"/>
            <c:spPr>
              <a:solidFill>
                <a:srgbClr val="FAD496"/>
              </a:solidFill>
            </c:spPr>
            <c:extLst>
              <c:ext xmlns:c16="http://schemas.microsoft.com/office/drawing/2014/chart" uri="{C3380CC4-5D6E-409C-BE32-E72D297353CC}">
                <c16:uniqueId val="{00000005-C3D7-4DCA-8E95-EF3B8EE93183}"/>
              </c:ext>
            </c:extLst>
          </c:dPt>
          <c:dPt>
            <c:idx val="4"/>
            <c:bubble3D val="0"/>
            <c:spPr>
              <a:solidFill>
                <a:srgbClr val="BDCFD6"/>
              </a:solidFill>
            </c:spPr>
            <c:extLst>
              <c:ext xmlns:c16="http://schemas.microsoft.com/office/drawing/2014/chart" uri="{C3380CC4-5D6E-409C-BE32-E72D297353CC}">
                <c16:uniqueId val="{00000007-C3D7-4DCA-8E95-EF3B8EE93183}"/>
              </c:ext>
            </c:extLst>
          </c:dPt>
          <c:dPt>
            <c:idx val="5"/>
            <c:bubble3D val="0"/>
            <c:spPr>
              <a:solidFill>
                <a:srgbClr val="FFC000">
                  <a:lumMod val="50000"/>
                </a:srgbClr>
              </a:solidFill>
            </c:spPr>
            <c:extLst>
              <c:ext xmlns:c16="http://schemas.microsoft.com/office/drawing/2014/chart" uri="{C3380CC4-5D6E-409C-BE32-E72D297353CC}">
                <c16:uniqueId val="{00000009-C3D7-4DCA-8E95-EF3B8EE93183}"/>
              </c:ext>
            </c:extLst>
          </c:dPt>
          <c:dPt>
            <c:idx val="6"/>
            <c:bubble3D val="0"/>
            <c:spPr>
              <a:solidFill>
                <a:srgbClr val="7C878E"/>
              </a:solidFill>
            </c:spPr>
            <c:extLst>
              <c:ext xmlns:c16="http://schemas.microsoft.com/office/drawing/2014/chart" uri="{C3380CC4-5D6E-409C-BE32-E72D297353CC}">
                <c16:uniqueId val="{0000000B-C3D7-4DCA-8E95-EF3B8EE93183}"/>
              </c:ext>
            </c:extLst>
          </c:dPt>
          <c:dPt>
            <c:idx val="7"/>
            <c:bubble3D val="0"/>
            <c:spPr>
              <a:solidFill>
                <a:srgbClr val="FFC000">
                  <a:lumMod val="75000"/>
                </a:srgbClr>
              </a:solidFill>
            </c:spPr>
            <c:extLst>
              <c:ext xmlns:c16="http://schemas.microsoft.com/office/drawing/2014/chart" uri="{C3380CC4-5D6E-409C-BE32-E72D297353CC}">
                <c16:uniqueId val="{0000000D-C3D7-4DCA-8E95-EF3B8EE93183}"/>
              </c:ext>
            </c:extLst>
          </c:dPt>
          <c:dLbls>
            <c:dLbl>
              <c:idx val="0"/>
              <c:layout>
                <c:manualLayout>
                  <c:x val="-9.0233957868168138E-2"/>
                  <c:y val="-3.12602773271916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3D7-4DCA-8E95-EF3B8EE93183}"/>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3D7-4DCA-8E95-EF3B8EE93183}"/>
                </c:ext>
              </c:extLst>
            </c:dLbl>
            <c:dLbl>
              <c:idx val="2"/>
              <c:layout>
                <c:manualLayout>
                  <c:x val="9.0329499063724714E-2"/>
                  <c:y val="7.509397831205605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3D7-4DCA-8E95-EF3B8EE93183}"/>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3D7-4DCA-8E95-EF3B8EE93183}"/>
                </c:ext>
              </c:extLst>
            </c:dLbl>
            <c:dLbl>
              <c:idx val="4"/>
              <c:layout>
                <c:manualLayout>
                  <c:x val="-6.8807270512582213E-3"/>
                  <c:y val="3.8707085641472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3D7-4DCA-8E95-EF3B8EE93183}"/>
                </c:ext>
              </c:extLst>
            </c:dLbl>
            <c:dLbl>
              <c:idx val="5"/>
              <c:layout>
                <c:manualLayout>
                  <c:x val="-6.5970410152774092E-2"/>
                  <c:y val="5.14646447452252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3D7-4DCA-8E95-EF3B8EE93183}"/>
                </c:ext>
              </c:extLst>
            </c:dLbl>
            <c:dLbl>
              <c:idx val="6"/>
              <c:layout>
                <c:manualLayout>
                  <c:x val="-7.0190472867405623E-2"/>
                  <c:y val="1.61949322205199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3D7-4DCA-8E95-EF3B8EE93183}"/>
                </c:ext>
              </c:extLst>
            </c:dLbl>
            <c:dLbl>
              <c:idx val="7"/>
              <c:layout>
                <c:manualLayout>
                  <c:x val="-0.16435859029839769"/>
                  <c:y val="2.753628687980267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3D7-4DCA-8E95-EF3B8EE93183}"/>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'F86'!$A$6:$A$13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'F86'!$B$6:$B$13</c:f>
              <c:numCache>
                <c:formatCode>0.00%</c:formatCode>
                <c:ptCount val="8"/>
                <c:pt idx="0">
                  <c:v>3.4968875869644818E-2</c:v>
                </c:pt>
                <c:pt idx="1">
                  <c:v>0.30668456812726314</c:v>
                </c:pt>
                <c:pt idx="2">
                  <c:v>0.12042800764880589</c:v>
                </c:pt>
                <c:pt idx="3">
                  <c:v>1.6172342243378495E-3</c:v>
                </c:pt>
                <c:pt idx="4">
                  <c:v>0.15729891370682289</c:v>
                </c:pt>
                <c:pt idx="5">
                  <c:v>1.2714105537247244E-3</c:v>
                </c:pt>
                <c:pt idx="6">
                  <c:v>0.31616420521583466</c:v>
                </c:pt>
                <c:pt idx="7">
                  <c:v>6.1566784653566055E-2</c:v>
                </c:pt>
              </c:numCache>
            </c:numRef>
          </c:val>
          <c:extLst>
            <c:ext xmlns:c16="http://schemas.microsoft.com/office/drawing/2014/chart" uri="{C3380CC4-5D6E-409C-BE32-E72D297353CC}">
              <c16:uniqueId val="{0000000F-C3D7-4DCA-8E95-EF3B8EE9318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4919-41FA-A484-117F94D5D7B1}"/>
              </c:ext>
            </c:extLst>
          </c:dPt>
          <c:dPt>
            <c:idx val="19"/>
            <c:invertIfNegative val="0"/>
            <c:bubble3D val="0"/>
            <c:extLst>
              <c:ext xmlns:c16="http://schemas.microsoft.com/office/drawing/2014/chart" uri="{C3380CC4-5D6E-409C-BE32-E72D297353CC}">
                <c16:uniqueId val="{00000001-4919-41FA-A484-117F94D5D7B1}"/>
              </c:ext>
            </c:extLst>
          </c:dPt>
          <c:dPt>
            <c:idx val="29"/>
            <c:invertIfNegative val="0"/>
            <c:bubble3D val="0"/>
            <c:spPr>
              <a:solidFill>
                <a:srgbClr val="FFC000"/>
              </a:solidFill>
              <a:ln>
                <a:noFill/>
              </a:ln>
              <a:effectLst/>
            </c:spPr>
            <c:extLst>
              <c:ext xmlns:c16="http://schemas.microsoft.com/office/drawing/2014/chart" uri="{C3380CC4-5D6E-409C-BE32-E72D297353CC}">
                <c16:uniqueId val="{00000003-4919-41FA-A484-117F94D5D7B1}"/>
              </c:ext>
            </c:extLst>
          </c:dPt>
          <c:dPt>
            <c:idx val="31"/>
            <c:invertIfNegative val="0"/>
            <c:bubble3D val="0"/>
            <c:extLst>
              <c:ext xmlns:c16="http://schemas.microsoft.com/office/drawing/2014/chart" uri="{C3380CC4-5D6E-409C-BE32-E72D297353CC}">
                <c16:uniqueId val="{00000004-4919-41FA-A484-117F94D5D7B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'F87'!$A$7:$A$38</c:f>
              <c:strCache>
                <c:ptCount val="32"/>
                <c:pt idx="0">
                  <c:v>Chihuahua</c:v>
                </c:pt>
                <c:pt idx="1">
                  <c:v>Tamaulipas</c:v>
                </c:pt>
                <c:pt idx="2">
                  <c:v>San Luis Potosí</c:v>
                </c:pt>
                <c:pt idx="3">
                  <c:v>Quintana Roo</c:v>
                </c:pt>
                <c:pt idx="4">
                  <c:v>Veracruz</c:v>
                </c:pt>
                <c:pt idx="5">
                  <c:v>Guerrero</c:v>
                </c:pt>
                <c:pt idx="6">
                  <c:v>Coahuila</c:v>
                </c:pt>
                <c:pt idx="7">
                  <c:v>Chiapas</c:v>
                </c:pt>
                <c:pt idx="8">
                  <c:v>Sonora</c:v>
                </c:pt>
                <c:pt idx="9">
                  <c:v>CDMX</c:v>
                </c:pt>
                <c:pt idx="10">
                  <c:v>Campeche</c:v>
                </c:pt>
                <c:pt idx="11">
                  <c:v>Tabasco</c:v>
                </c:pt>
                <c:pt idx="12">
                  <c:v>Durango</c:v>
                </c:pt>
                <c:pt idx="13">
                  <c:v>Tlaxcala</c:v>
                </c:pt>
                <c:pt idx="14">
                  <c:v>Hidalgo</c:v>
                </c:pt>
                <c:pt idx="15">
                  <c:v>Nayarit</c:v>
                </c:pt>
                <c:pt idx="16">
                  <c:v>Nuevo León</c:v>
                </c:pt>
                <c:pt idx="17">
                  <c:v>Estado de México</c:v>
                </c:pt>
                <c:pt idx="18">
                  <c:v>Morelos</c:v>
                </c:pt>
                <c:pt idx="19">
                  <c:v>Oaxaca</c:v>
                </c:pt>
                <c:pt idx="20">
                  <c:v>Yucatán</c:v>
                </c:pt>
                <c:pt idx="21">
                  <c:v>Colima</c:v>
                </c:pt>
                <c:pt idx="22">
                  <c:v>Zacatecas</c:v>
                </c:pt>
                <c:pt idx="23">
                  <c:v>Aguascalientes</c:v>
                </c:pt>
                <c:pt idx="24">
                  <c:v>Baja California Sur</c:v>
                </c:pt>
                <c:pt idx="25">
                  <c:v>Guanajuato</c:v>
                </c:pt>
                <c:pt idx="26">
                  <c:v>Puebla</c:v>
                </c:pt>
                <c:pt idx="27">
                  <c:v>Querétaro</c:v>
                </c:pt>
                <c:pt idx="28">
                  <c:v>Michoacán</c:v>
                </c:pt>
                <c:pt idx="29">
                  <c:v>Jalisco</c:v>
                </c:pt>
                <c:pt idx="30">
                  <c:v>Sinaloa</c:v>
                </c:pt>
                <c:pt idx="31">
                  <c:v>Baja California</c:v>
                </c:pt>
              </c:strCache>
            </c:strRef>
          </c:cat>
          <c:val>
            <c:numRef>
              <c:f>'F87'!$F$7:$F$38</c:f>
              <c:numCache>
                <c:formatCode>General</c:formatCode>
                <c:ptCount val="32"/>
                <c:pt idx="0">
                  <c:v>-83</c:v>
                </c:pt>
                <c:pt idx="1">
                  <c:v>-53</c:v>
                </c:pt>
                <c:pt idx="2">
                  <c:v>-48</c:v>
                </c:pt>
                <c:pt idx="3">
                  <c:v>-43</c:v>
                </c:pt>
                <c:pt idx="4">
                  <c:v>-41</c:v>
                </c:pt>
                <c:pt idx="5">
                  <c:v>-40</c:v>
                </c:pt>
                <c:pt idx="6">
                  <c:v>-28</c:v>
                </c:pt>
                <c:pt idx="7">
                  <c:v>-28</c:v>
                </c:pt>
                <c:pt idx="8">
                  <c:v>-28</c:v>
                </c:pt>
                <c:pt idx="9">
                  <c:v>-13</c:v>
                </c:pt>
                <c:pt idx="10">
                  <c:v>-8</c:v>
                </c:pt>
                <c:pt idx="11">
                  <c:v>-8</c:v>
                </c:pt>
                <c:pt idx="12">
                  <c:v>-6</c:v>
                </c:pt>
                <c:pt idx="13">
                  <c:v>4</c:v>
                </c:pt>
                <c:pt idx="14">
                  <c:v>13</c:v>
                </c:pt>
                <c:pt idx="15">
                  <c:v>13</c:v>
                </c:pt>
                <c:pt idx="16">
                  <c:v>16</c:v>
                </c:pt>
                <c:pt idx="17">
                  <c:v>18</c:v>
                </c:pt>
                <c:pt idx="18">
                  <c:v>18</c:v>
                </c:pt>
                <c:pt idx="19">
                  <c:v>20</c:v>
                </c:pt>
                <c:pt idx="20">
                  <c:v>22</c:v>
                </c:pt>
                <c:pt idx="21">
                  <c:v>27</c:v>
                </c:pt>
                <c:pt idx="22">
                  <c:v>28</c:v>
                </c:pt>
                <c:pt idx="23">
                  <c:v>30</c:v>
                </c:pt>
                <c:pt idx="24">
                  <c:v>32</c:v>
                </c:pt>
                <c:pt idx="25">
                  <c:v>37</c:v>
                </c:pt>
                <c:pt idx="26">
                  <c:v>38</c:v>
                </c:pt>
                <c:pt idx="27">
                  <c:v>65</c:v>
                </c:pt>
                <c:pt idx="28">
                  <c:v>77</c:v>
                </c:pt>
                <c:pt idx="29">
                  <c:v>92</c:v>
                </c:pt>
                <c:pt idx="30">
                  <c:v>101</c:v>
                </c:pt>
                <c:pt idx="31">
                  <c:v>137</c:v>
                </c:pt>
              </c:numCache>
            </c:numRef>
          </c:val>
          <c:extLst>
            <c:ext xmlns:c16="http://schemas.microsoft.com/office/drawing/2014/chart" uri="{C3380CC4-5D6E-409C-BE32-E72D297353CC}">
              <c16:uniqueId val="{00000005-4919-41FA-A484-117F94D5D7B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62AF-4AD1-90CB-E41F8AA59005}"/>
              </c:ext>
            </c:extLst>
          </c:dPt>
          <c:dPt>
            <c:idx val="15"/>
            <c:invertIfNegative val="0"/>
            <c:bubble3D val="0"/>
            <c:spPr>
              <a:solidFill>
                <a:srgbClr val="800040"/>
              </a:solidFill>
              <a:ln>
                <a:noFill/>
              </a:ln>
              <a:effectLst/>
            </c:spPr>
            <c:extLst>
              <c:ext xmlns:c16="http://schemas.microsoft.com/office/drawing/2014/chart" uri="{C3380CC4-5D6E-409C-BE32-E72D297353CC}">
                <c16:uniqueId val="{00000002-62AF-4AD1-90CB-E41F8AA59005}"/>
              </c:ext>
            </c:extLst>
          </c:dPt>
          <c:dPt>
            <c:idx val="16"/>
            <c:invertIfNegative val="0"/>
            <c:bubble3D val="0"/>
            <c:extLst>
              <c:ext xmlns:c16="http://schemas.microsoft.com/office/drawing/2014/chart" uri="{C3380CC4-5D6E-409C-BE32-E72D297353CC}">
                <c16:uniqueId val="{00000003-62AF-4AD1-90CB-E41F8AA59005}"/>
              </c:ext>
            </c:extLst>
          </c:dPt>
          <c:dPt>
            <c:idx val="19"/>
            <c:invertIfNegative val="0"/>
            <c:bubble3D val="0"/>
            <c:spPr>
              <a:solidFill>
                <a:srgbClr val="FFC000"/>
              </a:solidFill>
              <a:ln>
                <a:noFill/>
              </a:ln>
              <a:effectLst/>
            </c:spPr>
            <c:extLst>
              <c:ext xmlns:c16="http://schemas.microsoft.com/office/drawing/2014/chart" uri="{C3380CC4-5D6E-409C-BE32-E72D297353CC}">
                <c16:uniqueId val="{00000005-62AF-4AD1-90CB-E41F8AA59005}"/>
              </c:ext>
            </c:extLst>
          </c:dPt>
          <c:dPt>
            <c:idx val="20"/>
            <c:invertIfNegative val="0"/>
            <c:bubble3D val="0"/>
            <c:extLst>
              <c:ext xmlns:c16="http://schemas.microsoft.com/office/drawing/2014/chart" uri="{C3380CC4-5D6E-409C-BE32-E72D297353CC}">
                <c16:uniqueId val="{00000006-62AF-4AD1-90CB-E41F8AA5900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'F88'!$A$7:$A$39</c:f>
              <c:strCache>
                <c:ptCount val="33"/>
                <c:pt idx="0">
                  <c:v>Guerrero</c:v>
                </c:pt>
                <c:pt idx="1">
                  <c:v>Quintana Roo</c:v>
                </c:pt>
                <c:pt idx="2">
                  <c:v>San Luis Potosí</c:v>
                </c:pt>
                <c:pt idx="3">
                  <c:v>Chihuahua</c:v>
                </c:pt>
                <c:pt idx="4">
                  <c:v>Chiapas</c:v>
                </c:pt>
                <c:pt idx="5">
                  <c:v>Tamaulipas</c:v>
                </c:pt>
                <c:pt idx="6">
                  <c:v>Campeche</c:v>
                </c:pt>
                <c:pt idx="7">
                  <c:v>Veracruz</c:v>
                </c:pt>
                <c:pt idx="8">
                  <c:v>Coahuila</c:v>
                </c:pt>
                <c:pt idx="9">
                  <c:v>Sonora</c:v>
                </c:pt>
                <c:pt idx="10">
                  <c:v>Tabasco</c:v>
                </c:pt>
                <c:pt idx="11">
                  <c:v>Durango</c:v>
                </c:pt>
                <c:pt idx="12">
                  <c:v>CDMX</c:v>
                </c:pt>
                <c:pt idx="13">
                  <c:v>Nuevo León</c:v>
                </c:pt>
                <c:pt idx="14">
                  <c:v>Estado de México</c:v>
                </c:pt>
                <c:pt idx="15">
                  <c:v>Nacional</c:v>
                </c:pt>
                <c:pt idx="16">
                  <c:v>Tlaxcala</c:v>
                </c:pt>
                <c:pt idx="17">
                  <c:v>Guanajuato</c:v>
                </c:pt>
                <c:pt idx="18">
                  <c:v>Hidalgo</c:v>
                </c:pt>
                <c:pt idx="19">
                  <c:v>Jalisco</c:v>
                </c:pt>
                <c:pt idx="20">
                  <c:v>Nayarit</c:v>
                </c:pt>
                <c:pt idx="21">
                  <c:v>Yucatán</c:v>
                </c:pt>
                <c:pt idx="22">
                  <c:v>Puebla</c:v>
                </c:pt>
                <c:pt idx="23">
                  <c:v>Oaxaca</c:v>
                </c:pt>
                <c:pt idx="24">
                  <c:v>Morelos</c:v>
                </c:pt>
                <c:pt idx="25">
                  <c:v>Aguascalientes</c:v>
                </c:pt>
                <c:pt idx="26">
                  <c:v>Michoacán</c:v>
                </c:pt>
                <c:pt idx="27">
                  <c:v>Zacatecas</c:v>
                </c:pt>
                <c:pt idx="28">
                  <c:v>Sinaloa</c:v>
                </c:pt>
                <c:pt idx="29">
                  <c:v>Querétaro</c:v>
                </c:pt>
                <c:pt idx="30">
                  <c:v>Baja California Sur</c:v>
                </c:pt>
                <c:pt idx="31">
                  <c:v>Colima</c:v>
                </c:pt>
                <c:pt idx="32">
                  <c:v>Baja California</c:v>
                </c:pt>
              </c:strCache>
            </c:strRef>
          </c:cat>
          <c:val>
            <c:numRef>
              <c:f>'F88'!$F$7:$F$39</c:f>
              <c:numCache>
                <c:formatCode>0.00%</c:formatCode>
                <c:ptCount val="33"/>
                <c:pt idx="0">
                  <c:v>-2.8991809813727599E-3</c:v>
                </c:pt>
                <c:pt idx="1">
                  <c:v>-2.5657855480637499E-3</c:v>
                </c:pt>
                <c:pt idx="2">
                  <c:v>-2.09552082423814E-3</c:v>
                </c:pt>
                <c:pt idx="3">
                  <c:v>-2.0790541556033899E-3</c:v>
                </c:pt>
                <c:pt idx="4">
                  <c:v>-1.94026747973108E-3</c:v>
                </c:pt>
                <c:pt idx="5">
                  <c:v>-1.55786132094882E-3</c:v>
                </c:pt>
                <c:pt idx="6">
                  <c:v>-1.37669936327656E-3</c:v>
                </c:pt>
                <c:pt idx="7">
                  <c:v>-9.48547103461039E-4</c:v>
                </c:pt>
                <c:pt idx="8">
                  <c:v>-8.19528185915797E-4</c:v>
                </c:pt>
                <c:pt idx="9">
                  <c:v>-7.4418604651160802E-4</c:v>
                </c:pt>
                <c:pt idx="10">
                  <c:v>-7.3923489188687497E-4</c:v>
                </c:pt>
                <c:pt idx="11">
                  <c:v>-4.1750748034230501E-4</c:v>
                </c:pt>
                <c:pt idx="12">
                  <c:v>-1.0980193420329099E-4</c:v>
                </c:pt>
                <c:pt idx="13">
                  <c:v>2.2868904007777901E-4</c:v>
                </c:pt>
                <c:pt idx="14">
                  <c:v>2.46012546639918E-4</c:v>
                </c:pt>
                <c:pt idx="15">
                  <c:v>3.5995612723094299E-4</c:v>
                </c:pt>
                <c:pt idx="16">
                  <c:v>7.7071290944119597E-4</c:v>
                </c:pt>
                <c:pt idx="17">
                  <c:v>7.7250709871390399E-4</c:v>
                </c:pt>
                <c:pt idx="18">
                  <c:v>8.38006832978744E-4</c:v>
                </c:pt>
                <c:pt idx="19">
                  <c:v>9.3663463104731704E-4</c:v>
                </c:pt>
                <c:pt idx="20">
                  <c:v>1.01729399796535E-3</c:v>
                </c:pt>
                <c:pt idx="21">
                  <c:v>1.12866817155766E-3</c:v>
                </c:pt>
                <c:pt idx="22">
                  <c:v>1.1419641783867499E-3</c:v>
                </c:pt>
                <c:pt idx="23">
                  <c:v>1.4406108189872801E-3</c:v>
                </c:pt>
                <c:pt idx="24">
                  <c:v>1.4901895852306201E-3</c:v>
                </c:pt>
                <c:pt idx="25">
                  <c:v>1.8711407721574401E-3</c:v>
                </c:pt>
                <c:pt idx="26">
                  <c:v>2.1279535719220801E-3</c:v>
                </c:pt>
                <c:pt idx="27">
                  <c:v>2.3793337865398701E-3</c:v>
                </c:pt>
                <c:pt idx="28">
                  <c:v>2.4949976532200298E-3</c:v>
                </c:pt>
                <c:pt idx="29">
                  <c:v>2.49568055288929E-3</c:v>
                </c:pt>
                <c:pt idx="30">
                  <c:v>2.50665831113905E-3</c:v>
                </c:pt>
                <c:pt idx="31">
                  <c:v>2.5142005773348699E-3</c:v>
                </c:pt>
                <c:pt idx="32">
                  <c:v>3.3276657760505902E-3</c:v>
                </c:pt>
              </c:numCache>
            </c:numRef>
          </c:val>
          <c:extLst>
            <c:ext xmlns:c16="http://schemas.microsoft.com/office/drawing/2014/chart" uri="{C3380CC4-5D6E-409C-BE32-E72D297353CC}">
              <c16:uniqueId val="{00000007-62AF-4AD1-90CB-E41F8AA5900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02E6-4C8D-9DD6-C4F794A6AE57}"/>
              </c:ext>
            </c:extLst>
          </c:dPt>
          <c:dPt>
            <c:idx val="19"/>
            <c:invertIfNegative val="0"/>
            <c:bubble3D val="0"/>
            <c:extLst>
              <c:ext xmlns:c16="http://schemas.microsoft.com/office/drawing/2014/chart" uri="{C3380CC4-5D6E-409C-BE32-E72D297353CC}">
                <c16:uniqueId val="{00000001-02E6-4C8D-9DD6-C4F794A6AE57}"/>
              </c:ext>
            </c:extLst>
          </c:dPt>
          <c:dPt>
            <c:idx val="30"/>
            <c:invertIfNegative val="0"/>
            <c:bubble3D val="0"/>
            <c:spPr>
              <a:solidFill>
                <a:srgbClr val="FFC000"/>
              </a:solidFill>
              <a:ln>
                <a:noFill/>
              </a:ln>
              <a:effectLst/>
            </c:spPr>
            <c:extLst>
              <c:ext xmlns:c16="http://schemas.microsoft.com/office/drawing/2014/chart" uri="{C3380CC4-5D6E-409C-BE32-E72D297353CC}">
                <c16:uniqueId val="{00000003-02E6-4C8D-9DD6-C4F794A6AE5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Veracruz</c:v>
                </c:pt>
                <c:pt idx="1">
                  <c:v>Guanajuato</c:v>
                </c:pt>
                <c:pt idx="2">
                  <c:v>Sonora</c:v>
                </c:pt>
                <c:pt idx="3">
                  <c:v>Coahuila</c:v>
                </c:pt>
                <c:pt idx="4">
                  <c:v>Quintana Roo</c:v>
                </c:pt>
                <c:pt idx="5">
                  <c:v>Yucatán</c:v>
                </c:pt>
                <c:pt idx="6">
                  <c:v>Guerrero</c:v>
                </c:pt>
                <c:pt idx="7">
                  <c:v>Oaxaca</c:v>
                </c:pt>
                <c:pt idx="8">
                  <c:v>Hidalgo</c:v>
                </c:pt>
                <c:pt idx="9">
                  <c:v>Tamaulipas</c:v>
                </c:pt>
                <c:pt idx="10">
                  <c:v>Zacatecas</c:v>
                </c:pt>
                <c:pt idx="11">
                  <c:v>Baja California</c:v>
                </c:pt>
                <c:pt idx="12">
                  <c:v>Campeche</c:v>
                </c:pt>
                <c:pt idx="13">
                  <c:v>Morelos</c:v>
                </c:pt>
                <c:pt idx="14">
                  <c:v>San Luis Potosí</c:v>
                </c:pt>
                <c:pt idx="15">
                  <c:v>Puebla</c:v>
                </c:pt>
                <c:pt idx="16">
                  <c:v>Aguascalientes</c:v>
                </c:pt>
                <c:pt idx="17">
                  <c:v>Tlaxcala</c:v>
                </c:pt>
                <c:pt idx="18">
                  <c:v>Chiapas</c:v>
                </c:pt>
                <c:pt idx="19">
                  <c:v>Baja California Sur</c:v>
                </c:pt>
                <c:pt idx="20">
                  <c:v>Nayarit</c:v>
                </c:pt>
                <c:pt idx="21">
                  <c:v>Chihuahua</c:v>
                </c:pt>
                <c:pt idx="22">
                  <c:v>Sinaloa</c:v>
                </c:pt>
                <c:pt idx="23">
                  <c:v>Durango</c:v>
                </c:pt>
                <c:pt idx="24">
                  <c:v>Tabasco</c:v>
                </c:pt>
                <c:pt idx="25">
                  <c:v>Michoacán</c:v>
                </c:pt>
                <c:pt idx="26">
                  <c:v>Colima</c:v>
                </c:pt>
                <c:pt idx="27">
                  <c:v>Querétaro</c:v>
                </c:pt>
                <c:pt idx="28">
                  <c:v>Estado de México</c:v>
                </c:pt>
                <c:pt idx="29">
                  <c:v>CDMX</c:v>
                </c:pt>
                <c:pt idx="30">
                  <c:v>Jalisco</c:v>
                </c:pt>
                <c:pt idx="31">
                  <c:v>Nuevo León</c:v>
                </c:pt>
              </c:strCache>
            </c:strRef>
          </c:cat>
          <c:val>
            <c:numRef>
              <c:f>'F89'!$F$7:$F$38</c:f>
              <c:numCache>
                <c:formatCode>#,##0</c:formatCode>
                <c:ptCount val="32"/>
                <c:pt idx="0">
                  <c:v>-853</c:v>
                </c:pt>
                <c:pt idx="1">
                  <c:v>-841</c:v>
                </c:pt>
                <c:pt idx="2">
                  <c:v>-493</c:v>
                </c:pt>
                <c:pt idx="3">
                  <c:v>-358</c:v>
                </c:pt>
                <c:pt idx="4">
                  <c:v>-352</c:v>
                </c:pt>
                <c:pt idx="5">
                  <c:v>-272</c:v>
                </c:pt>
                <c:pt idx="6">
                  <c:v>-242</c:v>
                </c:pt>
                <c:pt idx="7">
                  <c:v>-226</c:v>
                </c:pt>
                <c:pt idx="8">
                  <c:v>-200</c:v>
                </c:pt>
                <c:pt idx="9">
                  <c:v>-197</c:v>
                </c:pt>
                <c:pt idx="10">
                  <c:v>-184</c:v>
                </c:pt>
                <c:pt idx="11">
                  <c:v>-178</c:v>
                </c:pt>
                <c:pt idx="12">
                  <c:v>-173</c:v>
                </c:pt>
                <c:pt idx="13">
                  <c:v>-172</c:v>
                </c:pt>
                <c:pt idx="14">
                  <c:v>-147</c:v>
                </c:pt>
                <c:pt idx="15">
                  <c:v>-142</c:v>
                </c:pt>
                <c:pt idx="16">
                  <c:v>-82</c:v>
                </c:pt>
                <c:pt idx="17">
                  <c:v>-66</c:v>
                </c:pt>
                <c:pt idx="18">
                  <c:v>-51</c:v>
                </c:pt>
                <c:pt idx="19">
                  <c:v>4</c:v>
                </c:pt>
                <c:pt idx="20">
                  <c:v>10</c:v>
                </c:pt>
                <c:pt idx="21">
                  <c:v>49</c:v>
                </c:pt>
                <c:pt idx="22">
                  <c:v>64</c:v>
                </c:pt>
                <c:pt idx="23">
                  <c:v>98</c:v>
                </c:pt>
                <c:pt idx="24">
                  <c:v>159</c:v>
                </c:pt>
                <c:pt idx="25">
                  <c:v>160</c:v>
                </c:pt>
                <c:pt idx="26">
                  <c:v>263</c:v>
                </c:pt>
                <c:pt idx="27">
                  <c:v>431</c:v>
                </c:pt>
                <c:pt idx="28">
                  <c:v>506</c:v>
                </c:pt>
                <c:pt idx="29">
                  <c:v>758</c:v>
                </c:pt>
                <c:pt idx="30">
                  <c:v>906</c:v>
                </c:pt>
                <c:pt idx="31">
                  <c:v>983</c:v>
                </c:pt>
              </c:numCache>
            </c:numRef>
          </c:val>
          <c:extLst>
            <c:ext xmlns:c16="http://schemas.microsoft.com/office/drawing/2014/chart" uri="{C3380CC4-5D6E-409C-BE32-E72D297353CC}">
              <c16:uniqueId val="{00000004-02E6-4C8D-9DD6-C4F794A6AE5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CEC8-44F9-A486-21D661ED8697}"/>
              </c:ext>
            </c:extLst>
          </c:dPt>
          <c:dPt>
            <c:idx val="19"/>
            <c:invertIfNegative val="0"/>
            <c:bubble3D val="0"/>
            <c:extLst>
              <c:ext xmlns:c16="http://schemas.microsoft.com/office/drawing/2014/chart" uri="{C3380CC4-5D6E-409C-BE32-E72D297353CC}">
                <c16:uniqueId val="{00000001-CEC8-44F9-A486-21D661ED8697}"/>
              </c:ext>
            </c:extLst>
          </c:dPt>
          <c:dPt>
            <c:idx val="29"/>
            <c:invertIfNegative val="0"/>
            <c:bubble3D val="0"/>
            <c:extLst>
              <c:ext xmlns:c16="http://schemas.microsoft.com/office/drawing/2014/chart" uri="{C3380CC4-5D6E-409C-BE32-E72D297353CC}">
                <c16:uniqueId val="{00000002-CEC8-44F9-A486-21D661ED8697}"/>
              </c:ext>
            </c:extLst>
          </c:dPt>
          <c:dPt>
            <c:idx val="30"/>
            <c:invertIfNegative val="0"/>
            <c:bubble3D val="0"/>
            <c:spPr>
              <a:solidFill>
                <a:srgbClr val="FFC000"/>
              </a:solidFill>
              <a:ln>
                <a:noFill/>
              </a:ln>
              <a:effectLst/>
            </c:spPr>
            <c:extLst>
              <c:ext xmlns:c16="http://schemas.microsoft.com/office/drawing/2014/chart" uri="{C3380CC4-5D6E-409C-BE32-E72D297353CC}">
                <c16:uniqueId val="{00000004-CEC8-44F9-A486-21D661ED869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'F90'!$A$7:$A$38</c:f>
              <c:strCache>
                <c:ptCount val="32"/>
                <c:pt idx="0">
                  <c:v>Guanajuato</c:v>
                </c:pt>
                <c:pt idx="1">
                  <c:v>Veracruz</c:v>
                </c:pt>
                <c:pt idx="2">
                  <c:v>Sonora</c:v>
                </c:pt>
                <c:pt idx="3">
                  <c:v>Quintana Roo</c:v>
                </c:pt>
                <c:pt idx="4">
                  <c:v>Yucatán</c:v>
                </c:pt>
                <c:pt idx="5">
                  <c:v>Coahuila</c:v>
                </c:pt>
                <c:pt idx="6">
                  <c:v>Guerrero</c:v>
                </c:pt>
                <c:pt idx="7">
                  <c:v>Tamaulipas</c:v>
                </c:pt>
                <c:pt idx="8">
                  <c:v>Hidalgo</c:v>
                </c:pt>
                <c:pt idx="9">
                  <c:v>Campeche</c:v>
                </c:pt>
                <c:pt idx="10">
                  <c:v>San Luis Potosí</c:v>
                </c:pt>
                <c:pt idx="11">
                  <c:v>Oaxaca</c:v>
                </c:pt>
                <c:pt idx="12">
                  <c:v>Zacatecas</c:v>
                </c:pt>
                <c:pt idx="13">
                  <c:v>Morelos</c:v>
                </c:pt>
                <c:pt idx="14">
                  <c:v>Puebla</c:v>
                </c:pt>
                <c:pt idx="15">
                  <c:v>Aguascalientes</c:v>
                </c:pt>
                <c:pt idx="16">
                  <c:v>Tlaxcala</c:v>
                </c:pt>
                <c:pt idx="17">
                  <c:v>Chiapas</c:v>
                </c:pt>
                <c:pt idx="18">
                  <c:v>Nayarit</c:v>
                </c:pt>
                <c:pt idx="19">
                  <c:v>Baja California Sur</c:v>
                </c:pt>
                <c:pt idx="20">
                  <c:v>Sinaloa</c:v>
                </c:pt>
                <c:pt idx="21">
                  <c:v>Chihuahua</c:v>
                </c:pt>
                <c:pt idx="22">
                  <c:v>Baja California</c:v>
                </c:pt>
                <c:pt idx="23">
                  <c:v>Michoacán</c:v>
                </c:pt>
                <c:pt idx="24">
                  <c:v>Durango</c:v>
                </c:pt>
                <c:pt idx="25">
                  <c:v>Tabasco</c:v>
                </c:pt>
                <c:pt idx="26">
                  <c:v>Colima</c:v>
                </c:pt>
                <c:pt idx="27">
                  <c:v>Querétaro</c:v>
                </c:pt>
                <c:pt idx="28">
                  <c:v>Estado de México</c:v>
                </c:pt>
                <c:pt idx="29">
                  <c:v>CDMX</c:v>
                </c:pt>
                <c:pt idx="30">
                  <c:v>Jalisco</c:v>
                </c:pt>
                <c:pt idx="31">
                  <c:v>Nuevo León</c:v>
                </c:pt>
              </c:strCache>
            </c:strRef>
          </c:cat>
          <c:val>
            <c:numRef>
              <c:f>'F90'!$F$7:$F$38</c:f>
              <c:numCache>
                <c:formatCode>#,##0</c:formatCode>
                <c:ptCount val="32"/>
                <c:pt idx="0">
                  <c:v>-641</c:v>
                </c:pt>
                <c:pt idx="1">
                  <c:v>-610</c:v>
                </c:pt>
                <c:pt idx="2">
                  <c:v>-445</c:v>
                </c:pt>
                <c:pt idx="3">
                  <c:v>-343</c:v>
                </c:pt>
                <c:pt idx="4">
                  <c:v>-305</c:v>
                </c:pt>
                <c:pt idx="5">
                  <c:v>-285</c:v>
                </c:pt>
                <c:pt idx="6">
                  <c:v>-177</c:v>
                </c:pt>
                <c:pt idx="7">
                  <c:v>-172</c:v>
                </c:pt>
                <c:pt idx="8">
                  <c:v>-170</c:v>
                </c:pt>
                <c:pt idx="9">
                  <c:v>-151</c:v>
                </c:pt>
                <c:pt idx="10">
                  <c:v>-145</c:v>
                </c:pt>
                <c:pt idx="11">
                  <c:v>-131</c:v>
                </c:pt>
                <c:pt idx="12">
                  <c:v>-124</c:v>
                </c:pt>
                <c:pt idx="13">
                  <c:v>-119</c:v>
                </c:pt>
                <c:pt idx="14">
                  <c:v>-41</c:v>
                </c:pt>
                <c:pt idx="15">
                  <c:v>-39</c:v>
                </c:pt>
                <c:pt idx="16">
                  <c:v>-38</c:v>
                </c:pt>
                <c:pt idx="17">
                  <c:v>-15</c:v>
                </c:pt>
                <c:pt idx="18">
                  <c:v>49</c:v>
                </c:pt>
                <c:pt idx="19">
                  <c:v>80</c:v>
                </c:pt>
                <c:pt idx="20">
                  <c:v>82</c:v>
                </c:pt>
                <c:pt idx="21">
                  <c:v>111</c:v>
                </c:pt>
                <c:pt idx="22">
                  <c:v>114</c:v>
                </c:pt>
                <c:pt idx="23">
                  <c:v>167</c:v>
                </c:pt>
                <c:pt idx="24">
                  <c:v>187</c:v>
                </c:pt>
                <c:pt idx="25">
                  <c:v>207</c:v>
                </c:pt>
                <c:pt idx="26">
                  <c:v>243</c:v>
                </c:pt>
                <c:pt idx="27">
                  <c:v>447</c:v>
                </c:pt>
                <c:pt idx="28">
                  <c:v>784</c:v>
                </c:pt>
                <c:pt idx="29">
                  <c:v>919</c:v>
                </c:pt>
                <c:pt idx="30">
                  <c:v>926</c:v>
                </c:pt>
                <c:pt idx="31">
                  <c:v>1103</c:v>
                </c:pt>
              </c:numCache>
            </c:numRef>
          </c:val>
          <c:extLst>
            <c:ext xmlns:c16="http://schemas.microsoft.com/office/drawing/2014/chart" uri="{C3380CC4-5D6E-409C-BE32-E72D297353CC}">
              <c16:uniqueId val="{00000005-CEC8-44F9-A486-21D661ED869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'F91'!$C$5</c:f>
              <c:strCache>
                <c:ptCount val="1"/>
                <c:pt idx="0">
                  <c:v>Variación</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2DCB-4000-B47D-0E3A71D93DC2}"/>
              </c:ext>
            </c:extLst>
          </c:dPt>
          <c:dPt>
            <c:idx val="19"/>
            <c:invertIfNegative val="0"/>
            <c:bubble3D val="0"/>
            <c:spPr>
              <a:solidFill>
                <a:srgbClr val="7C878E"/>
              </a:solidFill>
              <a:ln>
                <a:noFill/>
              </a:ln>
              <a:effectLst/>
            </c:spPr>
            <c:extLst>
              <c:ext xmlns:c16="http://schemas.microsoft.com/office/drawing/2014/chart" uri="{C3380CC4-5D6E-409C-BE32-E72D297353CC}">
                <c16:uniqueId val="{00000003-2DCB-4000-B47D-0E3A71D93DC2}"/>
              </c:ext>
            </c:extLst>
          </c:dPt>
          <c:dPt>
            <c:idx val="31"/>
            <c:invertIfNegative val="0"/>
            <c:bubble3D val="0"/>
            <c:spPr>
              <a:solidFill>
                <a:srgbClr val="7C878E"/>
              </a:solidFill>
              <a:ln>
                <a:noFill/>
              </a:ln>
              <a:effectLst/>
            </c:spPr>
            <c:extLst>
              <c:ext xmlns:c16="http://schemas.microsoft.com/office/drawing/2014/chart" uri="{C3380CC4-5D6E-409C-BE32-E72D297353CC}">
                <c16:uniqueId val="{00000005-2DCB-4000-B47D-0E3A71D93DC2}"/>
              </c:ext>
            </c:extLst>
          </c:dPt>
          <c:dPt>
            <c:idx val="43"/>
            <c:invertIfNegative val="0"/>
            <c:bubble3D val="0"/>
            <c:spPr>
              <a:solidFill>
                <a:srgbClr val="7C878E"/>
              </a:solidFill>
              <a:ln>
                <a:noFill/>
              </a:ln>
              <a:effectLst/>
            </c:spPr>
            <c:extLst>
              <c:ext xmlns:c16="http://schemas.microsoft.com/office/drawing/2014/chart" uri="{C3380CC4-5D6E-409C-BE32-E72D297353CC}">
                <c16:uniqueId val="{00000007-2DCB-4000-B47D-0E3A71D93DC2}"/>
              </c:ext>
            </c:extLst>
          </c:dPt>
          <c:dPt>
            <c:idx val="55"/>
            <c:invertIfNegative val="0"/>
            <c:bubble3D val="0"/>
            <c:spPr>
              <a:solidFill>
                <a:srgbClr val="7C878E"/>
              </a:solidFill>
              <a:ln>
                <a:noFill/>
              </a:ln>
              <a:effectLst/>
            </c:spPr>
            <c:extLst>
              <c:ext xmlns:c16="http://schemas.microsoft.com/office/drawing/2014/chart" uri="{C3380CC4-5D6E-409C-BE32-E72D297353CC}">
                <c16:uniqueId val="{00000009-2DCB-4000-B47D-0E3A71D93DC2}"/>
              </c:ext>
            </c:extLst>
          </c:dPt>
          <c:dPt>
            <c:idx val="67"/>
            <c:invertIfNegative val="0"/>
            <c:bubble3D val="0"/>
            <c:spPr>
              <a:solidFill>
                <a:srgbClr val="7C878E"/>
              </a:solidFill>
              <a:ln>
                <a:noFill/>
              </a:ln>
              <a:effectLst/>
            </c:spPr>
            <c:extLst>
              <c:ext xmlns:c16="http://schemas.microsoft.com/office/drawing/2014/chart" uri="{C3380CC4-5D6E-409C-BE32-E72D297353CC}">
                <c16:uniqueId val="{0000000B-2DCB-4000-B47D-0E3A71D93DC2}"/>
              </c:ext>
            </c:extLst>
          </c:dPt>
          <c:dPt>
            <c:idx val="79"/>
            <c:invertIfNegative val="0"/>
            <c:bubble3D val="0"/>
            <c:spPr>
              <a:solidFill>
                <a:srgbClr val="7C878E"/>
              </a:solidFill>
              <a:ln>
                <a:noFill/>
              </a:ln>
              <a:effectLst/>
            </c:spPr>
            <c:extLst>
              <c:ext xmlns:c16="http://schemas.microsoft.com/office/drawing/2014/chart" uri="{C3380CC4-5D6E-409C-BE32-E72D297353CC}">
                <c16:uniqueId val="{0000000D-2DCB-4000-B47D-0E3A71D93DC2}"/>
              </c:ext>
            </c:extLst>
          </c:dPt>
          <c:dPt>
            <c:idx val="91"/>
            <c:invertIfNegative val="0"/>
            <c:bubble3D val="0"/>
            <c:spPr>
              <a:solidFill>
                <a:srgbClr val="FBBB27"/>
              </a:solidFill>
              <a:ln>
                <a:noFill/>
              </a:ln>
              <a:effectLst/>
            </c:spPr>
            <c:extLst>
              <c:ext xmlns:c16="http://schemas.microsoft.com/office/drawing/2014/chart" uri="{C3380CC4-5D6E-409C-BE32-E72D297353CC}">
                <c16:uniqueId val="{0000000F-2DCB-4000-B47D-0E3A71D93DC2}"/>
              </c:ext>
            </c:extLst>
          </c:dPt>
          <c:cat>
            <c:multiLvlStrRef>
              <c:f>'F91'!$A$6:$B$97</c:f>
              <c:multiLvlStrCache>
                <c:ptCount val="9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lvl>
                <c:lvl>
                  <c:pt idx="0">
                    <c:v>2013</c:v>
                  </c:pt>
                  <c:pt idx="12">
                    <c:v>2014</c:v>
                  </c:pt>
                  <c:pt idx="24">
                    <c:v>2015</c:v>
                  </c:pt>
                  <c:pt idx="36">
                    <c:v>2016</c:v>
                  </c:pt>
                  <c:pt idx="48">
                    <c:v>2017</c:v>
                  </c:pt>
                  <c:pt idx="60">
                    <c:v>2018</c:v>
                  </c:pt>
                  <c:pt idx="72">
                    <c:v>2019</c:v>
                  </c:pt>
                  <c:pt idx="84">
                    <c:v>2020</c:v>
                  </c:pt>
                </c:lvl>
              </c:multiLvlStrCache>
            </c:multiLvlStrRef>
          </c:cat>
          <c:val>
            <c:numRef>
              <c:f>'F91'!$C$6:$C$97</c:f>
              <c:numCache>
                <c:formatCode>0.0</c:formatCode>
                <c:ptCount val="92"/>
                <c:pt idx="0">
                  <c:v>1.028957962539</c:v>
                </c:pt>
                <c:pt idx="1">
                  <c:v>2.7226459139219998</c:v>
                </c:pt>
                <c:pt idx="2">
                  <c:v>-4.0245724523000002</c:v>
                </c:pt>
                <c:pt idx="3">
                  <c:v>7.940088023185</c:v>
                </c:pt>
                <c:pt idx="4">
                  <c:v>0.94847444824100002</c:v>
                </c:pt>
                <c:pt idx="5">
                  <c:v>6.1580942636000002E-2</c:v>
                </c:pt>
                <c:pt idx="6">
                  <c:v>1.839616766265</c:v>
                </c:pt>
                <c:pt idx="7">
                  <c:v>5.0786147133339998</c:v>
                </c:pt>
                <c:pt idx="8">
                  <c:v>3.6734221667229998</c:v>
                </c:pt>
                <c:pt idx="9">
                  <c:v>8.0132428422810005</c:v>
                </c:pt>
                <c:pt idx="10">
                  <c:v>4.62906900689</c:v>
                </c:pt>
                <c:pt idx="11">
                  <c:v>5.1315727706459997</c:v>
                </c:pt>
                <c:pt idx="12">
                  <c:v>5.8811327550529997</c:v>
                </c:pt>
                <c:pt idx="13">
                  <c:v>3.4976548616560001</c:v>
                </c:pt>
                <c:pt idx="14">
                  <c:v>12.292425556032001</c:v>
                </c:pt>
                <c:pt idx="15">
                  <c:v>6.8379220086829999</c:v>
                </c:pt>
                <c:pt idx="16">
                  <c:v>13.352790808952999</c:v>
                </c:pt>
                <c:pt idx="17">
                  <c:v>12.410446946903001</c:v>
                </c:pt>
                <c:pt idx="18">
                  <c:v>7.408890706028</c:v>
                </c:pt>
                <c:pt idx="19">
                  <c:v>4.5756810137619999</c:v>
                </c:pt>
                <c:pt idx="20">
                  <c:v>9.2808004597569997</c:v>
                </c:pt>
                <c:pt idx="21">
                  <c:v>6.3785042629740003</c:v>
                </c:pt>
                <c:pt idx="22">
                  <c:v>6.9451015723719998</c:v>
                </c:pt>
                <c:pt idx="23">
                  <c:v>10.87986854977</c:v>
                </c:pt>
                <c:pt idx="24">
                  <c:v>10.514945321831</c:v>
                </c:pt>
                <c:pt idx="25">
                  <c:v>6.8218409837290004</c:v>
                </c:pt>
                <c:pt idx="26">
                  <c:v>2.2895979138290001</c:v>
                </c:pt>
                <c:pt idx="27">
                  <c:v>2.203733416555</c:v>
                </c:pt>
                <c:pt idx="28">
                  <c:v>1.0762550997239999</c:v>
                </c:pt>
                <c:pt idx="29">
                  <c:v>4.4820182520960001</c:v>
                </c:pt>
                <c:pt idx="30">
                  <c:v>9.3532180606910007</c:v>
                </c:pt>
                <c:pt idx="31">
                  <c:v>8.4383552976789993</c:v>
                </c:pt>
                <c:pt idx="32">
                  <c:v>15.372922419746001</c:v>
                </c:pt>
                <c:pt idx="33">
                  <c:v>1.571681088806</c:v>
                </c:pt>
                <c:pt idx="34">
                  <c:v>2.5295131712929999</c:v>
                </c:pt>
                <c:pt idx="35">
                  <c:v>4.1474303332969997</c:v>
                </c:pt>
                <c:pt idx="36">
                  <c:v>3.0372008659169998</c:v>
                </c:pt>
                <c:pt idx="37">
                  <c:v>6.1026175160360001</c:v>
                </c:pt>
                <c:pt idx="38">
                  <c:v>3.4190897292039999</c:v>
                </c:pt>
                <c:pt idx="39">
                  <c:v>6.7079208447149998</c:v>
                </c:pt>
                <c:pt idx="40">
                  <c:v>2.5433067016700002</c:v>
                </c:pt>
                <c:pt idx="41">
                  <c:v>2.1481615945839998</c:v>
                </c:pt>
                <c:pt idx="42">
                  <c:v>-5.7864646357299998</c:v>
                </c:pt>
                <c:pt idx="43">
                  <c:v>-2.1298975895100001</c:v>
                </c:pt>
                <c:pt idx="44">
                  <c:v>-7.4938933093979996</c:v>
                </c:pt>
                <c:pt idx="45">
                  <c:v>-2.9660308792149999</c:v>
                </c:pt>
                <c:pt idx="46">
                  <c:v>1.0854453367850001</c:v>
                </c:pt>
                <c:pt idx="47">
                  <c:v>-1.876922359168</c:v>
                </c:pt>
                <c:pt idx="48">
                  <c:v>-0.84919833540099998</c:v>
                </c:pt>
                <c:pt idx="49">
                  <c:v>0.48428774792500001</c:v>
                </c:pt>
                <c:pt idx="50">
                  <c:v>7.3105595233100003</c:v>
                </c:pt>
                <c:pt idx="51">
                  <c:v>-4.9498517181989996</c:v>
                </c:pt>
                <c:pt idx="52">
                  <c:v>1.397860706818</c:v>
                </c:pt>
                <c:pt idx="53">
                  <c:v>3.5805371225279998</c:v>
                </c:pt>
                <c:pt idx="54">
                  <c:v>2.185735672172</c:v>
                </c:pt>
                <c:pt idx="55">
                  <c:v>2.974102744264</c:v>
                </c:pt>
                <c:pt idx="56">
                  <c:v>3.141224605843</c:v>
                </c:pt>
                <c:pt idx="57">
                  <c:v>1.1771722550549999</c:v>
                </c:pt>
                <c:pt idx="58">
                  <c:v>0.48528930178200003</c:v>
                </c:pt>
                <c:pt idx="59">
                  <c:v>4.6070553345540004</c:v>
                </c:pt>
                <c:pt idx="60">
                  <c:v>4.5099751151790004</c:v>
                </c:pt>
                <c:pt idx="61">
                  <c:v>1.538410949944</c:v>
                </c:pt>
                <c:pt idx="62">
                  <c:v>-2.7759447675</c:v>
                </c:pt>
                <c:pt idx="63">
                  <c:v>5.5063924790199996</c:v>
                </c:pt>
                <c:pt idx="64">
                  <c:v>0.64883607688400002</c:v>
                </c:pt>
                <c:pt idx="65">
                  <c:v>-2.5032359976619998</c:v>
                </c:pt>
                <c:pt idx="66">
                  <c:v>2.7498308500299999</c:v>
                </c:pt>
                <c:pt idx="67">
                  <c:v>2.2480460778409999</c:v>
                </c:pt>
                <c:pt idx="68">
                  <c:v>-2.8549205350390001</c:v>
                </c:pt>
                <c:pt idx="69">
                  <c:v>3.8736245411770001</c:v>
                </c:pt>
                <c:pt idx="70">
                  <c:v>-2.4257772039619998</c:v>
                </c:pt>
                <c:pt idx="71">
                  <c:v>-5.5872822691149997</c:v>
                </c:pt>
                <c:pt idx="72">
                  <c:v>-1.391569678944</c:v>
                </c:pt>
                <c:pt idx="73">
                  <c:v>1.445555055616</c:v>
                </c:pt>
                <c:pt idx="74">
                  <c:v>3.3551146058830001</c:v>
                </c:pt>
                <c:pt idx="75">
                  <c:v>1.51082089628</c:v>
                </c:pt>
                <c:pt idx="76">
                  <c:v>-0.200181783404</c:v>
                </c:pt>
                <c:pt idx="77">
                  <c:v>-0.74399382432299999</c:v>
                </c:pt>
                <c:pt idx="78">
                  <c:v>0.34157505765700003</c:v>
                </c:pt>
                <c:pt idx="79">
                  <c:v>-0.45562056898300002</c:v>
                </c:pt>
                <c:pt idx="80">
                  <c:v>-0.72987007159700001</c:v>
                </c:pt>
                <c:pt idx="81">
                  <c:v>-3.0540723327979999</c:v>
                </c:pt>
                <c:pt idx="82">
                  <c:v>0.79037083219299997</c:v>
                </c:pt>
                <c:pt idx="83">
                  <c:v>0.37873824649900001</c:v>
                </c:pt>
                <c:pt idx="84">
                  <c:v>-4.8782019107419998</c:v>
                </c:pt>
                <c:pt idx="85">
                  <c:v>-6.9200503353610001</c:v>
                </c:pt>
                <c:pt idx="86">
                  <c:v>-6.0950707124200001</c:v>
                </c:pt>
                <c:pt idx="87">
                  <c:v>-25.980865871180001</c:v>
                </c:pt>
                <c:pt idx="88">
                  <c:v>-22.222680157365001</c:v>
                </c:pt>
                <c:pt idx="89">
                  <c:v>-9.5896629228950001</c:v>
                </c:pt>
                <c:pt idx="90">
                  <c:v>-8.5923431161129997</c:v>
                </c:pt>
                <c:pt idx="91">
                  <c:v>-10.477426844055</c:v>
                </c:pt>
              </c:numCache>
            </c:numRef>
          </c:val>
          <c:extLst>
            <c:ext xmlns:c16="http://schemas.microsoft.com/office/drawing/2014/chart" uri="{C3380CC4-5D6E-409C-BE32-E72D297353CC}">
              <c16:uniqueId val="{00000010-2DCB-4000-B47D-0E3A71D93DC2}"/>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'F91'!$D$5</c:f>
              <c:strCache>
                <c:ptCount val="1"/>
                <c:pt idx="0">
                  <c:v>Variación promedio</c:v>
                </c:pt>
              </c:strCache>
            </c:strRef>
          </c:tx>
          <c:spPr>
            <a:ln w="28575" cap="rnd">
              <a:solidFill>
                <a:srgbClr val="B69630"/>
              </a:solidFill>
              <a:round/>
            </a:ln>
            <a:effectLst/>
          </c:spPr>
          <c:marker>
            <c:symbol val="none"/>
          </c:marker>
          <c:cat>
            <c:multiLvlStrRef>
              <c:f>'F91'!$A$6:$B$97</c:f>
              <c:multiLvlStrCache>
                <c:ptCount val="9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lvl>
                <c:lvl>
                  <c:pt idx="0">
                    <c:v>2013</c:v>
                  </c:pt>
                  <c:pt idx="12">
                    <c:v>2014</c:v>
                  </c:pt>
                  <c:pt idx="24">
                    <c:v>2015</c:v>
                  </c:pt>
                  <c:pt idx="36">
                    <c:v>2016</c:v>
                  </c:pt>
                  <c:pt idx="48">
                    <c:v>2017</c:v>
                  </c:pt>
                  <c:pt idx="60">
                    <c:v>2018</c:v>
                  </c:pt>
                  <c:pt idx="72">
                    <c:v>2019</c:v>
                  </c:pt>
                  <c:pt idx="84">
                    <c:v>2020</c:v>
                  </c:pt>
                </c:lvl>
              </c:multiLvlStrCache>
            </c:multiLvlStrRef>
          </c:cat>
          <c:val>
            <c:numRef>
              <c:f>'F91'!$D$6:$D$97</c:f>
              <c:numCache>
                <c:formatCode>0.0</c:formatCode>
                <c:ptCount val="92"/>
                <c:pt idx="0">
                  <c:v>3.9266688107234198</c:v>
                </c:pt>
                <c:pt idx="1">
                  <c:v>3.6952628119516699</c:v>
                </c:pt>
                <c:pt idx="2">
                  <c:v>2.6847377490784998</c:v>
                </c:pt>
                <c:pt idx="3">
                  <c:v>3.3064753119272501</c:v>
                </c:pt>
                <c:pt idx="4">
                  <c:v>2.80966767378492</c:v>
                </c:pt>
                <c:pt idx="5">
                  <c:v>2.4367459167747501</c:v>
                </c:pt>
                <c:pt idx="6">
                  <c:v>1.8740841158716699</c:v>
                </c:pt>
                <c:pt idx="7">
                  <c:v>1.8964832261075799</c:v>
                </c:pt>
                <c:pt idx="8">
                  <c:v>1.997217351829</c:v>
                </c:pt>
                <c:pt idx="9">
                  <c:v>2.4300597709984202</c:v>
                </c:pt>
                <c:pt idx="10">
                  <c:v>2.7816395224808299</c:v>
                </c:pt>
                <c:pt idx="11">
                  <c:v>3.08689275869683</c:v>
                </c:pt>
                <c:pt idx="12">
                  <c:v>3.491240658073</c:v>
                </c:pt>
                <c:pt idx="13">
                  <c:v>3.55582473705083</c:v>
                </c:pt>
                <c:pt idx="14">
                  <c:v>4.9155745710785004</c:v>
                </c:pt>
                <c:pt idx="15">
                  <c:v>4.8237274032033302</c:v>
                </c:pt>
                <c:pt idx="16">
                  <c:v>5.8574204332626696</c:v>
                </c:pt>
                <c:pt idx="17">
                  <c:v>6.8864926002849201</c:v>
                </c:pt>
                <c:pt idx="18">
                  <c:v>7.3505987619318303</c:v>
                </c:pt>
                <c:pt idx="19">
                  <c:v>7.3086876203008302</c:v>
                </c:pt>
                <c:pt idx="20">
                  <c:v>7.7759691447203299</c:v>
                </c:pt>
                <c:pt idx="21">
                  <c:v>7.6397409297780801</c:v>
                </c:pt>
                <c:pt idx="22">
                  <c:v>7.83274364356825</c:v>
                </c:pt>
                <c:pt idx="23">
                  <c:v>8.3117682918285798</c:v>
                </c:pt>
                <c:pt idx="24">
                  <c:v>8.6979193390600802</c:v>
                </c:pt>
                <c:pt idx="25">
                  <c:v>8.9749348492328291</c:v>
                </c:pt>
                <c:pt idx="26">
                  <c:v>8.1413658790492498</c:v>
                </c:pt>
                <c:pt idx="27">
                  <c:v>7.7551834963719202</c:v>
                </c:pt>
                <c:pt idx="28">
                  <c:v>6.7321388539361697</c:v>
                </c:pt>
                <c:pt idx="29">
                  <c:v>6.0714364627022501</c:v>
                </c:pt>
                <c:pt idx="30">
                  <c:v>6.2334637422575003</c:v>
                </c:pt>
                <c:pt idx="31">
                  <c:v>6.5553532659172502</c:v>
                </c:pt>
                <c:pt idx="32">
                  <c:v>7.0630300959163304</c:v>
                </c:pt>
                <c:pt idx="33">
                  <c:v>6.6624614980689998</c:v>
                </c:pt>
                <c:pt idx="34">
                  <c:v>6.2944957979790797</c:v>
                </c:pt>
                <c:pt idx="35">
                  <c:v>5.7334592799396704</c:v>
                </c:pt>
                <c:pt idx="36">
                  <c:v>5.1103139086134997</c:v>
                </c:pt>
                <c:pt idx="37">
                  <c:v>5.0503786196390799</c:v>
                </c:pt>
                <c:pt idx="38">
                  <c:v>5.1445029375870002</c:v>
                </c:pt>
                <c:pt idx="39">
                  <c:v>5.5198518899336699</c:v>
                </c:pt>
                <c:pt idx="40">
                  <c:v>5.6421061900958298</c:v>
                </c:pt>
                <c:pt idx="41">
                  <c:v>5.4476181353031699</c:v>
                </c:pt>
                <c:pt idx="42">
                  <c:v>4.1859779106014203</c:v>
                </c:pt>
                <c:pt idx="43">
                  <c:v>3.3052901700023298</c:v>
                </c:pt>
                <c:pt idx="44">
                  <c:v>1.39972219257367</c:v>
                </c:pt>
                <c:pt idx="45">
                  <c:v>1.02157952857192</c:v>
                </c:pt>
                <c:pt idx="46">
                  <c:v>0.90124054236291695</c:v>
                </c:pt>
                <c:pt idx="47">
                  <c:v>0.39921115132416701</c:v>
                </c:pt>
                <c:pt idx="48">
                  <c:v>7.5344551214333394E-2</c:v>
                </c:pt>
                <c:pt idx="49">
                  <c:v>-0.39284959612824999</c:v>
                </c:pt>
                <c:pt idx="50">
                  <c:v>-6.8560446619416598E-2</c:v>
                </c:pt>
                <c:pt idx="51">
                  <c:v>-1.0400414935289199</c:v>
                </c:pt>
                <c:pt idx="52">
                  <c:v>-1.1354953264332499</c:v>
                </c:pt>
                <c:pt idx="53">
                  <c:v>-1.01613069910458</c:v>
                </c:pt>
                <c:pt idx="54">
                  <c:v>-0.35178067344608299</c:v>
                </c:pt>
                <c:pt idx="55">
                  <c:v>7.3552687701750094E-2</c:v>
                </c:pt>
                <c:pt idx="56">
                  <c:v>0.95981251397183298</c:v>
                </c:pt>
                <c:pt idx="57">
                  <c:v>1.3050794418276701</c:v>
                </c:pt>
                <c:pt idx="58">
                  <c:v>1.25506643891075</c:v>
                </c:pt>
                <c:pt idx="59">
                  <c:v>1.7953979133875799</c:v>
                </c:pt>
                <c:pt idx="60">
                  <c:v>2.2419957009359202</c:v>
                </c:pt>
                <c:pt idx="61">
                  <c:v>2.3298393011041698</c:v>
                </c:pt>
                <c:pt idx="62">
                  <c:v>1.4892972768699999</c:v>
                </c:pt>
                <c:pt idx="63">
                  <c:v>2.3606509599715801</c:v>
                </c:pt>
                <c:pt idx="64">
                  <c:v>2.2982322408104201</c:v>
                </c:pt>
                <c:pt idx="65">
                  <c:v>1.79125114746125</c:v>
                </c:pt>
                <c:pt idx="66">
                  <c:v>1.83825907894942</c:v>
                </c:pt>
                <c:pt idx="67">
                  <c:v>1.7777543567475</c:v>
                </c:pt>
                <c:pt idx="68">
                  <c:v>1.2780755950073299</c:v>
                </c:pt>
                <c:pt idx="69">
                  <c:v>1.50277995218417</c:v>
                </c:pt>
                <c:pt idx="70">
                  <c:v>1.2601910767055</c:v>
                </c:pt>
                <c:pt idx="71">
                  <c:v>0.41066294306641699</c:v>
                </c:pt>
                <c:pt idx="72">
                  <c:v>-8.1132456443833295E-2</c:v>
                </c:pt>
                <c:pt idx="73">
                  <c:v>-8.8870447637833305E-2</c:v>
                </c:pt>
                <c:pt idx="74">
                  <c:v>0.42205116681075</c:v>
                </c:pt>
                <c:pt idx="75">
                  <c:v>8.9086868249083406E-2</c:v>
                </c:pt>
                <c:pt idx="76">
                  <c:v>1.83353798917501E-2</c:v>
                </c:pt>
                <c:pt idx="77">
                  <c:v>0.164938894336667</c:v>
                </c:pt>
                <c:pt idx="78">
                  <c:v>-3.57490883610833E-2</c:v>
                </c:pt>
                <c:pt idx="79">
                  <c:v>-0.261054642263083</c:v>
                </c:pt>
                <c:pt idx="80">
                  <c:v>-8.3967103642916596E-2</c:v>
                </c:pt>
                <c:pt idx="81">
                  <c:v>-0.661275176474167</c:v>
                </c:pt>
                <c:pt idx="82">
                  <c:v>-0.39326284012791701</c:v>
                </c:pt>
                <c:pt idx="83">
                  <c:v>0.10390553617325</c:v>
                </c:pt>
                <c:pt idx="84">
                  <c:v>-0.18664714980991701</c:v>
                </c:pt>
                <c:pt idx="85">
                  <c:v>-0.88378093239133304</c:v>
                </c:pt>
                <c:pt idx="86">
                  <c:v>-1.6712963755832499</c:v>
                </c:pt>
                <c:pt idx="87">
                  <c:v>-3.9622702728715802</c:v>
                </c:pt>
                <c:pt idx="88">
                  <c:v>-5.7974784707016704</c:v>
                </c:pt>
                <c:pt idx="89">
                  <c:v>-6.5346175622493297</c:v>
                </c:pt>
                <c:pt idx="90">
                  <c:v>-7.2791107433968296</c:v>
                </c:pt>
                <c:pt idx="91">
                  <c:v>-8.1142612663195006</c:v>
                </c:pt>
              </c:numCache>
            </c:numRef>
          </c:val>
          <c:smooth val="0"/>
          <c:extLst>
            <c:ext xmlns:c16="http://schemas.microsoft.com/office/drawing/2014/chart" uri="{C3380CC4-5D6E-409C-BE32-E72D297353CC}">
              <c16:uniqueId val="{00000011-2DCB-4000-B47D-0E3A71D93DC2}"/>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8.xml"/></Relationships>
</file>

<file path=xl/drawings/drawing1.xml><?xml version="1.0" encoding="utf-8"?>
<xdr:wsDr xmlns:xdr="http://schemas.openxmlformats.org/drawingml/2006/spreadsheetDrawing" xmlns:a="http://schemas.openxmlformats.org/drawingml/2006/main">
  <xdr:twoCellAnchor>
    <xdr:from>
      <xdr:col>4</xdr:col>
      <xdr:colOff>692524</xdr:colOff>
      <xdr:row>3</xdr:row>
      <xdr:rowOff>172571</xdr:rowOff>
    </xdr:from>
    <xdr:to>
      <xdr:col>12</xdr:col>
      <xdr:colOff>585844</xdr:colOff>
      <xdr:row>27</xdr:row>
      <xdr:rowOff>4931</xdr:rowOff>
    </xdr:to>
    <xdr:graphicFrame macro="">
      <xdr:nvGraphicFramePr>
        <xdr:cNvPr id="2" name="Gráfico 1">
          <a:extLst>
            <a:ext uri="{FF2B5EF4-FFF2-40B4-BE49-F238E27FC236}">
              <a16:creationId xmlns:a16="http://schemas.microsoft.com/office/drawing/2014/main" id="{9DA67223-771F-4CA5-9F41-E3AAB0FB5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108857</xdr:colOff>
      <xdr:row>41</xdr:row>
      <xdr:rowOff>16328</xdr:rowOff>
    </xdr:from>
    <xdr:to>
      <xdr:col>3</xdr:col>
      <xdr:colOff>517072</xdr:colOff>
      <xdr:row>71</xdr:row>
      <xdr:rowOff>122463</xdr:rowOff>
    </xdr:to>
    <xdr:graphicFrame macro="">
      <xdr:nvGraphicFramePr>
        <xdr:cNvPr id="4" name="Gráfico 3">
          <a:extLst>
            <a:ext uri="{FF2B5EF4-FFF2-40B4-BE49-F238E27FC236}">
              <a16:creationId xmlns:a16="http://schemas.microsoft.com/office/drawing/2014/main" id="{9FC82133-B5C2-42F2-BEAC-2638F0CAB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E8C8AC1E-F067-4C9E-902D-1F746F9CE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73962627-3DEA-4AA9-BF81-68C99C00A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2</xdr:col>
      <xdr:colOff>761999</xdr:colOff>
      <xdr:row>5</xdr:row>
      <xdr:rowOff>0</xdr:rowOff>
    </xdr:from>
    <xdr:to>
      <xdr:col>10</xdr:col>
      <xdr:colOff>609599</xdr:colOff>
      <xdr:row>34</xdr:row>
      <xdr:rowOff>170700</xdr:rowOff>
    </xdr:to>
    <xdr:graphicFrame macro="">
      <xdr:nvGraphicFramePr>
        <xdr:cNvPr id="2" name="Gráfico 1">
          <a:extLst>
            <a:ext uri="{FF2B5EF4-FFF2-40B4-BE49-F238E27FC236}">
              <a16:creationId xmlns:a16="http://schemas.microsoft.com/office/drawing/2014/main" id="{BB5E3CD6-71EA-476A-B0FB-56BA64A0E5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28</xdr:row>
      <xdr:rowOff>36576</xdr:rowOff>
    </xdr:to>
    <xdr:graphicFrame macro="">
      <xdr:nvGraphicFramePr>
        <xdr:cNvPr id="2" name="Gráfico 1">
          <a:extLst>
            <a:ext uri="{FF2B5EF4-FFF2-40B4-BE49-F238E27FC236}">
              <a16:creationId xmlns:a16="http://schemas.microsoft.com/office/drawing/2014/main" id="{103E4365-0428-4270-B498-CBA9DA3B7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31</xdr:row>
      <xdr:rowOff>77216</xdr:rowOff>
    </xdr:to>
    <xdr:graphicFrame macro="">
      <xdr:nvGraphicFramePr>
        <xdr:cNvPr id="2" name="Gráfico 1">
          <a:extLst>
            <a:ext uri="{FF2B5EF4-FFF2-40B4-BE49-F238E27FC236}">
              <a16:creationId xmlns:a16="http://schemas.microsoft.com/office/drawing/2014/main" id="{0FD4DB83-BA78-4D03-A864-28A79D40B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77784776-F337-4BA6-9123-99E0EE529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1647F065-D54C-43E0-91F3-4D733CD0C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7003EF21-6F1A-45CD-BEEE-DFADEF1A2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7BC0A18D-5791-44C3-B143-681BF8514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3C63E4CD-1C3F-43BC-8C40-49251BAE3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628649</xdr:colOff>
      <xdr:row>5</xdr:row>
      <xdr:rowOff>85724</xdr:rowOff>
    </xdr:from>
    <xdr:to>
      <xdr:col>13</xdr:col>
      <xdr:colOff>371474</xdr:colOff>
      <xdr:row>28</xdr:row>
      <xdr:rowOff>19049</xdr:rowOff>
    </xdr:to>
    <xdr:graphicFrame macro="">
      <xdr:nvGraphicFramePr>
        <xdr:cNvPr id="2" name="Gráfico 1">
          <a:extLst>
            <a:ext uri="{FF2B5EF4-FFF2-40B4-BE49-F238E27FC236}">
              <a16:creationId xmlns:a16="http://schemas.microsoft.com/office/drawing/2014/main" id="{9199A311-AF29-4C4E-BE0A-60538F3402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D9683227-6DE3-46C2-8B5B-19CECA5FE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4E5F7BDD-09FF-4E40-BCA6-0A47C7BF0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E3033639-6C91-4308-BD45-56F48D490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152400</xdr:colOff>
      <xdr:row>6</xdr:row>
      <xdr:rowOff>71120</xdr:rowOff>
    </xdr:from>
    <xdr:to>
      <xdr:col>12</xdr:col>
      <xdr:colOff>304800</xdr:colOff>
      <xdr:row>41</xdr:row>
      <xdr:rowOff>20320</xdr:rowOff>
    </xdr:to>
    <xdr:graphicFrame macro="">
      <xdr:nvGraphicFramePr>
        <xdr:cNvPr id="2" name="Gráfico 1">
          <a:extLst>
            <a:ext uri="{FF2B5EF4-FFF2-40B4-BE49-F238E27FC236}">
              <a16:creationId xmlns:a16="http://schemas.microsoft.com/office/drawing/2014/main" id="{65BCC3D0-3BDC-4ACC-88F7-9528CF599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152400</xdr:colOff>
      <xdr:row>6</xdr:row>
      <xdr:rowOff>71120</xdr:rowOff>
    </xdr:from>
    <xdr:to>
      <xdr:col>12</xdr:col>
      <xdr:colOff>304800</xdr:colOff>
      <xdr:row>41</xdr:row>
      <xdr:rowOff>20320</xdr:rowOff>
    </xdr:to>
    <xdr:graphicFrame macro="">
      <xdr:nvGraphicFramePr>
        <xdr:cNvPr id="2" name="Gráfico 1">
          <a:extLst>
            <a:ext uri="{FF2B5EF4-FFF2-40B4-BE49-F238E27FC236}">
              <a16:creationId xmlns:a16="http://schemas.microsoft.com/office/drawing/2014/main" id="{DBAD7496-8162-45D3-BA86-8307AD9B9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152400</xdr:colOff>
      <xdr:row>6</xdr:row>
      <xdr:rowOff>71120</xdr:rowOff>
    </xdr:from>
    <xdr:to>
      <xdr:col>12</xdr:col>
      <xdr:colOff>304800</xdr:colOff>
      <xdr:row>41</xdr:row>
      <xdr:rowOff>20320</xdr:rowOff>
    </xdr:to>
    <xdr:graphicFrame macro="">
      <xdr:nvGraphicFramePr>
        <xdr:cNvPr id="2" name="Gráfico 1">
          <a:extLst>
            <a:ext uri="{FF2B5EF4-FFF2-40B4-BE49-F238E27FC236}">
              <a16:creationId xmlns:a16="http://schemas.microsoft.com/office/drawing/2014/main" id="{DCAE7A1A-3362-41D8-8AE5-222E26D1B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152400</xdr:colOff>
      <xdr:row>6</xdr:row>
      <xdr:rowOff>71120</xdr:rowOff>
    </xdr:from>
    <xdr:to>
      <xdr:col>12</xdr:col>
      <xdr:colOff>304800</xdr:colOff>
      <xdr:row>41</xdr:row>
      <xdr:rowOff>20320</xdr:rowOff>
    </xdr:to>
    <xdr:graphicFrame macro="">
      <xdr:nvGraphicFramePr>
        <xdr:cNvPr id="2" name="Gráfico 1">
          <a:extLst>
            <a:ext uri="{FF2B5EF4-FFF2-40B4-BE49-F238E27FC236}">
              <a16:creationId xmlns:a16="http://schemas.microsoft.com/office/drawing/2014/main" id="{2EA0C183-7CFC-42FD-8FE0-4DDA55560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11</xdr:col>
      <xdr:colOff>0</xdr:colOff>
      <xdr:row>7</xdr:row>
      <xdr:rowOff>0</xdr:rowOff>
    </xdr:from>
    <xdr:to>
      <xdr:col>20</xdr:col>
      <xdr:colOff>268606</xdr:colOff>
      <xdr:row>27</xdr:row>
      <xdr:rowOff>57150</xdr:rowOff>
    </xdr:to>
    <xdr:graphicFrame macro="">
      <xdr:nvGraphicFramePr>
        <xdr:cNvPr id="2" name="Gráfico 1">
          <a:extLst>
            <a:ext uri="{FF2B5EF4-FFF2-40B4-BE49-F238E27FC236}">
              <a16:creationId xmlns:a16="http://schemas.microsoft.com/office/drawing/2014/main" id="{4D5B327A-83D9-4DE8-A783-7FB9A40A1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504825</xdr:colOff>
      <xdr:row>4</xdr:row>
      <xdr:rowOff>71437</xdr:rowOff>
    </xdr:from>
    <xdr:to>
      <xdr:col>12</xdr:col>
      <xdr:colOff>504825</xdr:colOff>
      <xdr:row>18</xdr:row>
      <xdr:rowOff>147637</xdr:rowOff>
    </xdr:to>
    <xdr:graphicFrame macro="">
      <xdr:nvGraphicFramePr>
        <xdr:cNvPr id="2" name="Gráfico 1">
          <a:extLst>
            <a:ext uri="{FF2B5EF4-FFF2-40B4-BE49-F238E27FC236}">
              <a16:creationId xmlns:a16="http://schemas.microsoft.com/office/drawing/2014/main" id="{56BFE1D4-C92C-4B89-A7A8-3D1A0A8E9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7</xdr:col>
      <xdr:colOff>0</xdr:colOff>
      <xdr:row>6</xdr:row>
      <xdr:rowOff>0</xdr:rowOff>
    </xdr:from>
    <xdr:to>
      <xdr:col>14</xdr:col>
      <xdr:colOff>683514</xdr:colOff>
      <xdr:row>36</xdr:row>
      <xdr:rowOff>45720</xdr:rowOff>
    </xdr:to>
    <xdr:graphicFrame macro="">
      <xdr:nvGraphicFramePr>
        <xdr:cNvPr id="2" name="Gráfico 1">
          <a:extLst>
            <a:ext uri="{FF2B5EF4-FFF2-40B4-BE49-F238E27FC236}">
              <a16:creationId xmlns:a16="http://schemas.microsoft.com/office/drawing/2014/main" id="{E6192355-18B1-4D26-845C-E64C52B89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5</xdr:row>
      <xdr:rowOff>9525</xdr:rowOff>
    </xdr:from>
    <xdr:to>
      <xdr:col>12</xdr:col>
      <xdr:colOff>609600</xdr:colOff>
      <xdr:row>20</xdr:row>
      <xdr:rowOff>32025</xdr:rowOff>
    </xdr:to>
    <xdr:graphicFrame macro="">
      <xdr:nvGraphicFramePr>
        <xdr:cNvPr id="2" name="Gráfico 1">
          <a:extLst>
            <a:ext uri="{FF2B5EF4-FFF2-40B4-BE49-F238E27FC236}">
              <a16:creationId xmlns:a16="http://schemas.microsoft.com/office/drawing/2014/main" id="{E95B0C4E-5D5E-49C2-8B21-44CF49494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6</xdr:col>
      <xdr:colOff>0</xdr:colOff>
      <xdr:row>7</xdr:row>
      <xdr:rowOff>0</xdr:rowOff>
    </xdr:from>
    <xdr:to>
      <xdr:col>13</xdr:col>
      <xdr:colOff>439674</xdr:colOff>
      <xdr:row>38</xdr:row>
      <xdr:rowOff>85725</xdr:rowOff>
    </xdr:to>
    <xdr:graphicFrame macro="">
      <xdr:nvGraphicFramePr>
        <xdr:cNvPr id="2" name="Gráfico 1">
          <a:extLst>
            <a:ext uri="{FF2B5EF4-FFF2-40B4-BE49-F238E27FC236}">
              <a16:creationId xmlns:a16="http://schemas.microsoft.com/office/drawing/2014/main" id="{675AB2C9-E1AF-4068-9BBE-CBC245435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4DF1FD93-AD70-47BF-B689-D8603D848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9108F420-F4D5-4E97-A96B-7014BE59D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93930F0D-C993-454A-B4DF-1E3113F62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72C75A80-409E-4819-B58C-907DE211B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3C976FA1-4671-4076-AC18-A8E9E521A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99EABD35-3B39-4CE7-958D-768491ACA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8EEFD1D4-B02A-4AAC-9103-131F3B585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0B356EFF-FEC6-4448-83ED-B2286376B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B957A6F0-B90F-486E-B5E0-3A74274F5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752475</xdr:colOff>
      <xdr:row>5</xdr:row>
      <xdr:rowOff>9525</xdr:rowOff>
    </xdr:from>
    <xdr:to>
      <xdr:col>12</xdr:col>
      <xdr:colOff>600075</xdr:colOff>
      <xdr:row>20</xdr:row>
      <xdr:rowOff>32025</xdr:rowOff>
    </xdr:to>
    <xdr:graphicFrame macro="">
      <xdr:nvGraphicFramePr>
        <xdr:cNvPr id="2" name="Gráfico 1">
          <a:extLst>
            <a:ext uri="{FF2B5EF4-FFF2-40B4-BE49-F238E27FC236}">
              <a16:creationId xmlns:a16="http://schemas.microsoft.com/office/drawing/2014/main" id="{EAAE6974-5F24-40DD-AD2B-33F194F74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723E01E6-EFF0-4B1A-9AC0-06B637A52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41A61AD4-8E96-45ED-BBBD-37CD834D1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8492D219-13B2-4102-8180-2CDE47A32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752475</xdr:colOff>
      <xdr:row>5</xdr:row>
      <xdr:rowOff>0</xdr:rowOff>
    </xdr:from>
    <xdr:to>
      <xdr:col>12</xdr:col>
      <xdr:colOff>600075</xdr:colOff>
      <xdr:row>18</xdr:row>
      <xdr:rowOff>22500</xdr:rowOff>
    </xdr:to>
    <xdr:graphicFrame macro="">
      <xdr:nvGraphicFramePr>
        <xdr:cNvPr id="2" name="Gráfico 1">
          <a:extLst>
            <a:ext uri="{FF2B5EF4-FFF2-40B4-BE49-F238E27FC236}">
              <a16:creationId xmlns:a16="http://schemas.microsoft.com/office/drawing/2014/main" id="{794DFF95-D30D-49AA-BDFE-218AA5C91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761999</xdr:colOff>
      <xdr:row>6</xdr:row>
      <xdr:rowOff>0</xdr:rowOff>
    </xdr:from>
    <xdr:to>
      <xdr:col>12</xdr:col>
      <xdr:colOff>609599</xdr:colOff>
      <xdr:row>21</xdr:row>
      <xdr:rowOff>22500</xdr:rowOff>
    </xdr:to>
    <xdr:graphicFrame macro="">
      <xdr:nvGraphicFramePr>
        <xdr:cNvPr id="2" name="Gráfico 1">
          <a:extLst>
            <a:ext uri="{FF2B5EF4-FFF2-40B4-BE49-F238E27FC236}">
              <a16:creationId xmlns:a16="http://schemas.microsoft.com/office/drawing/2014/main" id="{ED42D135-DD6B-4677-9505-41635284D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571499</xdr:colOff>
      <xdr:row>4</xdr:row>
      <xdr:rowOff>104774</xdr:rowOff>
    </xdr:from>
    <xdr:to>
      <xdr:col>16</xdr:col>
      <xdr:colOff>133350</xdr:colOff>
      <xdr:row>26</xdr:row>
      <xdr:rowOff>133349</xdr:rowOff>
    </xdr:to>
    <xdr:graphicFrame macro="">
      <xdr:nvGraphicFramePr>
        <xdr:cNvPr id="2" name="Gráfico 1">
          <a:extLst>
            <a:ext uri="{FF2B5EF4-FFF2-40B4-BE49-F238E27FC236}">
              <a16:creationId xmlns:a16="http://schemas.microsoft.com/office/drawing/2014/main" id="{91722FB8-AF74-40A2-B18F-ADC5C83D3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523874</xdr:colOff>
      <xdr:row>3</xdr:row>
      <xdr:rowOff>152400</xdr:rowOff>
    </xdr:from>
    <xdr:to>
      <xdr:col>14</xdr:col>
      <xdr:colOff>171449</xdr:colOff>
      <xdr:row>22</xdr:row>
      <xdr:rowOff>38100</xdr:rowOff>
    </xdr:to>
    <xdr:graphicFrame macro="">
      <xdr:nvGraphicFramePr>
        <xdr:cNvPr id="2" name="Gráfico 1">
          <a:extLst>
            <a:ext uri="{FF2B5EF4-FFF2-40B4-BE49-F238E27FC236}">
              <a16:creationId xmlns:a16="http://schemas.microsoft.com/office/drawing/2014/main" id="{B43A69EB-1C76-433E-B3BB-38A70A767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738185</xdr:colOff>
      <xdr:row>6</xdr:row>
      <xdr:rowOff>38100</xdr:rowOff>
    </xdr:from>
    <xdr:to>
      <xdr:col>34</xdr:col>
      <xdr:colOff>496460</xdr:colOff>
      <xdr:row>28</xdr:row>
      <xdr:rowOff>95250</xdr:rowOff>
    </xdr:to>
    <xdr:graphicFrame macro="">
      <xdr:nvGraphicFramePr>
        <xdr:cNvPr id="3" name="Gráfico 2">
          <a:extLst>
            <a:ext uri="{FF2B5EF4-FFF2-40B4-BE49-F238E27FC236}">
              <a16:creationId xmlns:a16="http://schemas.microsoft.com/office/drawing/2014/main" id="{AB456921-6086-4D9A-92DB-56528770A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26</xdr:col>
      <xdr:colOff>747710</xdr:colOff>
      <xdr:row>6</xdr:row>
      <xdr:rowOff>133350</xdr:rowOff>
    </xdr:from>
    <xdr:to>
      <xdr:col>34</xdr:col>
      <xdr:colOff>505985</xdr:colOff>
      <xdr:row>28</xdr:row>
      <xdr:rowOff>76200</xdr:rowOff>
    </xdr:to>
    <xdr:graphicFrame macro="">
      <xdr:nvGraphicFramePr>
        <xdr:cNvPr id="2" name="Gráfico 1">
          <a:extLst>
            <a:ext uri="{FF2B5EF4-FFF2-40B4-BE49-F238E27FC236}">
              <a16:creationId xmlns:a16="http://schemas.microsoft.com/office/drawing/2014/main" id="{5726DB58-331E-4EB8-8759-E062D0B57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352425</xdr:colOff>
      <xdr:row>3</xdr:row>
      <xdr:rowOff>66675</xdr:rowOff>
    </xdr:from>
    <xdr:to>
      <xdr:col>14</xdr:col>
      <xdr:colOff>123825</xdr:colOff>
      <xdr:row>28</xdr:row>
      <xdr:rowOff>85724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690561</xdr:colOff>
      <xdr:row>5</xdr:row>
      <xdr:rowOff>123825</xdr:rowOff>
    </xdr:from>
    <xdr:to>
      <xdr:col>11</xdr:col>
      <xdr:colOff>180974</xdr:colOff>
      <xdr:row>46</xdr:row>
      <xdr:rowOff>47625</xdr:rowOff>
    </xdr:to>
    <xdr:graphicFrame macro="">
      <xdr:nvGraphicFramePr>
        <xdr:cNvPr id="4" name="Gráfico 3">
          <a:extLst>
            <a:ext uri="{FF2B5EF4-FFF2-40B4-BE49-F238E27FC236}">
              <a16:creationId xmlns:a16="http://schemas.microsoft.com/office/drawing/2014/main" id="{EFC48BF6-D43F-49CB-BC5D-13DAAC4DB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14286</xdr:colOff>
      <xdr:row>116</xdr:row>
      <xdr:rowOff>114299</xdr:rowOff>
    </xdr:from>
    <xdr:to>
      <xdr:col>10</xdr:col>
      <xdr:colOff>171449</xdr:colOff>
      <xdr:row>149</xdr:row>
      <xdr:rowOff>19049</xdr:rowOff>
    </xdr:to>
    <xdr:graphicFrame macro="">
      <xdr:nvGraphicFramePr>
        <xdr:cNvPr id="6" name="Gráfico 5">
          <a:extLst>
            <a:ext uri="{FF2B5EF4-FFF2-40B4-BE49-F238E27FC236}">
              <a16:creationId xmlns:a16="http://schemas.microsoft.com/office/drawing/2014/main" id="{BEF8D2D7-25DE-4140-BD11-8E454B926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385761</xdr:colOff>
      <xdr:row>4</xdr:row>
      <xdr:rowOff>161924</xdr:rowOff>
    </xdr:from>
    <xdr:to>
      <xdr:col>9</xdr:col>
      <xdr:colOff>752474</xdr:colOff>
      <xdr:row>38</xdr:row>
      <xdr:rowOff>19049</xdr:rowOff>
    </xdr:to>
    <xdr:graphicFrame macro="">
      <xdr:nvGraphicFramePr>
        <xdr:cNvPr id="3" name="Gráfico 2">
          <a:extLst>
            <a:ext uri="{FF2B5EF4-FFF2-40B4-BE49-F238E27FC236}">
              <a16:creationId xmlns:a16="http://schemas.microsoft.com/office/drawing/2014/main" id="{2D1DA25D-2963-491C-9E03-76D4A7A4D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14286</xdr:colOff>
      <xdr:row>114</xdr:row>
      <xdr:rowOff>114299</xdr:rowOff>
    </xdr:from>
    <xdr:to>
      <xdr:col>10</xdr:col>
      <xdr:colOff>171449</xdr:colOff>
      <xdr:row>147</xdr:row>
      <xdr:rowOff>19049</xdr:rowOff>
    </xdr:to>
    <xdr:graphicFrame macro="">
      <xdr:nvGraphicFramePr>
        <xdr:cNvPr id="4" name="Gráfico 3">
          <a:extLst>
            <a:ext uri="{FF2B5EF4-FFF2-40B4-BE49-F238E27FC236}">
              <a16:creationId xmlns:a16="http://schemas.microsoft.com/office/drawing/2014/main" id="{4EFC5748-2D5E-4EEB-98DA-D238843E6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561975</xdr:colOff>
      <xdr:row>7</xdr:row>
      <xdr:rowOff>0</xdr:rowOff>
    </xdr:from>
    <xdr:to>
      <xdr:col>8</xdr:col>
      <xdr:colOff>942974</xdr:colOff>
      <xdr:row>41</xdr:row>
      <xdr:rowOff>114300</xdr:rowOff>
    </xdr:to>
    <xdr:graphicFrame macro="">
      <xdr:nvGraphicFramePr>
        <xdr:cNvPr id="2" name="Gráfico 1">
          <a:extLst>
            <a:ext uri="{FF2B5EF4-FFF2-40B4-BE49-F238E27FC236}">
              <a16:creationId xmlns:a16="http://schemas.microsoft.com/office/drawing/2014/main" id="{D2E759B7-C336-46A5-BA7C-E22E764B1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8</xdr:row>
      <xdr:rowOff>0</xdr:rowOff>
    </xdr:from>
    <xdr:to>
      <xdr:col>16</xdr:col>
      <xdr:colOff>0</xdr:colOff>
      <xdr:row>22</xdr:row>
      <xdr:rowOff>76200</xdr:rowOff>
    </xdr:to>
    <xdr:graphicFrame macro="">
      <xdr:nvGraphicFramePr>
        <xdr:cNvPr id="2" name="Gráfico 1">
          <a:extLst>
            <a:ext uri="{FF2B5EF4-FFF2-40B4-BE49-F238E27FC236}">
              <a16:creationId xmlns:a16="http://schemas.microsoft.com/office/drawing/2014/main" id="{1B3DE51D-E500-41D4-8764-F8B973251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761999</xdr:colOff>
      <xdr:row>6</xdr:row>
      <xdr:rowOff>190499</xdr:rowOff>
    </xdr:from>
    <xdr:to>
      <xdr:col>18</xdr:col>
      <xdr:colOff>352424</xdr:colOff>
      <xdr:row>38</xdr:row>
      <xdr:rowOff>38099</xdr:rowOff>
    </xdr:to>
    <xdr:graphicFrame macro="">
      <xdr:nvGraphicFramePr>
        <xdr:cNvPr id="2" name="Gráfico 1">
          <a:extLst>
            <a:ext uri="{FF2B5EF4-FFF2-40B4-BE49-F238E27FC236}">
              <a16:creationId xmlns:a16="http://schemas.microsoft.com/office/drawing/2014/main" id="{D8BAC40B-450E-494E-ADCB-1C2C4AA3F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761999</xdr:colOff>
      <xdr:row>6</xdr:row>
      <xdr:rowOff>190499</xdr:rowOff>
    </xdr:from>
    <xdr:to>
      <xdr:col>18</xdr:col>
      <xdr:colOff>352424</xdr:colOff>
      <xdr:row>38</xdr:row>
      <xdr:rowOff>38099</xdr:rowOff>
    </xdr:to>
    <xdr:graphicFrame macro="">
      <xdr:nvGraphicFramePr>
        <xdr:cNvPr id="2" name="Gráfico 1">
          <a:extLst>
            <a:ext uri="{FF2B5EF4-FFF2-40B4-BE49-F238E27FC236}">
              <a16:creationId xmlns:a16="http://schemas.microsoft.com/office/drawing/2014/main" id="{BDEE2257-FBC9-4149-BD6D-FA2F1BB7D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224789</xdr:colOff>
      <xdr:row>1</xdr:row>
      <xdr:rowOff>158115</xdr:rowOff>
    </xdr:from>
    <xdr:to>
      <xdr:col>13</xdr:col>
      <xdr:colOff>733424</xdr:colOff>
      <xdr:row>19</xdr:row>
      <xdr:rowOff>123825</xdr:rowOff>
    </xdr:to>
    <xdr:graphicFrame macro="">
      <xdr:nvGraphicFramePr>
        <xdr:cNvPr id="2" name="Gráfico 1">
          <a:extLst>
            <a:ext uri="{FF2B5EF4-FFF2-40B4-BE49-F238E27FC236}">
              <a16:creationId xmlns:a16="http://schemas.microsoft.com/office/drawing/2014/main" id="{C1B18924-9112-4FAE-8ADF-057EB2F56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472440</xdr:colOff>
      <xdr:row>4</xdr:row>
      <xdr:rowOff>0</xdr:rowOff>
    </xdr:from>
    <xdr:to>
      <xdr:col>12</xdr:col>
      <xdr:colOff>345240</xdr:colOff>
      <xdr:row>39</xdr:row>
      <xdr:rowOff>3810</xdr:rowOff>
    </xdr:to>
    <xdr:graphicFrame macro="">
      <xdr:nvGraphicFramePr>
        <xdr:cNvPr id="2" name="Gráfico 1">
          <a:extLst>
            <a:ext uri="{FF2B5EF4-FFF2-40B4-BE49-F238E27FC236}">
              <a16:creationId xmlns:a16="http://schemas.microsoft.com/office/drawing/2014/main" id="{81CF10F8-613A-409C-A262-C1E1343D4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510540</xdr:colOff>
      <xdr:row>2</xdr:row>
      <xdr:rowOff>22859</xdr:rowOff>
    </xdr:from>
    <xdr:to>
      <xdr:col>10</xdr:col>
      <xdr:colOff>327660</xdr:colOff>
      <xdr:row>21</xdr:row>
      <xdr:rowOff>133349</xdr:rowOff>
    </xdr:to>
    <xdr:graphicFrame macro="">
      <xdr:nvGraphicFramePr>
        <xdr:cNvPr id="2" name="Gráfico 1">
          <a:extLst>
            <a:ext uri="{FF2B5EF4-FFF2-40B4-BE49-F238E27FC236}">
              <a16:creationId xmlns:a16="http://schemas.microsoft.com/office/drawing/2014/main" id="{F7121716-A9B5-4E0B-8CFB-C1C76D8C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224789</xdr:colOff>
      <xdr:row>1</xdr:row>
      <xdr:rowOff>158115</xdr:rowOff>
    </xdr:from>
    <xdr:to>
      <xdr:col>13</xdr:col>
      <xdr:colOff>733424</xdr:colOff>
      <xdr:row>19</xdr:row>
      <xdr:rowOff>123825</xdr:rowOff>
    </xdr:to>
    <xdr:graphicFrame macro="">
      <xdr:nvGraphicFramePr>
        <xdr:cNvPr id="2" name="Gráfico 1">
          <a:extLst>
            <a:ext uri="{FF2B5EF4-FFF2-40B4-BE49-F238E27FC236}">
              <a16:creationId xmlns:a16="http://schemas.microsoft.com/office/drawing/2014/main" id="{481A3CC0-D6D1-4FC3-A2BA-963D853B8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466724</xdr:colOff>
      <xdr:row>3</xdr:row>
      <xdr:rowOff>161924</xdr:rowOff>
    </xdr:from>
    <xdr:to>
      <xdr:col>13</xdr:col>
      <xdr:colOff>38099</xdr:colOff>
      <xdr:row>21</xdr:row>
      <xdr:rowOff>19049</xdr:rowOff>
    </xdr:to>
    <xdr:graphicFrame macro="">
      <xdr:nvGraphicFramePr>
        <xdr:cNvPr id="2" name="Gráfico 1">
          <a:extLst>
            <a:ext uri="{FF2B5EF4-FFF2-40B4-BE49-F238E27FC236}">
              <a16:creationId xmlns:a16="http://schemas.microsoft.com/office/drawing/2014/main" id="{E479D889-0CE0-4880-8352-39709DE93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472440</xdr:colOff>
      <xdr:row>4</xdr:row>
      <xdr:rowOff>0</xdr:rowOff>
    </xdr:from>
    <xdr:to>
      <xdr:col>12</xdr:col>
      <xdr:colOff>345240</xdr:colOff>
      <xdr:row>39</xdr:row>
      <xdr:rowOff>3810</xdr:rowOff>
    </xdr:to>
    <xdr:graphicFrame macro="">
      <xdr:nvGraphicFramePr>
        <xdr:cNvPr id="2" name="Gráfico 1">
          <a:extLst>
            <a:ext uri="{FF2B5EF4-FFF2-40B4-BE49-F238E27FC236}">
              <a16:creationId xmlns:a16="http://schemas.microsoft.com/office/drawing/2014/main" id="{7E3AFF1B-B207-4899-9A7B-859EA1A86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71965</xdr:colOff>
      <xdr:row>3</xdr:row>
      <xdr:rowOff>143931</xdr:rowOff>
    </xdr:from>
    <xdr:to>
      <xdr:col>21</xdr:col>
      <xdr:colOff>770466</xdr:colOff>
      <xdr:row>13</xdr:row>
      <xdr:rowOff>59266</xdr:rowOff>
    </xdr:to>
    <xdr:graphicFrame macro="">
      <xdr:nvGraphicFramePr>
        <xdr:cNvPr id="2" name="Gráfico 1">
          <a:extLst>
            <a:ext uri="{FF2B5EF4-FFF2-40B4-BE49-F238E27FC236}">
              <a16:creationId xmlns:a16="http://schemas.microsoft.com/office/drawing/2014/main" id="{F2348726-BCAC-4A7A-9AA2-3BD340586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59266</xdr:colOff>
      <xdr:row>15</xdr:row>
      <xdr:rowOff>127000</xdr:rowOff>
    </xdr:from>
    <xdr:to>
      <xdr:col>6</xdr:col>
      <xdr:colOff>901700</xdr:colOff>
      <xdr:row>40</xdr:row>
      <xdr:rowOff>84668</xdr:rowOff>
    </xdr:to>
    <xdr:graphicFrame macro="">
      <xdr:nvGraphicFramePr>
        <xdr:cNvPr id="3" name="Gráfico 2">
          <a:extLst>
            <a:ext uri="{FF2B5EF4-FFF2-40B4-BE49-F238E27FC236}">
              <a16:creationId xmlns:a16="http://schemas.microsoft.com/office/drawing/2014/main" id="{27ED13A9-E0F5-44A9-8AF3-E1403303C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368299</xdr:colOff>
      <xdr:row>15</xdr:row>
      <xdr:rowOff>135465</xdr:rowOff>
    </xdr:from>
    <xdr:to>
      <xdr:col>15</xdr:col>
      <xdr:colOff>651933</xdr:colOff>
      <xdr:row>40</xdr:row>
      <xdr:rowOff>135466</xdr:rowOff>
    </xdr:to>
    <xdr:graphicFrame macro="">
      <xdr:nvGraphicFramePr>
        <xdr:cNvPr id="4" name="Gráfico 3">
          <a:extLst>
            <a:ext uri="{FF2B5EF4-FFF2-40B4-BE49-F238E27FC236}">
              <a16:creationId xmlns:a16="http://schemas.microsoft.com/office/drawing/2014/main" id="{D995392D-FDFA-4803-90F6-263E05021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29</xdr:col>
      <xdr:colOff>525171</xdr:colOff>
      <xdr:row>7</xdr:row>
      <xdr:rowOff>82068</xdr:rowOff>
    </xdr:from>
    <xdr:to>
      <xdr:col>36</xdr:col>
      <xdr:colOff>323629</xdr:colOff>
      <xdr:row>21</xdr:row>
      <xdr:rowOff>190375</xdr:rowOff>
    </xdr:to>
    <xdr:graphicFrame macro="">
      <xdr:nvGraphicFramePr>
        <xdr:cNvPr id="2" name="Chart 2">
          <a:extLst>
            <a:ext uri="{FF2B5EF4-FFF2-40B4-BE49-F238E27FC236}">
              <a16:creationId xmlns:a16="http://schemas.microsoft.com/office/drawing/2014/main" id="{076D0251-49C6-4BB5-9924-65F86E9F9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285750</xdr:colOff>
      <xdr:row>6</xdr:row>
      <xdr:rowOff>390525</xdr:rowOff>
    </xdr:from>
    <xdr:to>
      <xdr:col>22</xdr:col>
      <xdr:colOff>342900</xdr:colOff>
      <xdr:row>23</xdr:row>
      <xdr:rowOff>76201</xdr:rowOff>
    </xdr:to>
    <xdr:graphicFrame macro="">
      <xdr:nvGraphicFramePr>
        <xdr:cNvPr id="3" name="Chart 2">
          <a:extLst>
            <a:ext uri="{FF2B5EF4-FFF2-40B4-BE49-F238E27FC236}">
              <a16:creationId xmlns:a16="http://schemas.microsoft.com/office/drawing/2014/main" id="{973C4866-5B96-4591-9853-5EC2E4DD9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309562</xdr:colOff>
      <xdr:row>5</xdr:row>
      <xdr:rowOff>0</xdr:rowOff>
    </xdr:from>
    <xdr:to>
      <xdr:col>12</xdr:col>
      <xdr:colOff>4762</xdr:colOff>
      <xdr:row>39</xdr:row>
      <xdr:rowOff>38100</xdr:rowOff>
    </xdr:to>
    <xdr:graphicFrame macro="">
      <xdr:nvGraphicFramePr>
        <xdr:cNvPr id="2" name="Chart 3">
          <a:extLst>
            <a:ext uri="{FF2B5EF4-FFF2-40B4-BE49-F238E27FC236}">
              <a16:creationId xmlns:a16="http://schemas.microsoft.com/office/drawing/2014/main" id="{0B582EE4-09D7-4A55-98B4-3D187E644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195262</xdr:colOff>
      <xdr:row>5</xdr:row>
      <xdr:rowOff>0</xdr:rowOff>
    </xdr:from>
    <xdr:to>
      <xdr:col>11</xdr:col>
      <xdr:colOff>500062</xdr:colOff>
      <xdr:row>38</xdr:row>
      <xdr:rowOff>19050</xdr:rowOff>
    </xdr:to>
    <xdr:graphicFrame macro="">
      <xdr:nvGraphicFramePr>
        <xdr:cNvPr id="2" name="Chart 2">
          <a:extLst>
            <a:ext uri="{FF2B5EF4-FFF2-40B4-BE49-F238E27FC236}">
              <a16:creationId xmlns:a16="http://schemas.microsoft.com/office/drawing/2014/main" id="{01F973D5-461E-4E27-A652-44574954D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752475</xdr:colOff>
      <xdr:row>3</xdr:row>
      <xdr:rowOff>161925</xdr:rowOff>
    </xdr:from>
    <xdr:to>
      <xdr:col>12</xdr:col>
      <xdr:colOff>14475</xdr:colOff>
      <xdr:row>20</xdr:row>
      <xdr:rowOff>163425</xdr:rowOff>
    </xdr:to>
    <xdr:graphicFrame macro="">
      <xdr:nvGraphicFramePr>
        <xdr:cNvPr id="2" name="Gráfico 1">
          <a:extLst>
            <a:ext uri="{FF2B5EF4-FFF2-40B4-BE49-F238E27FC236}">
              <a16:creationId xmlns:a16="http://schemas.microsoft.com/office/drawing/2014/main" id="{64EC777C-A4F8-4DA8-B8B4-32577130B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0</xdr:colOff>
      <xdr:row>4</xdr:row>
      <xdr:rowOff>0</xdr:rowOff>
    </xdr:from>
    <xdr:to>
      <xdr:col>17</xdr:col>
      <xdr:colOff>24000</xdr:colOff>
      <xdr:row>34</xdr:row>
      <xdr:rowOff>45000</xdr:rowOff>
    </xdr:to>
    <xdr:graphicFrame macro="">
      <xdr:nvGraphicFramePr>
        <xdr:cNvPr id="2" name="Gráfico 1">
          <a:extLst>
            <a:ext uri="{FF2B5EF4-FFF2-40B4-BE49-F238E27FC236}">
              <a16:creationId xmlns:a16="http://schemas.microsoft.com/office/drawing/2014/main" id="{FA884579-209C-4BE2-AD07-ADF47B3BD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761999</xdr:colOff>
      <xdr:row>4</xdr:row>
      <xdr:rowOff>0</xdr:rowOff>
    </xdr:from>
    <xdr:to>
      <xdr:col>14</xdr:col>
      <xdr:colOff>9524</xdr:colOff>
      <xdr:row>19</xdr:row>
      <xdr:rowOff>0</xdr:rowOff>
    </xdr:to>
    <xdr:graphicFrame macro="">
      <xdr:nvGraphicFramePr>
        <xdr:cNvPr id="2" name="Gráfico 1">
          <a:extLst>
            <a:ext uri="{FF2B5EF4-FFF2-40B4-BE49-F238E27FC236}">
              <a16:creationId xmlns:a16="http://schemas.microsoft.com/office/drawing/2014/main" id="{67A0B990-CD8C-4A45-8ED9-CE145E74F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638176</xdr:colOff>
      <xdr:row>6</xdr:row>
      <xdr:rowOff>9524</xdr:rowOff>
    </xdr:from>
    <xdr:to>
      <xdr:col>13</xdr:col>
      <xdr:colOff>47626</xdr:colOff>
      <xdr:row>15</xdr:row>
      <xdr:rowOff>95249</xdr:rowOff>
    </xdr:to>
    <xdr:sp macro="" textlink="">
      <xdr:nvSpPr>
        <xdr:cNvPr id="3" name="Cerrar llave 2">
          <a:extLst>
            <a:ext uri="{FF2B5EF4-FFF2-40B4-BE49-F238E27FC236}">
              <a16:creationId xmlns:a16="http://schemas.microsoft.com/office/drawing/2014/main" id="{2E7AEE87-6254-4FDC-95AC-3409D81B7D7C}"/>
            </a:ext>
          </a:extLst>
        </xdr:cNvPr>
        <xdr:cNvSpPr/>
      </xdr:nvSpPr>
      <xdr:spPr>
        <a:xfrm>
          <a:off x="9782176" y="1152524"/>
          <a:ext cx="171450" cy="1800225"/>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114300</xdr:colOff>
      <xdr:row>9</xdr:row>
      <xdr:rowOff>95250</xdr:rowOff>
    </xdr:from>
    <xdr:to>
      <xdr:col>13</xdr:col>
      <xdr:colOff>723900</xdr:colOff>
      <xdr:row>11</xdr:row>
      <xdr:rowOff>80010</xdr:rowOff>
    </xdr:to>
    <xdr:sp macro="" textlink="">
      <xdr:nvSpPr>
        <xdr:cNvPr id="4" name="Cuadro de texto 2">
          <a:extLst>
            <a:ext uri="{FF2B5EF4-FFF2-40B4-BE49-F238E27FC236}">
              <a16:creationId xmlns:a16="http://schemas.microsoft.com/office/drawing/2014/main" id="{97A2B06A-E5E6-465A-9B39-07626EBB58C5}"/>
            </a:ext>
          </a:extLst>
        </xdr:cNvPr>
        <xdr:cNvSpPr txBox="1">
          <a:spLocks noChangeArrowheads="1"/>
        </xdr:cNvSpPr>
      </xdr:nvSpPr>
      <xdr:spPr bwMode="auto">
        <a:xfrm>
          <a:off x="10020300" y="1809750"/>
          <a:ext cx="609600" cy="3657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chemeClr val="tx1">
                  <a:lumMod val="75000"/>
                  <a:lumOff val="25000"/>
                </a:schemeClr>
              </a:solidFill>
              <a:effectLst/>
              <a:latin typeface="Arial" panose="020B0604020202020204" pitchFamily="34" charset="0"/>
              <a:ea typeface="Calibri" panose="020F0502020204030204" pitchFamily="34" charset="0"/>
            </a:rPr>
            <a:t>78.8%, 26,434</a:t>
          </a:r>
        </a:p>
        <a:p>
          <a:pPr algn="just">
            <a:lnSpc>
              <a:spcPct val="107000"/>
            </a:lnSpc>
            <a:spcAft>
              <a:spcPts val="800"/>
            </a:spcAft>
          </a:pPr>
          <a:endParaRPr lang="es-MX" sz="1100">
            <a:solidFill>
              <a:schemeClr val="tx1">
                <a:lumMod val="75000"/>
                <a:lumOff val="25000"/>
              </a:schemeClr>
            </a:solidFill>
            <a:effectLst/>
            <a:latin typeface="Arial" panose="020B0604020202020204" pitchFamily="34" charset="0"/>
            <a:ea typeface="Calibri" panose="020F050202020403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251460</xdr:colOff>
      <xdr:row>8</xdr:row>
      <xdr:rowOff>134471</xdr:rowOff>
    </xdr:from>
    <xdr:to>
      <xdr:col>17</xdr:col>
      <xdr:colOff>134470</xdr:colOff>
      <xdr:row>34</xdr:row>
      <xdr:rowOff>83372</xdr:rowOff>
    </xdr:to>
    <xdr:graphicFrame macro="">
      <xdr:nvGraphicFramePr>
        <xdr:cNvPr id="2" name="Gráfico 1">
          <a:extLst>
            <a:ext uri="{FF2B5EF4-FFF2-40B4-BE49-F238E27FC236}">
              <a16:creationId xmlns:a16="http://schemas.microsoft.com/office/drawing/2014/main" id="{1E15F880-D50D-4D41-AFE1-9CFEFA0D0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28575</xdr:colOff>
      <xdr:row>4</xdr:row>
      <xdr:rowOff>38100</xdr:rowOff>
    </xdr:from>
    <xdr:to>
      <xdr:col>10</xdr:col>
      <xdr:colOff>28575</xdr:colOff>
      <xdr:row>35</xdr:row>
      <xdr:rowOff>152400</xdr:rowOff>
    </xdr:to>
    <xdr:graphicFrame macro="">
      <xdr:nvGraphicFramePr>
        <xdr:cNvPr id="2" name="Gráfico 1">
          <a:extLst>
            <a:ext uri="{FF2B5EF4-FFF2-40B4-BE49-F238E27FC236}">
              <a16:creationId xmlns:a16="http://schemas.microsoft.com/office/drawing/2014/main" id="{6487F49E-F285-4226-9A52-1229D1C46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8</xdr:col>
      <xdr:colOff>2134674</xdr:colOff>
      <xdr:row>102</xdr:row>
      <xdr:rowOff>76982</xdr:rowOff>
    </xdr:from>
    <xdr:to>
      <xdr:col>12</xdr:col>
      <xdr:colOff>1323975</xdr:colOff>
      <xdr:row>126</xdr:row>
      <xdr:rowOff>34636</xdr:rowOff>
    </xdr:to>
    <xdr:graphicFrame macro="">
      <xdr:nvGraphicFramePr>
        <xdr:cNvPr id="2" name="Gráfico 1">
          <a:extLst>
            <a:ext uri="{FF2B5EF4-FFF2-40B4-BE49-F238E27FC236}">
              <a16:creationId xmlns:a16="http://schemas.microsoft.com/office/drawing/2014/main" id="{D544A5A2-1EE1-48AA-AA8B-19B70C4AB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102</xdr:row>
      <xdr:rowOff>0</xdr:rowOff>
    </xdr:from>
    <xdr:to>
      <xdr:col>22</xdr:col>
      <xdr:colOff>430803</xdr:colOff>
      <xdr:row>125</xdr:row>
      <xdr:rowOff>90805</xdr:rowOff>
    </xdr:to>
    <xdr:graphicFrame macro="">
      <xdr:nvGraphicFramePr>
        <xdr:cNvPr id="3" name="Gráfico 2">
          <a:extLst>
            <a:ext uri="{FF2B5EF4-FFF2-40B4-BE49-F238E27FC236}">
              <a16:creationId xmlns:a16="http://schemas.microsoft.com/office/drawing/2014/main" id="{187D47BA-8113-4083-8DCE-140235AF6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195262</xdr:colOff>
      <xdr:row>5</xdr:row>
      <xdr:rowOff>33337</xdr:rowOff>
    </xdr:from>
    <xdr:to>
      <xdr:col>15</xdr:col>
      <xdr:colOff>39262</xdr:colOff>
      <xdr:row>38</xdr:row>
      <xdr:rowOff>46837</xdr:rowOff>
    </xdr:to>
    <xdr:graphicFrame macro="">
      <xdr:nvGraphicFramePr>
        <xdr:cNvPr id="2" name="Gráfico 1">
          <a:extLst>
            <a:ext uri="{FF2B5EF4-FFF2-40B4-BE49-F238E27FC236}">
              <a16:creationId xmlns:a16="http://schemas.microsoft.com/office/drawing/2014/main" id="{47D12A64-5F81-4FDF-AD91-013958E2D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709612</xdr:colOff>
      <xdr:row>4</xdr:row>
      <xdr:rowOff>157162</xdr:rowOff>
    </xdr:from>
    <xdr:to>
      <xdr:col>12</xdr:col>
      <xdr:colOff>439312</xdr:colOff>
      <xdr:row>33</xdr:row>
      <xdr:rowOff>147862</xdr:rowOff>
    </xdr:to>
    <xdr:graphicFrame macro="">
      <xdr:nvGraphicFramePr>
        <xdr:cNvPr id="2" name="Gráfico 1">
          <a:extLst>
            <a:ext uri="{FF2B5EF4-FFF2-40B4-BE49-F238E27FC236}">
              <a16:creationId xmlns:a16="http://schemas.microsoft.com/office/drawing/2014/main" id="{405B145F-D66E-4D6A-96D0-05C0BBF24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40004</xdr:colOff>
      <xdr:row>9</xdr:row>
      <xdr:rowOff>120967</xdr:rowOff>
    </xdr:from>
    <xdr:to>
      <xdr:col>17</xdr:col>
      <xdr:colOff>613604</xdr:colOff>
      <xdr:row>22</xdr:row>
      <xdr:rowOff>49267</xdr:rowOff>
    </xdr:to>
    <xdr:graphicFrame macro="">
      <xdr:nvGraphicFramePr>
        <xdr:cNvPr id="2" name="Gráfico 1">
          <a:extLst>
            <a:ext uri="{FF2B5EF4-FFF2-40B4-BE49-F238E27FC236}">
              <a16:creationId xmlns:a16="http://schemas.microsoft.com/office/drawing/2014/main" id="{67831DAD-95EA-4317-8335-FA6C39042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CC22FBFF-5A89-4F8C-996E-0A66F7447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5</xdr:row>
      <xdr:rowOff>157162</xdr:rowOff>
    </xdr:from>
    <xdr:to>
      <xdr:col>12</xdr:col>
      <xdr:colOff>606000</xdr:colOff>
      <xdr:row>33</xdr:row>
      <xdr:rowOff>115162</xdr:rowOff>
    </xdr:to>
    <xdr:graphicFrame macro="">
      <xdr:nvGraphicFramePr>
        <xdr:cNvPr id="2" name="Gráfico 1">
          <a:extLst>
            <a:ext uri="{FF2B5EF4-FFF2-40B4-BE49-F238E27FC236}">
              <a16:creationId xmlns:a16="http://schemas.microsoft.com/office/drawing/2014/main" id="{776CC549-8C12-4E0D-BFBD-FCC644644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752475</xdr:colOff>
      <xdr:row>5</xdr:row>
      <xdr:rowOff>166686</xdr:rowOff>
    </xdr:from>
    <xdr:to>
      <xdr:col>12</xdr:col>
      <xdr:colOff>596475</xdr:colOff>
      <xdr:row>31</xdr:row>
      <xdr:rowOff>145686</xdr:rowOff>
    </xdr:to>
    <xdr:graphicFrame macro="">
      <xdr:nvGraphicFramePr>
        <xdr:cNvPr id="2" name="Gráfico 1">
          <a:extLst>
            <a:ext uri="{FF2B5EF4-FFF2-40B4-BE49-F238E27FC236}">
              <a16:creationId xmlns:a16="http://schemas.microsoft.com/office/drawing/2014/main" id="{5A6A0F48-320F-4D16-8BC9-6C3842FDD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606000</xdr:colOff>
      <xdr:row>31</xdr:row>
      <xdr:rowOff>140700</xdr:rowOff>
    </xdr:to>
    <xdr:graphicFrame macro="">
      <xdr:nvGraphicFramePr>
        <xdr:cNvPr id="2" name="Gráfico 1">
          <a:extLst>
            <a:ext uri="{FF2B5EF4-FFF2-40B4-BE49-F238E27FC236}">
              <a16:creationId xmlns:a16="http://schemas.microsoft.com/office/drawing/2014/main" id="{13520BD2-8275-4E64-80D5-E394D2A17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94DCBBE6-9A5F-46D2-AD07-4954557EB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6300EECF-0F18-4954-9FBB-56E09BA1A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9525</xdr:colOff>
      <xdr:row>4</xdr:row>
      <xdr:rowOff>9525</xdr:rowOff>
    </xdr:from>
    <xdr:to>
      <xdr:col>9</xdr:col>
      <xdr:colOff>723900</xdr:colOff>
      <xdr:row>36</xdr:row>
      <xdr:rowOff>161925</xdr:rowOff>
    </xdr:to>
    <xdr:graphicFrame macro="">
      <xdr:nvGraphicFramePr>
        <xdr:cNvPr id="2" name="Gráfico 1">
          <a:extLst>
            <a:ext uri="{FF2B5EF4-FFF2-40B4-BE49-F238E27FC236}">
              <a16:creationId xmlns:a16="http://schemas.microsoft.com/office/drawing/2014/main" id="{5FFBFB29-8407-4A48-9A07-B6AAF2286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3C040E82-D21F-4953-85FE-DCA1D1C6D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12</xdr:col>
      <xdr:colOff>539325</xdr:colOff>
      <xdr:row>31</xdr:row>
      <xdr:rowOff>165786</xdr:rowOff>
    </xdr:to>
    <xdr:graphicFrame macro="">
      <xdr:nvGraphicFramePr>
        <xdr:cNvPr id="2" name="Gráfico 1">
          <a:extLst>
            <a:ext uri="{FF2B5EF4-FFF2-40B4-BE49-F238E27FC236}">
              <a16:creationId xmlns:a16="http://schemas.microsoft.com/office/drawing/2014/main" id="{80BD1E8A-F961-46C0-B479-FAFCBF880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28575</xdr:rowOff>
    </xdr:from>
    <xdr:to>
      <xdr:col>13</xdr:col>
      <xdr:colOff>606000</xdr:colOff>
      <xdr:row>21</xdr:row>
      <xdr:rowOff>58575</xdr:rowOff>
    </xdr:to>
    <xdr:graphicFrame macro="">
      <xdr:nvGraphicFramePr>
        <xdr:cNvPr id="2" name="Gráfico 1">
          <a:extLst>
            <a:ext uri="{FF2B5EF4-FFF2-40B4-BE49-F238E27FC236}">
              <a16:creationId xmlns:a16="http://schemas.microsoft.com/office/drawing/2014/main" id="{C129FBC7-3E6B-443A-8682-095E43B3A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9</xdr:col>
      <xdr:colOff>0</xdr:colOff>
      <xdr:row>15</xdr:row>
      <xdr:rowOff>119061</xdr:rowOff>
    </xdr:from>
    <xdr:to>
      <xdr:col>17</xdr:col>
      <xdr:colOff>95250</xdr:colOff>
      <xdr:row>33</xdr:row>
      <xdr:rowOff>104774</xdr:rowOff>
    </xdr:to>
    <xdr:graphicFrame macro="">
      <xdr:nvGraphicFramePr>
        <xdr:cNvPr id="2" name="Gráfico 1">
          <a:extLst>
            <a:ext uri="{FF2B5EF4-FFF2-40B4-BE49-F238E27FC236}">
              <a16:creationId xmlns:a16="http://schemas.microsoft.com/office/drawing/2014/main" id="{152B5F70-3BDA-4FCC-8642-06997E997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283243</xdr:colOff>
      <xdr:row>16</xdr:row>
      <xdr:rowOff>16042</xdr:rowOff>
    </xdr:from>
    <xdr:to>
      <xdr:col>23</xdr:col>
      <xdr:colOff>283243</xdr:colOff>
      <xdr:row>30</xdr:row>
      <xdr:rowOff>92242</xdr:rowOff>
    </xdr:to>
    <xdr:graphicFrame macro="">
      <xdr:nvGraphicFramePr>
        <xdr:cNvPr id="3" name="Gráfico 2">
          <a:extLst>
            <a:ext uri="{FF2B5EF4-FFF2-40B4-BE49-F238E27FC236}">
              <a16:creationId xmlns:a16="http://schemas.microsoft.com/office/drawing/2014/main" id="{27E67A91-6C76-4B3E-9CAA-772AC6C2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8</xdr:col>
      <xdr:colOff>428622</xdr:colOff>
      <xdr:row>17</xdr:row>
      <xdr:rowOff>52387</xdr:rowOff>
    </xdr:from>
    <xdr:to>
      <xdr:col>16</xdr:col>
      <xdr:colOff>476249</xdr:colOff>
      <xdr:row>34</xdr:row>
      <xdr:rowOff>155510</xdr:rowOff>
    </xdr:to>
    <xdr:graphicFrame macro="">
      <xdr:nvGraphicFramePr>
        <xdr:cNvPr id="2" name="Gráfico 1">
          <a:extLst>
            <a:ext uri="{FF2B5EF4-FFF2-40B4-BE49-F238E27FC236}">
              <a16:creationId xmlns:a16="http://schemas.microsoft.com/office/drawing/2014/main" id="{A199E58C-3FFA-4A68-8D06-434DAA9EA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8</xdr:col>
      <xdr:colOff>462790</xdr:colOff>
      <xdr:row>23</xdr:row>
      <xdr:rowOff>154055</xdr:rowOff>
    </xdr:from>
    <xdr:to>
      <xdr:col>17</xdr:col>
      <xdr:colOff>291090</xdr:colOff>
      <xdr:row>39</xdr:row>
      <xdr:rowOff>179874</xdr:rowOff>
    </xdr:to>
    <xdr:graphicFrame macro="">
      <xdr:nvGraphicFramePr>
        <xdr:cNvPr id="2" name="Gráfico 1">
          <a:extLst>
            <a:ext uri="{FF2B5EF4-FFF2-40B4-BE49-F238E27FC236}">
              <a16:creationId xmlns:a16="http://schemas.microsoft.com/office/drawing/2014/main" id="{45968315-AB41-4409-A221-DB4247CC7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7</xdr:col>
      <xdr:colOff>85725</xdr:colOff>
      <xdr:row>8</xdr:row>
      <xdr:rowOff>19049</xdr:rowOff>
    </xdr:from>
    <xdr:to>
      <xdr:col>14</xdr:col>
      <xdr:colOff>691725</xdr:colOff>
      <xdr:row>36</xdr:row>
      <xdr:rowOff>113624</xdr:rowOff>
    </xdr:to>
    <xdr:graphicFrame macro="">
      <xdr:nvGraphicFramePr>
        <xdr:cNvPr id="2" name="Gráfico 1">
          <a:extLst>
            <a:ext uri="{FF2B5EF4-FFF2-40B4-BE49-F238E27FC236}">
              <a16:creationId xmlns:a16="http://schemas.microsoft.com/office/drawing/2014/main" id="{F3ECD64F-0251-4535-927B-FFD8BB9E2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295276</xdr:colOff>
      <xdr:row>5</xdr:row>
      <xdr:rowOff>76200</xdr:rowOff>
    </xdr:from>
    <xdr:to>
      <xdr:col>11</xdr:col>
      <xdr:colOff>466725</xdr:colOff>
      <xdr:row>19</xdr:row>
      <xdr:rowOff>142875</xdr:rowOff>
    </xdr:to>
    <xdr:graphicFrame macro="">
      <xdr:nvGraphicFramePr>
        <xdr:cNvPr id="2" name="Gráfico 1">
          <a:extLst>
            <a:ext uri="{FF2B5EF4-FFF2-40B4-BE49-F238E27FC236}">
              <a16:creationId xmlns:a16="http://schemas.microsoft.com/office/drawing/2014/main" id="{9F7E8235-BBBA-4C25-A3FD-F2D8D59D3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5</xdr:col>
      <xdr:colOff>647699</xdr:colOff>
      <xdr:row>5</xdr:row>
      <xdr:rowOff>1</xdr:rowOff>
    </xdr:from>
    <xdr:to>
      <xdr:col>14</xdr:col>
      <xdr:colOff>66674</xdr:colOff>
      <xdr:row>33</xdr:row>
      <xdr:rowOff>123825</xdr:rowOff>
    </xdr:to>
    <xdr:graphicFrame macro="">
      <xdr:nvGraphicFramePr>
        <xdr:cNvPr id="2" name="Gráfico 1">
          <a:extLst>
            <a:ext uri="{FF2B5EF4-FFF2-40B4-BE49-F238E27FC236}">
              <a16:creationId xmlns:a16="http://schemas.microsoft.com/office/drawing/2014/main" id="{FAF3FF37-16B2-4CA6-B8C2-03C6EA265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19049</xdr:colOff>
      <xdr:row>7</xdr:row>
      <xdr:rowOff>133349</xdr:rowOff>
    </xdr:from>
    <xdr:to>
      <xdr:col>10</xdr:col>
      <xdr:colOff>333374</xdr:colOff>
      <xdr:row>36</xdr:row>
      <xdr:rowOff>104775</xdr:rowOff>
    </xdr:to>
    <xdr:graphicFrame macro="">
      <xdr:nvGraphicFramePr>
        <xdr:cNvPr id="2" name="Gráfico 1">
          <a:extLst>
            <a:ext uri="{FF2B5EF4-FFF2-40B4-BE49-F238E27FC236}">
              <a16:creationId xmlns:a16="http://schemas.microsoft.com/office/drawing/2014/main" id="{4B201910-9380-432F-AD69-BB7483212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1085850</xdr:colOff>
      <xdr:row>10</xdr:row>
      <xdr:rowOff>133350</xdr:rowOff>
    </xdr:from>
    <xdr:to>
      <xdr:col>7</xdr:col>
      <xdr:colOff>352425</xdr:colOff>
      <xdr:row>25</xdr:row>
      <xdr:rowOff>19050</xdr:rowOff>
    </xdr:to>
    <xdr:graphicFrame macro="">
      <xdr:nvGraphicFramePr>
        <xdr:cNvPr id="2" name="Gráfico 1">
          <a:extLst>
            <a:ext uri="{FF2B5EF4-FFF2-40B4-BE49-F238E27FC236}">
              <a16:creationId xmlns:a16="http://schemas.microsoft.com/office/drawing/2014/main" id="{D4B8A4F4-D800-4BC1-8F0B-098B3D1A9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200025</xdr:colOff>
      <xdr:row>7</xdr:row>
      <xdr:rowOff>157162</xdr:rowOff>
    </xdr:from>
    <xdr:to>
      <xdr:col>17</xdr:col>
      <xdr:colOff>158325</xdr:colOff>
      <xdr:row>22</xdr:row>
      <xdr:rowOff>42862</xdr:rowOff>
    </xdr:to>
    <xdr:graphicFrame macro="">
      <xdr:nvGraphicFramePr>
        <xdr:cNvPr id="2" name="Gráfico 1">
          <a:extLst>
            <a:ext uri="{FF2B5EF4-FFF2-40B4-BE49-F238E27FC236}">
              <a16:creationId xmlns:a16="http://schemas.microsoft.com/office/drawing/2014/main" id="{BCDE3142-82DA-41D5-A1E2-B394262F8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461962</xdr:colOff>
      <xdr:row>238</xdr:row>
      <xdr:rowOff>57150</xdr:rowOff>
    </xdr:from>
    <xdr:to>
      <xdr:col>19</xdr:col>
      <xdr:colOff>305962</xdr:colOff>
      <xdr:row>252</xdr:row>
      <xdr:rowOff>133350</xdr:rowOff>
    </xdr:to>
    <xdr:graphicFrame macro="">
      <xdr:nvGraphicFramePr>
        <xdr:cNvPr id="2" name="Gráfico 1">
          <a:extLst>
            <a:ext uri="{FF2B5EF4-FFF2-40B4-BE49-F238E27FC236}">
              <a16:creationId xmlns:a16="http://schemas.microsoft.com/office/drawing/2014/main" id="{3C5F8459-45DF-4960-9AFD-67BB81E29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71435</xdr:colOff>
      <xdr:row>15</xdr:row>
      <xdr:rowOff>19050</xdr:rowOff>
    </xdr:from>
    <xdr:to>
      <xdr:col>17</xdr:col>
      <xdr:colOff>29735</xdr:colOff>
      <xdr:row>39</xdr:row>
      <xdr:rowOff>9525</xdr:rowOff>
    </xdr:to>
    <xdr:graphicFrame macro="">
      <xdr:nvGraphicFramePr>
        <xdr:cNvPr id="2" name="Gráfico 1">
          <a:extLst>
            <a:ext uri="{FF2B5EF4-FFF2-40B4-BE49-F238E27FC236}">
              <a16:creationId xmlns:a16="http://schemas.microsoft.com/office/drawing/2014/main" id="{D7F190BA-4E85-4B7D-A94B-2B723D4C5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9</xdr:col>
      <xdr:colOff>138112</xdr:colOff>
      <xdr:row>5</xdr:row>
      <xdr:rowOff>33337</xdr:rowOff>
    </xdr:from>
    <xdr:to>
      <xdr:col>18</xdr:col>
      <xdr:colOff>591712</xdr:colOff>
      <xdr:row>32</xdr:row>
      <xdr:rowOff>120637</xdr:rowOff>
    </xdr:to>
    <xdr:graphicFrame macro="">
      <xdr:nvGraphicFramePr>
        <xdr:cNvPr id="2" name="Gráfico 1">
          <a:extLst>
            <a:ext uri="{FF2B5EF4-FFF2-40B4-BE49-F238E27FC236}">
              <a16:creationId xmlns:a16="http://schemas.microsoft.com/office/drawing/2014/main" id="{3C0EC9E3-4202-4F4C-BBE0-B1BBA5FEE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735D74E7-0214-4422-A0EF-73608E1FA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12</xdr:col>
      <xdr:colOff>57150</xdr:colOff>
      <xdr:row>6</xdr:row>
      <xdr:rowOff>28575</xdr:rowOff>
    </xdr:from>
    <xdr:to>
      <xdr:col>21</xdr:col>
      <xdr:colOff>510750</xdr:colOff>
      <xdr:row>32</xdr:row>
      <xdr:rowOff>115575</xdr:rowOff>
    </xdr:to>
    <xdr:graphicFrame macro="">
      <xdr:nvGraphicFramePr>
        <xdr:cNvPr id="2" name="Gráfico 1">
          <a:extLst>
            <a:ext uri="{FF2B5EF4-FFF2-40B4-BE49-F238E27FC236}">
              <a16:creationId xmlns:a16="http://schemas.microsoft.com/office/drawing/2014/main" id="{209EA100-2F99-40DA-B4BA-AD1379C45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7</xdr:col>
      <xdr:colOff>242887</xdr:colOff>
      <xdr:row>5</xdr:row>
      <xdr:rowOff>52387</xdr:rowOff>
    </xdr:from>
    <xdr:to>
      <xdr:col>17</xdr:col>
      <xdr:colOff>448837</xdr:colOff>
      <xdr:row>25</xdr:row>
      <xdr:rowOff>61987</xdr:rowOff>
    </xdr:to>
    <xdr:graphicFrame macro="">
      <xdr:nvGraphicFramePr>
        <xdr:cNvPr id="2" name="Gráfico 1">
          <a:extLst>
            <a:ext uri="{FF2B5EF4-FFF2-40B4-BE49-F238E27FC236}">
              <a16:creationId xmlns:a16="http://schemas.microsoft.com/office/drawing/2014/main" id="{6BCDD40F-E645-48C3-9167-1F01772E4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6</xdr:col>
      <xdr:colOff>4762</xdr:colOff>
      <xdr:row>5</xdr:row>
      <xdr:rowOff>14287</xdr:rowOff>
    </xdr:from>
    <xdr:to>
      <xdr:col>16</xdr:col>
      <xdr:colOff>572662</xdr:colOff>
      <xdr:row>32</xdr:row>
      <xdr:rowOff>187987</xdr:rowOff>
    </xdr:to>
    <xdr:graphicFrame macro="">
      <xdr:nvGraphicFramePr>
        <xdr:cNvPr id="2" name="Gráfico 1">
          <a:extLst>
            <a:ext uri="{FF2B5EF4-FFF2-40B4-BE49-F238E27FC236}">
              <a16:creationId xmlns:a16="http://schemas.microsoft.com/office/drawing/2014/main" id="{2F415B11-AED0-45F0-A425-40604A0E7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6</xdr:col>
      <xdr:colOff>4762</xdr:colOff>
      <xdr:row>6</xdr:row>
      <xdr:rowOff>14287</xdr:rowOff>
    </xdr:from>
    <xdr:to>
      <xdr:col>16</xdr:col>
      <xdr:colOff>572662</xdr:colOff>
      <xdr:row>33</xdr:row>
      <xdr:rowOff>187987</xdr:rowOff>
    </xdr:to>
    <xdr:graphicFrame macro="">
      <xdr:nvGraphicFramePr>
        <xdr:cNvPr id="2" name="Gráfico 1">
          <a:extLst>
            <a:ext uri="{FF2B5EF4-FFF2-40B4-BE49-F238E27FC236}">
              <a16:creationId xmlns:a16="http://schemas.microsoft.com/office/drawing/2014/main" id="{93019EF7-1FE8-4716-9EE5-62F1A9A46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1361</xdr:colOff>
      <xdr:row>4</xdr:row>
      <xdr:rowOff>177572</xdr:rowOff>
    </xdr:from>
    <xdr:to>
      <xdr:col>19</xdr:col>
      <xdr:colOff>517071</xdr:colOff>
      <xdr:row>38</xdr:row>
      <xdr:rowOff>122463</xdr:rowOff>
    </xdr:to>
    <xdr:graphicFrame macro="">
      <xdr:nvGraphicFramePr>
        <xdr:cNvPr id="2" name="Gráfico 1">
          <a:extLst>
            <a:ext uri="{FF2B5EF4-FFF2-40B4-BE49-F238E27FC236}">
              <a16:creationId xmlns:a16="http://schemas.microsoft.com/office/drawing/2014/main" id="{8104C756-684E-4B4B-844E-2EDFDC066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28575</xdr:colOff>
      <xdr:row>6</xdr:row>
      <xdr:rowOff>0</xdr:rowOff>
    </xdr:from>
    <xdr:to>
      <xdr:col>15</xdr:col>
      <xdr:colOff>9525</xdr:colOff>
      <xdr:row>20</xdr:row>
      <xdr:rowOff>76200</xdr:rowOff>
    </xdr:to>
    <xdr:graphicFrame macro="">
      <xdr:nvGraphicFramePr>
        <xdr:cNvPr id="3" name="Gráfico 2">
          <a:extLst>
            <a:ext uri="{FF2B5EF4-FFF2-40B4-BE49-F238E27FC236}">
              <a16:creationId xmlns:a16="http://schemas.microsoft.com/office/drawing/2014/main" id="{42B66AED-3CE4-483C-ACE6-C9377F667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11</xdr:col>
      <xdr:colOff>200025</xdr:colOff>
      <xdr:row>5</xdr:row>
      <xdr:rowOff>61912</xdr:rowOff>
    </xdr:from>
    <xdr:to>
      <xdr:col>21</xdr:col>
      <xdr:colOff>44025</xdr:colOff>
      <xdr:row>30</xdr:row>
      <xdr:rowOff>159412</xdr:rowOff>
    </xdr:to>
    <xdr:graphicFrame macro="">
      <xdr:nvGraphicFramePr>
        <xdr:cNvPr id="2" name="Gráfico 1">
          <a:extLst>
            <a:ext uri="{FF2B5EF4-FFF2-40B4-BE49-F238E27FC236}">
              <a16:creationId xmlns:a16="http://schemas.microsoft.com/office/drawing/2014/main" id="{AA73D6D4-E38A-488A-AA2A-84614E493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400050</xdr:colOff>
      <xdr:row>5</xdr:row>
      <xdr:rowOff>90487</xdr:rowOff>
    </xdr:from>
    <xdr:to>
      <xdr:col>31</xdr:col>
      <xdr:colOff>244050</xdr:colOff>
      <xdr:row>30</xdr:row>
      <xdr:rowOff>187987</xdr:rowOff>
    </xdr:to>
    <xdr:graphicFrame macro="">
      <xdr:nvGraphicFramePr>
        <xdr:cNvPr id="3" name="Gráfico 2">
          <a:extLst>
            <a:ext uri="{FF2B5EF4-FFF2-40B4-BE49-F238E27FC236}">
              <a16:creationId xmlns:a16="http://schemas.microsoft.com/office/drawing/2014/main" id="{CFEC2E71-CA96-44BA-9B97-AFC68B53F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523875</xdr:colOff>
      <xdr:row>106</xdr:row>
      <xdr:rowOff>4762</xdr:rowOff>
    </xdr:from>
    <xdr:to>
      <xdr:col>19</xdr:col>
      <xdr:colOff>367875</xdr:colOff>
      <xdr:row>131</xdr:row>
      <xdr:rowOff>102262</xdr:rowOff>
    </xdr:to>
    <xdr:graphicFrame macro="">
      <xdr:nvGraphicFramePr>
        <xdr:cNvPr id="4" name="Gráfico 3">
          <a:extLst>
            <a:ext uri="{FF2B5EF4-FFF2-40B4-BE49-F238E27FC236}">
              <a16:creationId xmlns:a16="http://schemas.microsoft.com/office/drawing/2014/main" id="{A3DBDB2F-B0FB-4E41-835B-E7F51C70B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106</xdr:row>
      <xdr:rowOff>0</xdr:rowOff>
    </xdr:from>
    <xdr:to>
      <xdr:col>30</xdr:col>
      <xdr:colOff>453390</xdr:colOff>
      <xdr:row>131</xdr:row>
      <xdr:rowOff>97155</xdr:rowOff>
    </xdr:to>
    <xdr:graphicFrame macro="">
      <xdr:nvGraphicFramePr>
        <xdr:cNvPr id="5" name="Gráfico 4">
          <a:extLst>
            <a:ext uri="{FF2B5EF4-FFF2-40B4-BE49-F238E27FC236}">
              <a16:creationId xmlns:a16="http://schemas.microsoft.com/office/drawing/2014/main" id="{FDBCC577-0CD1-4BA2-967B-DDED8CDF5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377825</xdr:colOff>
      <xdr:row>20</xdr:row>
      <xdr:rowOff>123824</xdr:rowOff>
    </xdr:from>
    <xdr:to>
      <xdr:col>8</xdr:col>
      <xdr:colOff>501650</xdr:colOff>
      <xdr:row>40</xdr:row>
      <xdr:rowOff>50799</xdr:rowOff>
    </xdr:to>
    <xdr:graphicFrame macro="">
      <xdr:nvGraphicFramePr>
        <xdr:cNvPr id="2" name="Gráfico 1">
          <a:extLst>
            <a:ext uri="{FF2B5EF4-FFF2-40B4-BE49-F238E27FC236}">
              <a16:creationId xmlns:a16="http://schemas.microsoft.com/office/drawing/2014/main" id="{5D01392B-39F3-4659-94F8-58CED6EAA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4</xdr:col>
      <xdr:colOff>38101</xdr:colOff>
      <xdr:row>4</xdr:row>
      <xdr:rowOff>0</xdr:rowOff>
    </xdr:from>
    <xdr:to>
      <xdr:col>11</xdr:col>
      <xdr:colOff>285751</xdr:colOff>
      <xdr:row>30</xdr:row>
      <xdr:rowOff>152400</xdr:rowOff>
    </xdr:to>
    <xdr:graphicFrame macro="">
      <xdr:nvGraphicFramePr>
        <xdr:cNvPr id="2" name="Gráfico 1">
          <a:extLst>
            <a:ext uri="{FF2B5EF4-FFF2-40B4-BE49-F238E27FC236}">
              <a16:creationId xmlns:a16="http://schemas.microsoft.com/office/drawing/2014/main" id="{90F489CE-7197-4241-A606-64B833B39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761999</xdr:colOff>
      <xdr:row>4</xdr:row>
      <xdr:rowOff>139700</xdr:rowOff>
    </xdr:from>
    <xdr:to>
      <xdr:col>11</xdr:col>
      <xdr:colOff>447675</xdr:colOff>
      <xdr:row>24</xdr:row>
      <xdr:rowOff>123825</xdr:rowOff>
    </xdr:to>
    <xdr:graphicFrame macro="">
      <xdr:nvGraphicFramePr>
        <xdr:cNvPr id="2" name="Gráfico 1">
          <a:extLst>
            <a:ext uri="{FF2B5EF4-FFF2-40B4-BE49-F238E27FC236}">
              <a16:creationId xmlns:a16="http://schemas.microsoft.com/office/drawing/2014/main" id="{32EC4889-2C56-484B-ABB7-6362AD19C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2</xdr:col>
      <xdr:colOff>666750</xdr:colOff>
      <xdr:row>1</xdr:row>
      <xdr:rowOff>158749</xdr:rowOff>
    </xdr:from>
    <xdr:to>
      <xdr:col>9</xdr:col>
      <xdr:colOff>628650</xdr:colOff>
      <xdr:row>24</xdr:row>
      <xdr:rowOff>133349</xdr:rowOff>
    </xdr:to>
    <xdr:graphicFrame macro="">
      <xdr:nvGraphicFramePr>
        <xdr:cNvPr id="2" name="Gráfico 1">
          <a:extLst>
            <a:ext uri="{FF2B5EF4-FFF2-40B4-BE49-F238E27FC236}">
              <a16:creationId xmlns:a16="http://schemas.microsoft.com/office/drawing/2014/main" id="{AD3D691C-F07D-47BE-9150-2AA9BA832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465600</xdr:colOff>
      <xdr:row>23</xdr:row>
      <xdr:rowOff>106200</xdr:rowOff>
    </xdr:to>
    <xdr:graphicFrame macro="">
      <xdr:nvGraphicFramePr>
        <xdr:cNvPr id="2" name="Gráfico 1">
          <a:extLst>
            <a:ext uri="{FF2B5EF4-FFF2-40B4-BE49-F238E27FC236}">
              <a16:creationId xmlns:a16="http://schemas.microsoft.com/office/drawing/2014/main" id="{FDD23D8B-7DA1-495F-A5DE-172E22669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2</xdr:col>
      <xdr:colOff>447675</xdr:colOff>
      <xdr:row>1</xdr:row>
      <xdr:rowOff>133348</xdr:rowOff>
    </xdr:from>
    <xdr:to>
      <xdr:col>11</xdr:col>
      <xdr:colOff>342900</xdr:colOff>
      <xdr:row>54</xdr:row>
      <xdr:rowOff>85725</xdr:rowOff>
    </xdr:to>
    <xdr:graphicFrame macro="">
      <xdr:nvGraphicFramePr>
        <xdr:cNvPr id="2" name="Gráfico 1">
          <a:extLst>
            <a:ext uri="{FF2B5EF4-FFF2-40B4-BE49-F238E27FC236}">
              <a16:creationId xmlns:a16="http://schemas.microsoft.com/office/drawing/2014/main" id="{7BB9B72D-B3C8-4185-ADCA-C68BC594F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19</xdr:row>
      <xdr:rowOff>85724</xdr:rowOff>
    </xdr:to>
    <xdr:graphicFrame macro="">
      <xdr:nvGraphicFramePr>
        <xdr:cNvPr id="2" name="Gráfico 1">
          <a:extLst>
            <a:ext uri="{FF2B5EF4-FFF2-40B4-BE49-F238E27FC236}">
              <a16:creationId xmlns:a16="http://schemas.microsoft.com/office/drawing/2014/main" id="{CFA60802-8E69-4412-86B3-1EA07E432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2</xdr:col>
      <xdr:colOff>708025</xdr:colOff>
      <xdr:row>2</xdr:row>
      <xdr:rowOff>73024</xdr:rowOff>
    </xdr:from>
    <xdr:to>
      <xdr:col>11</xdr:col>
      <xdr:colOff>381000</xdr:colOff>
      <xdr:row>53</xdr:row>
      <xdr:rowOff>9525</xdr:rowOff>
    </xdr:to>
    <xdr:graphicFrame macro="">
      <xdr:nvGraphicFramePr>
        <xdr:cNvPr id="2" name="Gráfico 1">
          <a:extLst>
            <a:ext uri="{FF2B5EF4-FFF2-40B4-BE49-F238E27FC236}">
              <a16:creationId xmlns:a16="http://schemas.microsoft.com/office/drawing/2014/main" id="{148B300D-21B8-4453-BD2E-C161093BD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679450</xdr:colOff>
      <xdr:row>2</xdr:row>
      <xdr:rowOff>6349</xdr:rowOff>
    </xdr:from>
    <xdr:to>
      <xdr:col>12</xdr:col>
      <xdr:colOff>193675</xdr:colOff>
      <xdr:row>19</xdr:row>
      <xdr:rowOff>19050</xdr:rowOff>
    </xdr:to>
    <xdr:graphicFrame macro="">
      <xdr:nvGraphicFramePr>
        <xdr:cNvPr id="2" name="Gráfico 1">
          <a:extLst>
            <a:ext uri="{FF2B5EF4-FFF2-40B4-BE49-F238E27FC236}">
              <a16:creationId xmlns:a16="http://schemas.microsoft.com/office/drawing/2014/main" id="{5E5FE10A-D0B5-46E6-96E5-7835FABFD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176893</xdr:colOff>
      <xdr:row>41</xdr:row>
      <xdr:rowOff>16329</xdr:rowOff>
    </xdr:from>
    <xdr:to>
      <xdr:col>5</xdr:col>
      <xdr:colOff>707572</xdr:colOff>
      <xdr:row>69</xdr:row>
      <xdr:rowOff>54429</xdr:rowOff>
    </xdr:to>
    <xdr:graphicFrame macro="">
      <xdr:nvGraphicFramePr>
        <xdr:cNvPr id="2" name="Gráfico 1">
          <a:extLst>
            <a:ext uri="{FF2B5EF4-FFF2-40B4-BE49-F238E27FC236}">
              <a16:creationId xmlns:a16="http://schemas.microsoft.com/office/drawing/2014/main" id="{97E7D59B-A6E7-4FF2-BCFD-15757C644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2</xdr:col>
      <xdr:colOff>228600</xdr:colOff>
      <xdr:row>1</xdr:row>
      <xdr:rowOff>158749</xdr:rowOff>
    </xdr:from>
    <xdr:to>
      <xdr:col>10</xdr:col>
      <xdr:colOff>304800</xdr:colOff>
      <xdr:row>54</xdr:row>
      <xdr:rowOff>66675</xdr:rowOff>
    </xdr:to>
    <xdr:graphicFrame macro="">
      <xdr:nvGraphicFramePr>
        <xdr:cNvPr id="2" name="Gráfico 1">
          <a:extLst>
            <a:ext uri="{FF2B5EF4-FFF2-40B4-BE49-F238E27FC236}">
              <a16:creationId xmlns:a16="http://schemas.microsoft.com/office/drawing/2014/main" id="{D9D8E2C1-7886-4D0A-AED2-747B37675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739774</xdr:colOff>
      <xdr:row>27</xdr:row>
      <xdr:rowOff>9524</xdr:rowOff>
    </xdr:from>
    <xdr:to>
      <xdr:col>4</xdr:col>
      <xdr:colOff>333375</xdr:colOff>
      <xdr:row>52</xdr:row>
      <xdr:rowOff>28574</xdr:rowOff>
    </xdr:to>
    <xdr:graphicFrame macro="">
      <xdr:nvGraphicFramePr>
        <xdr:cNvPr id="2" name="Gráfico 1">
          <a:extLst>
            <a:ext uri="{FF2B5EF4-FFF2-40B4-BE49-F238E27FC236}">
              <a16:creationId xmlns:a16="http://schemas.microsoft.com/office/drawing/2014/main" id="{A00AC8CB-ACE5-4B4C-A369-9617499C7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3</xdr:col>
      <xdr:colOff>752476</xdr:colOff>
      <xdr:row>7</xdr:row>
      <xdr:rowOff>38100</xdr:rowOff>
    </xdr:from>
    <xdr:to>
      <xdr:col>10</xdr:col>
      <xdr:colOff>733426</xdr:colOff>
      <xdr:row>32</xdr:row>
      <xdr:rowOff>142875</xdr:rowOff>
    </xdr:to>
    <xdr:graphicFrame macro="">
      <xdr:nvGraphicFramePr>
        <xdr:cNvPr id="3" name="Gráfico 2">
          <a:extLst>
            <a:ext uri="{FF2B5EF4-FFF2-40B4-BE49-F238E27FC236}">
              <a16:creationId xmlns:a16="http://schemas.microsoft.com/office/drawing/2014/main" id="{00000000-0008-0000-5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676276</xdr:colOff>
      <xdr:row>21</xdr:row>
      <xdr:rowOff>41274</xdr:rowOff>
    </xdr:from>
    <xdr:to>
      <xdr:col>13</xdr:col>
      <xdr:colOff>171450</xdr:colOff>
      <xdr:row>47</xdr:row>
      <xdr:rowOff>142875</xdr:rowOff>
    </xdr:to>
    <xdr:graphicFrame macro="">
      <xdr:nvGraphicFramePr>
        <xdr:cNvPr id="2" name="Gráfico 1">
          <a:extLst>
            <a:ext uri="{FF2B5EF4-FFF2-40B4-BE49-F238E27FC236}">
              <a16:creationId xmlns:a16="http://schemas.microsoft.com/office/drawing/2014/main" id="{E0D1D6AE-AB01-4C8F-83A2-C31D704B3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24</xdr:row>
      <xdr:rowOff>57150</xdr:rowOff>
    </xdr:to>
    <xdr:graphicFrame macro="">
      <xdr:nvGraphicFramePr>
        <xdr:cNvPr id="2" name="Gráfico 1">
          <a:extLst>
            <a:ext uri="{FF2B5EF4-FFF2-40B4-BE49-F238E27FC236}">
              <a16:creationId xmlns:a16="http://schemas.microsoft.com/office/drawing/2014/main" id="{49705D84-35E5-4B21-A185-06347E492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3</xdr:col>
      <xdr:colOff>95249</xdr:colOff>
      <xdr:row>1</xdr:row>
      <xdr:rowOff>142874</xdr:rowOff>
    </xdr:from>
    <xdr:to>
      <xdr:col>11</xdr:col>
      <xdr:colOff>447674</xdr:colOff>
      <xdr:row>50</xdr:row>
      <xdr:rowOff>114300</xdr:rowOff>
    </xdr:to>
    <xdr:graphicFrame macro="">
      <xdr:nvGraphicFramePr>
        <xdr:cNvPr id="2" name="Gráfico 1">
          <a:extLst>
            <a:ext uri="{FF2B5EF4-FFF2-40B4-BE49-F238E27FC236}">
              <a16:creationId xmlns:a16="http://schemas.microsoft.com/office/drawing/2014/main" id="{FDDD4F9E-BD67-4FD5-9B16-D7DF164BE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C245B46A-B1E2-42DB-AD64-F3B387445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3B893A92-F557-4EB6-B836-A42AD7DC6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47625</xdr:colOff>
      <xdr:row>6</xdr:row>
      <xdr:rowOff>19050</xdr:rowOff>
    </xdr:from>
    <xdr:to>
      <xdr:col>17</xdr:col>
      <xdr:colOff>504825</xdr:colOff>
      <xdr:row>34</xdr:row>
      <xdr:rowOff>85050</xdr:rowOff>
    </xdr:to>
    <xdr:graphicFrame macro="">
      <xdr:nvGraphicFramePr>
        <xdr:cNvPr id="2" name="Gráfico 1">
          <a:extLst>
            <a:ext uri="{FF2B5EF4-FFF2-40B4-BE49-F238E27FC236}">
              <a16:creationId xmlns:a16="http://schemas.microsoft.com/office/drawing/2014/main" id="{EDC8E330-1C06-4BAD-A014-9793FCB92F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2B0E9309-C497-4659-BA3F-12364A8D6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81644</xdr:colOff>
      <xdr:row>41</xdr:row>
      <xdr:rowOff>70757</xdr:rowOff>
    </xdr:from>
    <xdr:to>
      <xdr:col>3</xdr:col>
      <xdr:colOff>312964</xdr:colOff>
      <xdr:row>71</xdr:row>
      <xdr:rowOff>122464</xdr:rowOff>
    </xdr:to>
    <xdr:graphicFrame macro="">
      <xdr:nvGraphicFramePr>
        <xdr:cNvPr id="3" name="Gráfico 2">
          <a:extLst>
            <a:ext uri="{FF2B5EF4-FFF2-40B4-BE49-F238E27FC236}">
              <a16:creationId xmlns:a16="http://schemas.microsoft.com/office/drawing/2014/main" id="{9CF103C2-DDDC-4FAF-9551-8DA7CC14D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FEEB09E6-81E0-4A83-A296-288FF66DE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C7E08A05-7131-4C78-AC74-C1B9C868E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23</xdr:row>
      <xdr:rowOff>127000</xdr:rowOff>
    </xdr:to>
    <xdr:graphicFrame macro="">
      <xdr:nvGraphicFramePr>
        <xdr:cNvPr id="2" name="Gráfico 1">
          <a:extLst>
            <a:ext uri="{FF2B5EF4-FFF2-40B4-BE49-F238E27FC236}">
              <a16:creationId xmlns:a16="http://schemas.microsoft.com/office/drawing/2014/main" id="{FD8DC2B4-E7BA-44BE-BDCA-8B9C86A51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F14C5534-C1AF-4C98-BF3A-0DC1E1846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A319BD47-E84A-44C4-8B34-09AA83385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31EE62F4-1AD0-42FB-BB25-D455266ED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F9392F84-E387-4C9A-8960-247750DA5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20</xdr:row>
      <xdr:rowOff>127000</xdr:rowOff>
    </xdr:to>
    <xdr:graphicFrame macro="">
      <xdr:nvGraphicFramePr>
        <xdr:cNvPr id="2" name="Gráfico 1">
          <a:extLst>
            <a:ext uri="{FF2B5EF4-FFF2-40B4-BE49-F238E27FC236}">
              <a16:creationId xmlns:a16="http://schemas.microsoft.com/office/drawing/2014/main" id="{5895E510-2726-486E-BDE7-86D8EDF48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D9411BA3-E739-4EF4-9F3C-F8241E60E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9D98575B-CF8A-4E4C-9866-747397B8C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7.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8.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9.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0.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2.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3.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4.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46.bin"/><Relationship Id="rId1" Type="http://schemas.openxmlformats.org/officeDocument/2006/relationships/hyperlink" Target="https://www.inegi.org.mx/programas/sacrificioganado/default.html" TargetMode="Externa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48.bin"/></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49.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50.bin"/></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51.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52.bin"/></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3.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B168"/>
  <sheetViews>
    <sheetView topLeftCell="A142" workbookViewId="0">
      <selection activeCell="B147" sqref="B147"/>
    </sheetView>
  </sheetViews>
  <sheetFormatPr baseColWidth="10" defaultRowHeight="12.75" x14ac:dyDescent="0.2"/>
  <cols>
    <col min="1" max="1" width="15.7109375" style="12" customWidth="1"/>
    <col min="2" max="2" width="75.7109375" style="12" customWidth="1"/>
    <col min="3" max="16384" width="11.42578125" style="12"/>
  </cols>
  <sheetData>
    <row r="1" spans="1:2" ht="15" x14ac:dyDescent="0.25">
      <c r="A1" s="77" t="s">
        <v>539</v>
      </c>
    </row>
    <row r="2" spans="1:2" x14ac:dyDescent="0.2">
      <c r="A2" s="35" t="s">
        <v>1332</v>
      </c>
    </row>
    <row r="4" spans="1:2" ht="14.25" x14ac:dyDescent="0.2">
      <c r="A4" s="78" t="s">
        <v>540</v>
      </c>
      <c r="B4" s="78" t="s">
        <v>541</v>
      </c>
    </row>
    <row r="5" spans="1:2" ht="15" x14ac:dyDescent="0.25">
      <c r="A5" s="36" t="s">
        <v>542</v>
      </c>
      <c r="B5" s="79" t="s">
        <v>1021</v>
      </c>
    </row>
    <row r="6" spans="1:2" ht="15" x14ac:dyDescent="0.25">
      <c r="A6" s="36" t="s">
        <v>543</v>
      </c>
      <c r="B6" s="79" t="s">
        <v>1022</v>
      </c>
    </row>
    <row r="7" spans="1:2" ht="15" x14ac:dyDescent="0.25">
      <c r="A7" s="36" t="s">
        <v>544</v>
      </c>
      <c r="B7" s="79" t="s">
        <v>1023</v>
      </c>
    </row>
    <row r="8" spans="1:2" ht="15" x14ac:dyDescent="0.25">
      <c r="A8" s="36" t="s">
        <v>545</v>
      </c>
      <c r="B8" s="79" t="s">
        <v>1024</v>
      </c>
    </row>
    <row r="9" spans="1:2" ht="15" x14ac:dyDescent="0.25">
      <c r="A9" s="36" t="s">
        <v>546</v>
      </c>
      <c r="B9" s="79" t="s">
        <v>1025</v>
      </c>
    </row>
    <row r="10" spans="1:2" ht="15" x14ac:dyDescent="0.25">
      <c r="A10" s="36" t="s">
        <v>547</v>
      </c>
      <c r="B10" s="79" t="s">
        <v>1026</v>
      </c>
    </row>
    <row r="11" spans="1:2" ht="15" x14ac:dyDescent="0.25">
      <c r="A11" s="36" t="s">
        <v>548</v>
      </c>
      <c r="B11" s="79" t="s">
        <v>1027</v>
      </c>
    </row>
    <row r="12" spans="1:2" ht="15" x14ac:dyDescent="0.25">
      <c r="A12" s="36" t="s">
        <v>549</v>
      </c>
      <c r="B12" s="79" t="s">
        <v>1028</v>
      </c>
    </row>
    <row r="13" spans="1:2" ht="15" x14ac:dyDescent="0.25">
      <c r="A13" s="36" t="s">
        <v>550</v>
      </c>
      <c r="B13" s="79" t="s">
        <v>1029</v>
      </c>
    </row>
    <row r="14" spans="1:2" ht="15" x14ac:dyDescent="0.25">
      <c r="A14" s="36" t="s">
        <v>551</v>
      </c>
      <c r="B14" s="79" t="s">
        <v>1030</v>
      </c>
    </row>
    <row r="15" spans="1:2" ht="15" x14ac:dyDescent="0.25">
      <c r="A15" s="36" t="s">
        <v>552</v>
      </c>
      <c r="B15" s="79" t="s">
        <v>1031</v>
      </c>
    </row>
    <row r="16" spans="1:2" ht="15" x14ac:dyDescent="0.25">
      <c r="A16" s="36" t="s">
        <v>553</v>
      </c>
      <c r="B16" s="79" t="s">
        <v>1032</v>
      </c>
    </row>
    <row r="17" spans="1:2" ht="15" x14ac:dyDescent="0.25">
      <c r="A17" s="36" t="s">
        <v>554</v>
      </c>
      <c r="B17" s="79" t="s">
        <v>1033</v>
      </c>
    </row>
    <row r="18" spans="1:2" ht="15" x14ac:dyDescent="0.25">
      <c r="A18" s="36" t="s">
        <v>555</v>
      </c>
      <c r="B18" s="79" t="s">
        <v>1034</v>
      </c>
    </row>
    <row r="19" spans="1:2" ht="15" x14ac:dyDescent="0.25">
      <c r="A19" s="36" t="s">
        <v>556</v>
      </c>
      <c r="B19" s="79" t="s">
        <v>1035</v>
      </c>
    </row>
    <row r="20" spans="1:2" ht="15" x14ac:dyDescent="0.25">
      <c r="A20" s="36" t="s">
        <v>557</v>
      </c>
      <c r="B20" s="79" t="s">
        <v>1036</v>
      </c>
    </row>
    <row r="21" spans="1:2" ht="15" x14ac:dyDescent="0.25">
      <c r="A21" s="36" t="s">
        <v>558</v>
      </c>
      <c r="B21" s="79" t="s">
        <v>1037</v>
      </c>
    </row>
    <row r="22" spans="1:2" ht="15" x14ac:dyDescent="0.25">
      <c r="A22" s="36" t="s">
        <v>559</v>
      </c>
      <c r="B22" s="79" t="s">
        <v>1038</v>
      </c>
    </row>
    <row r="23" spans="1:2" ht="15" x14ac:dyDescent="0.25">
      <c r="A23" s="36" t="s">
        <v>560</v>
      </c>
      <c r="B23" s="79" t="s">
        <v>1039</v>
      </c>
    </row>
    <row r="24" spans="1:2" ht="15" x14ac:dyDescent="0.25">
      <c r="A24" s="36" t="s">
        <v>561</v>
      </c>
      <c r="B24" s="79" t="s">
        <v>1040</v>
      </c>
    </row>
    <row r="25" spans="1:2" ht="15" x14ac:dyDescent="0.25">
      <c r="A25" s="36" t="s">
        <v>562</v>
      </c>
      <c r="B25" s="79" t="s">
        <v>1041</v>
      </c>
    </row>
    <row r="26" spans="1:2" ht="15" x14ac:dyDescent="0.25">
      <c r="A26" s="36" t="s">
        <v>765</v>
      </c>
      <c r="B26" s="79" t="s">
        <v>1042</v>
      </c>
    </row>
    <row r="27" spans="1:2" ht="15" x14ac:dyDescent="0.25">
      <c r="A27" s="36" t="s">
        <v>858</v>
      </c>
      <c r="B27" s="79" t="s">
        <v>1043</v>
      </c>
    </row>
    <row r="28" spans="1:2" ht="15" x14ac:dyDescent="0.25">
      <c r="A28" s="36" t="s">
        <v>859</v>
      </c>
      <c r="B28" s="79" t="s">
        <v>1044</v>
      </c>
    </row>
    <row r="29" spans="1:2" ht="15" x14ac:dyDescent="0.25">
      <c r="A29" s="36" t="s">
        <v>860</v>
      </c>
      <c r="B29" s="79" t="s">
        <v>1045</v>
      </c>
    </row>
    <row r="30" spans="1:2" ht="15" x14ac:dyDescent="0.25">
      <c r="A30" s="37" t="s">
        <v>563</v>
      </c>
      <c r="B30" s="79" t="s">
        <v>904</v>
      </c>
    </row>
    <row r="31" spans="1:2" ht="15" x14ac:dyDescent="0.25">
      <c r="A31" s="37" t="s">
        <v>564</v>
      </c>
      <c r="B31" s="79" t="s">
        <v>905</v>
      </c>
    </row>
    <row r="32" spans="1:2" ht="15" x14ac:dyDescent="0.25">
      <c r="A32" s="37" t="s">
        <v>673</v>
      </c>
      <c r="B32" s="79" t="s">
        <v>906</v>
      </c>
    </row>
    <row r="33" spans="1:2" ht="15" x14ac:dyDescent="0.25">
      <c r="A33" s="37" t="s">
        <v>674</v>
      </c>
      <c r="B33" s="79" t="s">
        <v>907</v>
      </c>
    </row>
    <row r="34" spans="1:2" ht="15" x14ac:dyDescent="0.25">
      <c r="A34" s="37" t="s">
        <v>675</v>
      </c>
      <c r="B34" s="79" t="s">
        <v>908</v>
      </c>
    </row>
    <row r="35" spans="1:2" ht="15" x14ac:dyDescent="0.25">
      <c r="A35" s="37" t="s">
        <v>676</v>
      </c>
      <c r="B35" s="79" t="s">
        <v>909</v>
      </c>
    </row>
    <row r="36" spans="1:2" ht="15" x14ac:dyDescent="0.25">
      <c r="A36" s="37" t="s">
        <v>565</v>
      </c>
      <c r="B36" s="79" t="s">
        <v>910</v>
      </c>
    </row>
    <row r="37" spans="1:2" ht="15" x14ac:dyDescent="0.25">
      <c r="A37" s="37" t="s">
        <v>566</v>
      </c>
      <c r="B37" s="79" t="s">
        <v>911</v>
      </c>
    </row>
    <row r="38" spans="1:2" ht="15" x14ac:dyDescent="0.25">
      <c r="A38" s="37" t="s">
        <v>567</v>
      </c>
      <c r="B38" s="79" t="s">
        <v>912</v>
      </c>
    </row>
    <row r="39" spans="1:2" ht="15" x14ac:dyDescent="0.25">
      <c r="A39" s="37" t="s">
        <v>568</v>
      </c>
      <c r="B39" s="79" t="s">
        <v>913</v>
      </c>
    </row>
    <row r="40" spans="1:2" ht="15" x14ac:dyDescent="0.25">
      <c r="A40" s="37" t="s">
        <v>569</v>
      </c>
      <c r="B40" s="79" t="s">
        <v>914</v>
      </c>
    </row>
    <row r="41" spans="1:2" ht="15" x14ac:dyDescent="0.25">
      <c r="A41" s="37" t="s">
        <v>570</v>
      </c>
      <c r="B41" s="79" t="s">
        <v>915</v>
      </c>
    </row>
    <row r="42" spans="1:2" ht="15" x14ac:dyDescent="0.25">
      <c r="A42" s="37" t="s">
        <v>571</v>
      </c>
      <c r="B42" s="79" t="s">
        <v>916</v>
      </c>
    </row>
    <row r="43" spans="1:2" ht="15" x14ac:dyDescent="0.25">
      <c r="A43" s="37" t="s">
        <v>572</v>
      </c>
      <c r="B43" s="79" t="s">
        <v>917</v>
      </c>
    </row>
    <row r="44" spans="1:2" ht="15" x14ac:dyDescent="0.25">
      <c r="A44" s="37" t="s">
        <v>573</v>
      </c>
      <c r="B44" s="79" t="s">
        <v>918</v>
      </c>
    </row>
    <row r="45" spans="1:2" ht="15" x14ac:dyDescent="0.25">
      <c r="A45" s="37" t="s">
        <v>574</v>
      </c>
      <c r="B45" s="79" t="s">
        <v>919</v>
      </c>
    </row>
    <row r="46" spans="1:2" ht="15" x14ac:dyDescent="0.25">
      <c r="A46" s="37" t="s">
        <v>575</v>
      </c>
      <c r="B46" s="79" t="s">
        <v>920</v>
      </c>
    </row>
    <row r="47" spans="1:2" ht="15" x14ac:dyDescent="0.25">
      <c r="A47" s="37" t="s">
        <v>576</v>
      </c>
      <c r="B47" s="79" t="s">
        <v>921</v>
      </c>
    </row>
    <row r="48" spans="1:2" ht="15" x14ac:dyDescent="0.25">
      <c r="A48" s="37" t="s">
        <v>577</v>
      </c>
      <c r="B48" s="79" t="s">
        <v>922</v>
      </c>
    </row>
    <row r="49" spans="1:2" ht="15" x14ac:dyDescent="0.25">
      <c r="A49" s="37" t="s">
        <v>578</v>
      </c>
      <c r="B49" s="79" t="s">
        <v>923</v>
      </c>
    </row>
    <row r="50" spans="1:2" ht="15" x14ac:dyDescent="0.25">
      <c r="A50" s="37" t="s">
        <v>579</v>
      </c>
      <c r="B50" s="79" t="s">
        <v>924</v>
      </c>
    </row>
    <row r="51" spans="1:2" ht="15" x14ac:dyDescent="0.25">
      <c r="A51" s="37" t="s">
        <v>580</v>
      </c>
      <c r="B51" s="79" t="s">
        <v>925</v>
      </c>
    </row>
    <row r="52" spans="1:2" ht="15" x14ac:dyDescent="0.25">
      <c r="A52" s="37" t="s">
        <v>581</v>
      </c>
      <c r="B52" s="79" t="s">
        <v>926</v>
      </c>
    </row>
    <row r="53" spans="1:2" ht="15" x14ac:dyDescent="0.25">
      <c r="A53" s="37" t="s">
        <v>582</v>
      </c>
      <c r="B53" s="79" t="s">
        <v>927</v>
      </c>
    </row>
    <row r="54" spans="1:2" ht="15" x14ac:dyDescent="0.25">
      <c r="A54" s="37" t="s">
        <v>583</v>
      </c>
      <c r="B54" s="79" t="s">
        <v>928</v>
      </c>
    </row>
    <row r="55" spans="1:2" ht="15" x14ac:dyDescent="0.25">
      <c r="A55" s="37" t="s">
        <v>584</v>
      </c>
      <c r="B55" s="79" t="s">
        <v>929</v>
      </c>
    </row>
    <row r="56" spans="1:2" ht="15" x14ac:dyDescent="0.25">
      <c r="A56" s="37" t="s">
        <v>585</v>
      </c>
      <c r="B56" s="79" t="s">
        <v>930</v>
      </c>
    </row>
    <row r="57" spans="1:2" ht="15" x14ac:dyDescent="0.25">
      <c r="A57" s="37" t="s">
        <v>586</v>
      </c>
      <c r="B57" s="79" t="s">
        <v>931</v>
      </c>
    </row>
    <row r="58" spans="1:2" ht="15" x14ac:dyDescent="0.25">
      <c r="A58" s="37" t="s">
        <v>587</v>
      </c>
      <c r="B58" s="79" t="s">
        <v>932</v>
      </c>
    </row>
    <row r="59" spans="1:2" ht="15" x14ac:dyDescent="0.25">
      <c r="A59" s="37" t="s">
        <v>588</v>
      </c>
      <c r="B59" s="79" t="s">
        <v>933</v>
      </c>
    </row>
    <row r="60" spans="1:2" ht="15" x14ac:dyDescent="0.25">
      <c r="A60" s="37" t="s">
        <v>589</v>
      </c>
      <c r="B60" s="79" t="s">
        <v>934</v>
      </c>
    </row>
    <row r="61" spans="1:2" ht="15" x14ac:dyDescent="0.25">
      <c r="A61" s="37" t="s">
        <v>590</v>
      </c>
      <c r="B61" s="79" t="s">
        <v>935</v>
      </c>
    </row>
    <row r="62" spans="1:2" ht="15" x14ac:dyDescent="0.25">
      <c r="A62" s="37" t="s">
        <v>591</v>
      </c>
      <c r="B62" s="79" t="s">
        <v>936</v>
      </c>
    </row>
    <row r="63" spans="1:2" ht="15" x14ac:dyDescent="0.25">
      <c r="A63" s="37" t="s">
        <v>592</v>
      </c>
      <c r="B63" s="79" t="s">
        <v>937</v>
      </c>
    </row>
    <row r="64" spans="1:2" ht="15" x14ac:dyDescent="0.25">
      <c r="A64" s="37" t="s">
        <v>593</v>
      </c>
      <c r="B64" s="79" t="s">
        <v>938</v>
      </c>
    </row>
    <row r="65" spans="1:2" ht="15" x14ac:dyDescent="0.25">
      <c r="A65" s="37" t="s">
        <v>594</v>
      </c>
      <c r="B65" s="79" t="s">
        <v>939</v>
      </c>
    </row>
    <row r="66" spans="1:2" ht="15" x14ac:dyDescent="0.25">
      <c r="A66" s="37" t="s">
        <v>595</v>
      </c>
      <c r="B66" s="79" t="s">
        <v>940</v>
      </c>
    </row>
    <row r="67" spans="1:2" ht="15" x14ac:dyDescent="0.25">
      <c r="A67" s="37" t="s">
        <v>596</v>
      </c>
      <c r="B67" s="79" t="s">
        <v>941</v>
      </c>
    </row>
    <row r="68" spans="1:2" ht="15" x14ac:dyDescent="0.25">
      <c r="A68" s="37" t="s">
        <v>597</v>
      </c>
      <c r="B68" s="79" t="s">
        <v>942</v>
      </c>
    </row>
    <row r="69" spans="1:2" ht="15" x14ac:dyDescent="0.25">
      <c r="A69" s="37" t="s">
        <v>598</v>
      </c>
      <c r="B69" s="79" t="s">
        <v>943</v>
      </c>
    </row>
    <row r="70" spans="1:2" ht="15" x14ac:dyDescent="0.25">
      <c r="A70" s="37" t="s">
        <v>599</v>
      </c>
      <c r="B70" s="79" t="s">
        <v>944</v>
      </c>
    </row>
    <row r="71" spans="1:2" ht="15" x14ac:dyDescent="0.25">
      <c r="A71" s="37" t="s">
        <v>600</v>
      </c>
      <c r="B71" s="79" t="s">
        <v>945</v>
      </c>
    </row>
    <row r="72" spans="1:2" ht="15" x14ac:dyDescent="0.25">
      <c r="A72" s="37" t="s">
        <v>601</v>
      </c>
      <c r="B72" s="79" t="s">
        <v>946</v>
      </c>
    </row>
    <row r="73" spans="1:2" ht="15" x14ac:dyDescent="0.25">
      <c r="A73" s="37" t="s">
        <v>602</v>
      </c>
      <c r="B73" s="79" t="s">
        <v>947</v>
      </c>
    </row>
    <row r="74" spans="1:2" ht="15" x14ac:dyDescent="0.25">
      <c r="A74" s="37" t="s">
        <v>766</v>
      </c>
      <c r="B74" s="79" t="s">
        <v>948</v>
      </c>
    </row>
    <row r="75" spans="1:2" ht="15" x14ac:dyDescent="0.25">
      <c r="A75" s="37" t="s">
        <v>767</v>
      </c>
      <c r="B75" s="79" t="s">
        <v>949</v>
      </c>
    </row>
    <row r="76" spans="1:2" ht="15" x14ac:dyDescent="0.25">
      <c r="A76" s="37" t="s">
        <v>768</v>
      </c>
      <c r="B76" s="79" t="s">
        <v>950</v>
      </c>
    </row>
    <row r="77" spans="1:2" ht="15" x14ac:dyDescent="0.25">
      <c r="A77" s="37" t="s">
        <v>769</v>
      </c>
      <c r="B77" s="79" t="s">
        <v>951</v>
      </c>
    </row>
    <row r="78" spans="1:2" ht="15" x14ac:dyDescent="0.25">
      <c r="A78" s="37" t="s">
        <v>603</v>
      </c>
      <c r="B78" s="79" t="s">
        <v>952</v>
      </c>
    </row>
    <row r="79" spans="1:2" ht="15" x14ac:dyDescent="0.25">
      <c r="A79" s="37" t="s">
        <v>604</v>
      </c>
      <c r="B79" s="79" t="s">
        <v>953</v>
      </c>
    </row>
    <row r="80" spans="1:2" ht="15" x14ac:dyDescent="0.25">
      <c r="A80" s="37" t="s">
        <v>605</v>
      </c>
      <c r="B80" s="79" t="s">
        <v>954</v>
      </c>
    </row>
    <row r="81" spans="1:2" ht="15" x14ac:dyDescent="0.25">
      <c r="A81" s="37" t="s">
        <v>606</v>
      </c>
      <c r="B81" s="79" t="s">
        <v>955</v>
      </c>
    </row>
    <row r="82" spans="1:2" ht="15" x14ac:dyDescent="0.25">
      <c r="A82" s="37" t="s">
        <v>607</v>
      </c>
      <c r="B82" s="79" t="s">
        <v>956</v>
      </c>
    </row>
    <row r="83" spans="1:2" ht="15" x14ac:dyDescent="0.25">
      <c r="A83" s="37" t="s">
        <v>608</v>
      </c>
      <c r="B83" s="79" t="s">
        <v>957</v>
      </c>
    </row>
    <row r="84" spans="1:2" ht="15" x14ac:dyDescent="0.25">
      <c r="A84" s="37" t="s">
        <v>609</v>
      </c>
      <c r="B84" s="79" t="s">
        <v>958</v>
      </c>
    </row>
    <row r="85" spans="1:2" ht="15" x14ac:dyDescent="0.25">
      <c r="A85" s="37" t="s">
        <v>610</v>
      </c>
      <c r="B85" s="79" t="s">
        <v>959</v>
      </c>
    </row>
    <row r="86" spans="1:2" ht="15" x14ac:dyDescent="0.25">
      <c r="A86" s="37" t="s">
        <v>861</v>
      </c>
      <c r="B86" s="79" t="s">
        <v>960</v>
      </c>
    </row>
    <row r="87" spans="1:2" ht="15" x14ac:dyDescent="0.25">
      <c r="A87" s="37" t="s">
        <v>862</v>
      </c>
      <c r="B87" s="79" t="s">
        <v>961</v>
      </c>
    </row>
    <row r="88" spans="1:2" ht="15" x14ac:dyDescent="0.25">
      <c r="A88" s="37" t="s">
        <v>863</v>
      </c>
      <c r="B88" s="79" t="s">
        <v>962</v>
      </c>
    </row>
    <row r="89" spans="1:2" ht="15" x14ac:dyDescent="0.25">
      <c r="A89" s="37" t="s">
        <v>611</v>
      </c>
      <c r="B89" s="79" t="s">
        <v>963</v>
      </c>
    </row>
    <row r="90" spans="1:2" ht="15" x14ac:dyDescent="0.25">
      <c r="A90" s="37" t="s">
        <v>612</v>
      </c>
      <c r="B90" s="79" t="s">
        <v>964</v>
      </c>
    </row>
    <row r="91" spans="1:2" ht="15" x14ac:dyDescent="0.25">
      <c r="A91" s="37" t="s">
        <v>677</v>
      </c>
      <c r="B91" s="79" t="s">
        <v>965</v>
      </c>
    </row>
    <row r="92" spans="1:2" ht="15" x14ac:dyDescent="0.25">
      <c r="A92" s="37" t="s">
        <v>678</v>
      </c>
      <c r="B92" s="79" t="s">
        <v>966</v>
      </c>
    </row>
    <row r="93" spans="1:2" ht="15" x14ac:dyDescent="0.25">
      <c r="A93" s="37" t="s">
        <v>679</v>
      </c>
      <c r="B93" s="79" t="s">
        <v>967</v>
      </c>
    </row>
    <row r="94" spans="1:2" ht="15" x14ac:dyDescent="0.25">
      <c r="A94" s="37" t="s">
        <v>613</v>
      </c>
      <c r="B94" s="79" t="s">
        <v>968</v>
      </c>
    </row>
    <row r="95" spans="1:2" ht="15" x14ac:dyDescent="0.25">
      <c r="A95" s="37" t="s">
        <v>614</v>
      </c>
      <c r="B95" s="79" t="s">
        <v>969</v>
      </c>
    </row>
    <row r="96" spans="1:2" ht="15" x14ac:dyDescent="0.25">
      <c r="A96" s="37" t="s">
        <v>615</v>
      </c>
      <c r="B96" s="79" t="s">
        <v>970</v>
      </c>
    </row>
    <row r="97" spans="1:2" ht="15" x14ac:dyDescent="0.25">
      <c r="A97" s="37" t="s">
        <v>1333</v>
      </c>
      <c r="B97" s="79" t="s">
        <v>971</v>
      </c>
    </row>
    <row r="98" spans="1:2" ht="15" x14ac:dyDescent="0.25">
      <c r="A98" s="37" t="s">
        <v>1334</v>
      </c>
      <c r="B98" s="79" t="s">
        <v>972</v>
      </c>
    </row>
    <row r="99" spans="1:2" ht="15" x14ac:dyDescent="0.25">
      <c r="A99" s="37" t="s">
        <v>1335</v>
      </c>
      <c r="B99" s="79" t="s">
        <v>973</v>
      </c>
    </row>
    <row r="100" spans="1:2" ht="15" x14ac:dyDescent="0.25">
      <c r="A100" s="37" t="s">
        <v>1336</v>
      </c>
      <c r="B100" s="79" t="s">
        <v>974</v>
      </c>
    </row>
    <row r="101" spans="1:2" ht="15" x14ac:dyDescent="0.25">
      <c r="A101" s="37" t="s">
        <v>616</v>
      </c>
      <c r="B101" s="79" t="s">
        <v>975</v>
      </c>
    </row>
    <row r="102" spans="1:2" ht="15" x14ac:dyDescent="0.25">
      <c r="A102" s="37" t="s">
        <v>617</v>
      </c>
      <c r="B102" s="79" t="s">
        <v>976</v>
      </c>
    </row>
    <row r="103" spans="1:2" ht="15" x14ac:dyDescent="0.25">
      <c r="A103" s="37" t="s">
        <v>618</v>
      </c>
      <c r="B103" s="79" t="s">
        <v>881</v>
      </c>
    </row>
    <row r="104" spans="1:2" ht="15" x14ac:dyDescent="0.25">
      <c r="A104" s="37" t="s">
        <v>619</v>
      </c>
      <c r="B104" s="79" t="s">
        <v>884</v>
      </c>
    </row>
    <row r="105" spans="1:2" ht="15" x14ac:dyDescent="0.25">
      <c r="A105" s="37" t="s">
        <v>620</v>
      </c>
      <c r="B105" s="79" t="s">
        <v>885</v>
      </c>
    </row>
    <row r="106" spans="1:2" ht="15" x14ac:dyDescent="0.25">
      <c r="A106" s="37" t="s">
        <v>621</v>
      </c>
      <c r="B106" s="79" t="s">
        <v>888</v>
      </c>
    </row>
    <row r="107" spans="1:2" ht="15" x14ac:dyDescent="0.25">
      <c r="A107" s="37" t="s">
        <v>622</v>
      </c>
      <c r="B107" s="79" t="s">
        <v>891</v>
      </c>
    </row>
    <row r="108" spans="1:2" ht="15" x14ac:dyDescent="0.25">
      <c r="A108" s="37" t="s">
        <v>623</v>
      </c>
      <c r="B108" s="79" t="s">
        <v>893</v>
      </c>
    </row>
    <row r="109" spans="1:2" ht="15" x14ac:dyDescent="0.25">
      <c r="A109" s="37" t="s">
        <v>624</v>
      </c>
      <c r="B109" s="79" t="s">
        <v>894</v>
      </c>
    </row>
    <row r="110" spans="1:2" ht="15" x14ac:dyDescent="0.25">
      <c r="A110" s="37" t="s">
        <v>625</v>
      </c>
      <c r="B110" s="79" t="s">
        <v>895</v>
      </c>
    </row>
    <row r="111" spans="1:2" ht="15" x14ac:dyDescent="0.25">
      <c r="A111" s="37" t="s">
        <v>626</v>
      </c>
      <c r="B111" s="79" t="s">
        <v>898</v>
      </c>
    </row>
    <row r="112" spans="1:2" ht="15" x14ac:dyDescent="0.25">
      <c r="A112" s="37" t="s">
        <v>627</v>
      </c>
      <c r="B112" s="79" t="s">
        <v>977</v>
      </c>
    </row>
    <row r="113" spans="1:2" ht="15" x14ac:dyDescent="0.25">
      <c r="A113" s="37" t="s">
        <v>628</v>
      </c>
      <c r="B113" s="79" t="s">
        <v>899</v>
      </c>
    </row>
    <row r="114" spans="1:2" ht="15" x14ac:dyDescent="0.25">
      <c r="A114" s="37" t="s">
        <v>629</v>
      </c>
      <c r="B114" s="79" t="s">
        <v>901</v>
      </c>
    </row>
    <row r="115" spans="1:2" ht="15" x14ac:dyDescent="0.25">
      <c r="A115" s="37" t="s">
        <v>630</v>
      </c>
      <c r="B115" s="79" t="s">
        <v>902</v>
      </c>
    </row>
    <row r="116" spans="1:2" ht="15" x14ac:dyDescent="0.25">
      <c r="A116" s="37" t="s">
        <v>631</v>
      </c>
      <c r="B116" s="79" t="s">
        <v>978</v>
      </c>
    </row>
    <row r="117" spans="1:2" ht="15" x14ac:dyDescent="0.25">
      <c r="A117" s="37" t="s">
        <v>632</v>
      </c>
      <c r="B117" s="79" t="s">
        <v>979</v>
      </c>
    </row>
    <row r="118" spans="1:2" ht="15" x14ac:dyDescent="0.25">
      <c r="A118" s="37" t="s">
        <v>633</v>
      </c>
      <c r="B118" s="79" t="s">
        <v>980</v>
      </c>
    </row>
    <row r="119" spans="1:2" ht="15" x14ac:dyDescent="0.25">
      <c r="A119" s="37" t="s">
        <v>634</v>
      </c>
      <c r="B119" s="79" t="s">
        <v>981</v>
      </c>
    </row>
    <row r="120" spans="1:2" ht="15" x14ac:dyDescent="0.25">
      <c r="A120" s="37" t="s">
        <v>635</v>
      </c>
      <c r="B120" s="79" t="s">
        <v>982</v>
      </c>
    </row>
    <row r="121" spans="1:2" ht="15" x14ac:dyDescent="0.25">
      <c r="A121" s="37" t="s">
        <v>636</v>
      </c>
      <c r="B121" s="79" t="s">
        <v>983</v>
      </c>
    </row>
    <row r="122" spans="1:2" ht="15" x14ac:dyDescent="0.25">
      <c r="A122" s="37" t="s">
        <v>637</v>
      </c>
      <c r="B122" s="79" t="s">
        <v>984</v>
      </c>
    </row>
    <row r="123" spans="1:2" ht="15" x14ac:dyDescent="0.25">
      <c r="A123" s="37" t="s">
        <v>638</v>
      </c>
      <c r="B123" s="79" t="s">
        <v>985</v>
      </c>
    </row>
    <row r="124" spans="1:2" ht="15" x14ac:dyDescent="0.25">
      <c r="A124" s="37" t="s">
        <v>639</v>
      </c>
      <c r="B124" s="79" t="s">
        <v>986</v>
      </c>
    </row>
    <row r="125" spans="1:2" ht="15" x14ac:dyDescent="0.25">
      <c r="A125" s="37" t="s">
        <v>640</v>
      </c>
      <c r="B125" s="79" t="s">
        <v>987</v>
      </c>
    </row>
    <row r="126" spans="1:2" ht="15" x14ac:dyDescent="0.25">
      <c r="A126" s="37" t="s">
        <v>641</v>
      </c>
      <c r="B126" s="79" t="s">
        <v>988</v>
      </c>
    </row>
    <row r="127" spans="1:2" ht="15" x14ac:dyDescent="0.25">
      <c r="A127" s="37" t="s">
        <v>660</v>
      </c>
      <c r="B127" s="79" t="s">
        <v>989</v>
      </c>
    </row>
    <row r="128" spans="1:2" ht="15" x14ac:dyDescent="0.25">
      <c r="A128" s="37" t="s">
        <v>661</v>
      </c>
      <c r="B128" s="79" t="s">
        <v>990</v>
      </c>
    </row>
    <row r="129" spans="1:2" ht="15" x14ac:dyDescent="0.25">
      <c r="A129" s="37" t="s">
        <v>662</v>
      </c>
      <c r="B129" s="79" t="s">
        <v>991</v>
      </c>
    </row>
    <row r="130" spans="1:2" ht="15" x14ac:dyDescent="0.25">
      <c r="A130" s="37" t="s">
        <v>663</v>
      </c>
      <c r="B130" s="79" t="s">
        <v>992</v>
      </c>
    </row>
    <row r="131" spans="1:2" ht="15" x14ac:dyDescent="0.25">
      <c r="A131" s="37" t="s">
        <v>664</v>
      </c>
      <c r="B131" s="79" t="s">
        <v>993</v>
      </c>
    </row>
    <row r="132" spans="1:2" ht="15" x14ac:dyDescent="0.25">
      <c r="A132" s="37" t="s">
        <v>665</v>
      </c>
      <c r="B132" s="79" t="s">
        <v>994</v>
      </c>
    </row>
    <row r="133" spans="1:2" ht="15" x14ac:dyDescent="0.25">
      <c r="A133" s="37" t="s">
        <v>666</v>
      </c>
      <c r="B133" s="79" t="s">
        <v>995</v>
      </c>
    </row>
    <row r="134" spans="1:2" ht="15" x14ac:dyDescent="0.25">
      <c r="A134" s="37" t="s">
        <v>667</v>
      </c>
      <c r="B134" s="79" t="s">
        <v>996</v>
      </c>
    </row>
    <row r="135" spans="1:2" ht="15" x14ac:dyDescent="0.25">
      <c r="A135" s="37" t="s">
        <v>770</v>
      </c>
      <c r="B135" s="79" t="s">
        <v>1013</v>
      </c>
    </row>
    <row r="136" spans="1:2" ht="15" x14ac:dyDescent="0.25">
      <c r="A136" s="37" t="s">
        <v>771</v>
      </c>
      <c r="B136" s="79" t="s">
        <v>1014</v>
      </c>
    </row>
    <row r="137" spans="1:2" ht="15" x14ac:dyDescent="0.25">
      <c r="A137" s="37" t="s">
        <v>772</v>
      </c>
      <c r="B137" s="79" t="s">
        <v>1015</v>
      </c>
    </row>
    <row r="138" spans="1:2" ht="15" x14ac:dyDescent="0.25">
      <c r="A138" s="37" t="s">
        <v>773</v>
      </c>
      <c r="B138" s="79" t="s">
        <v>1016</v>
      </c>
    </row>
    <row r="139" spans="1:2" ht="15" x14ac:dyDescent="0.25">
      <c r="A139" s="37" t="s">
        <v>774</v>
      </c>
      <c r="B139" s="79" t="s">
        <v>1017</v>
      </c>
    </row>
    <row r="140" spans="1:2" ht="15" x14ac:dyDescent="0.25">
      <c r="A140" s="37" t="s">
        <v>775</v>
      </c>
      <c r="B140" s="79" t="s">
        <v>1018</v>
      </c>
    </row>
    <row r="141" spans="1:2" ht="15" x14ac:dyDescent="0.25">
      <c r="A141" s="37" t="s">
        <v>776</v>
      </c>
      <c r="B141" s="79" t="s">
        <v>1019</v>
      </c>
    </row>
    <row r="142" spans="1:2" ht="15" x14ac:dyDescent="0.25">
      <c r="A142" s="37" t="s">
        <v>777</v>
      </c>
      <c r="B142" s="79" t="s">
        <v>1020</v>
      </c>
    </row>
    <row r="143" spans="1:2" ht="15" x14ac:dyDescent="0.25">
      <c r="A143" s="37" t="s">
        <v>778</v>
      </c>
      <c r="B143" s="79" t="s">
        <v>997</v>
      </c>
    </row>
    <row r="144" spans="1:2" ht="15" x14ac:dyDescent="0.25">
      <c r="A144" s="37" t="s">
        <v>779</v>
      </c>
      <c r="B144" s="79" t="s">
        <v>998</v>
      </c>
    </row>
    <row r="145" spans="1:2" ht="15" x14ac:dyDescent="0.25">
      <c r="A145" s="37" t="s">
        <v>780</v>
      </c>
      <c r="B145" s="79" t="s">
        <v>999</v>
      </c>
    </row>
    <row r="146" spans="1:2" ht="15" x14ac:dyDescent="0.25">
      <c r="A146" s="37" t="s">
        <v>864</v>
      </c>
      <c r="B146" s="79" t="s">
        <v>1000</v>
      </c>
    </row>
    <row r="147" spans="1:2" ht="15" x14ac:dyDescent="0.25">
      <c r="A147" s="37" t="s">
        <v>865</v>
      </c>
      <c r="B147" s="79" t="s">
        <v>1001</v>
      </c>
    </row>
    <row r="148" spans="1:2" ht="15" x14ac:dyDescent="0.25">
      <c r="A148" s="37" t="s">
        <v>866</v>
      </c>
      <c r="B148" s="79" t="s">
        <v>1002</v>
      </c>
    </row>
    <row r="149" spans="1:2" ht="15" x14ac:dyDescent="0.25">
      <c r="A149" s="37" t="s">
        <v>867</v>
      </c>
      <c r="B149" s="79" t="s">
        <v>1003</v>
      </c>
    </row>
    <row r="150" spans="1:2" ht="15" x14ac:dyDescent="0.25">
      <c r="A150" s="37" t="s">
        <v>868</v>
      </c>
      <c r="B150" s="79" t="s">
        <v>1004</v>
      </c>
    </row>
    <row r="151" spans="1:2" ht="15" x14ac:dyDescent="0.25">
      <c r="A151" s="37" t="s">
        <v>869</v>
      </c>
      <c r="B151" s="79" t="s">
        <v>1005</v>
      </c>
    </row>
    <row r="152" spans="1:2" ht="15" x14ac:dyDescent="0.25">
      <c r="A152" s="37" t="s">
        <v>870</v>
      </c>
      <c r="B152" s="79" t="s">
        <v>1006</v>
      </c>
    </row>
    <row r="153" spans="1:2" ht="15" x14ac:dyDescent="0.25">
      <c r="A153" s="37" t="s">
        <v>871</v>
      </c>
      <c r="B153" s="79" t="s">
        <v>1007</v>
      </c>
    </row>
    <row r="154" spans="1:2" ht="15" x14ac:dyDescent="0.25">
      <c r="A154" s="37" t="s">
        <v>872</v>
      </c>
      <c r="B154" s="79" t="s">
        <v>1008</v>
      </c>
    </row>
    <row r="155" spans="1:2" ht="15" x14ac:dyDescent="0.25">
      <c r="A155" s="37" t="s">
        <v>873</v>
      </c>
      <c r="B155" s="79" t="s">
        <v>1009</v>
      </c>
    </row>
    <row r="156" spans="1:2" ht="15" x14ac:dyDescent="0.25">
      <c r="A156" s="37" t="s">
        <v>874</v>
      </c>
      <c r="B156" s="79" t="s">
        <v>1010</v>
      </c>
    </row>
    <row r="157" spans="1:2" ht="15" x14ac:dyDescent="0.25">
      <c r="A157" s="37" t="s">
        <v>875</v>
      </c>
      <c r="B157" s="79" t="s">
        <v>1011</v>
      </c>
    </row>
    <row r="158" spans="1:2" ht="15" x14ac:dyDescent="0.25">
      <c r="A158" s="37" t="s">
        <v>876</v>
      </c>
      <c r="B158" s="79" t="s">
        <v>1012</v>
      </c>
    </row>
    <row r="159" spans="1:2" ht="15" x14ac:dyDescent="0.25">
      <c r="A159" s="37" t="s">
        <v>1337</v>
      </c>
      <c r="B159" s="79" t="s">
        <v>1326</v>
      </c>
    </row>
    <row r="160" spans="1:2" ht="15" x14ac:dyDescent="0.25">
      <c r="A160" s="37" t="s">
        <v>1338</v>
      </c>
      <c r="B160" s="79" t="s">
        <v>1327</v>
      </c>
    </row>
    <row r="161" spans="1:2" ht="15" x14ac:dyDescent="0.25">
      <c r="A161" s="37" t="s">
        <v>1339</v>
      </c>
      <c r="B161" s="79" t="s">
        <v>1328</v>
      </c>
    </row>
    <row r="162" spans="1:2" ht="15" x14ac:dyDescent="0.25">
      <c r="A162" s="37" t="s">
        <v>1340</v>
      </c>
      <c r="B162" s="79" t="s">
        <v>1329</v>
      </c>
    </row>
    <row r="163" spans="1:2" ht="15" x14ac:dyDescent="0.25">
      <c r="A163" s="37" t="s">
        <v>1341</v>
      </c>
      <c r="B163" s="79" t="s">
        <v>1330</v>
      </c>
    </row>
    <row r="164" spans="1:2" x14ac:dyDescent="0.2">
      <c r="B164" s="255"/>
    </row>
    <row r="165" spans="1:2" x14ac:dyDescent="0.2">
      <c r="B165" s="255"/>
    </row>
    <row r="166" spans="1:2" x14ac:dyDescent="0.2">
      <c r="B166" s="255"/>
    </row>
    <row r="167" spans="1:2" x14ac:dyDescent="0.2">
      <c r="B167" s="255"/>
    </row>
    <row r="168" spans="1:2" x14ac:dyDescent="0.2">
      <c r="B168" s="255"/>
    </row>
  </sheetData>
  <hyperlinks>
    <hyperlink ref="B5" location="Start2" display="Tabla 1. PIB de Jalisco por sector en 2019, millones de pesos y participación porcentual" xr:uid="{D22CFB37-59A6-497F-8220-6DCA21EFA8F2}"/>
    <hyperlink ref="B6" location="Start3" display="Tabla 2. Trabajadores asegurados en el IMSS de la industria del plástico y del hule por fracción y tipo de empleo en noviembre de 2020" xr:uid="{0A17FE28-ECE3-493E-A21B-300DCA3E3887}"/>
    <hyperlink ref="B7" location="Start4" display="Tabla 3. Establecimientos de la industria del plástico y del hule por subrama" xr:uid="{3597F786-EBC4-4184-8BEA-289A7B4B0507}"/>
    <hyperlink ref="B8" location="Start5" display="Tabla 4. Proporción a 17 meses de muertes de los establecimientos, por sector de actividad económica y tamaño del establecimiento, mayo 2019-septiembre2020" xr:uid="{EB263676-CBAD-4FC0-AE1C-571CCC41B37D}"/>
    <hyperlink ref="B9" location="Start6" display="Tabla 5. Exportaciones de Jalisco por subsector en el tercer trimestre de 2020" xr:uid="{6FFE3830-4063-4FE3-A4A2-45AE8F308569}"/>
    <hyperlink ref="B10" location="Start7" display="Tabla 6. Exportaciones de Jalisco por subsector acumulado al tercer trimestre de 2020" xr:uid="{68E6B2DF-3C63-4B5C-B1B4-C40E8A45EC33}"/>
    <hyperlink ref="B11" location="Start8" display="Tabla 7. Indicador de Confianza del Consumidor Jalisciense, nivel del indicador y subíndices, febrero, octubre y noviembre de 2020" xr:uid="{A17349AB-4996-4409-B249-49F7A782BB2E}"/>
    <hyperlink ref="B12" location="Start9" display="Tabla 8. Empleos en Jalisco por sector de actividad económica, noviembre 2020 vs octubre 2020" xr:uid="{DC7E1BF8-01BC-4BCD-9FAF-D0A126A56900}"/>
    <hyperlink ref="B13" location="Start10" display="Tabla 9. Empleos en Jalisco por sector de actividad económica, acumulado a noviembre 2020" xr:uid="{25E35901-223E-4BD5-85EA-B1F52BD0F882}"/>
    <hyperlink ref="B14" location="Start11" display="Tabla 10. Trabajadores asegurados en el IMSS en Jalisco por sector de actividad económica y sexo, noviembre 2020 octubre 2020" xr:uid="{A4259D32-17BA-4674-9F6F-C2CFC116315C}"/>
    <hyperlink ref="B15" location="Start12" display="Tabla 11. Empleos en Jalisco por grupos de edad noviembre 2020 vs octubre 2020" xr:uid="{8EA77A01-3475-4774-AD79-DA0548EEA59E}"/>
    <hyperlink ref="B16" location="Start13" display="Tabla 12. Patrones registrados en el IMSS en Jalisco por división económica, octubre-noviembre 2020" xr:uid="{64422890-E669-4810-89CD-B52A3F02B541}"/>
    <hyperlink ref="B17" location="Start14" display="Tabla 13. Patrones registrados en el IMSS en Jalisco por división económica, diciembre 2019-noviembre 2020" xr:uid="{F7E9DB31-777A-48FA-84EA-1C1FCB936DD5}"/>
    <hyperlink ref="B18" location="Start15" display="Tabla 14. Patrones registrados en el IMSS en Jalisco por división económica, noviembre 2019-noviembre 2020" xr:uid="{52C5FE35-579A-4E0A-A4EC-35134BCF5FA5}"/>
    <hyperlink ref="B19" location="Start16" display="Tabla 15. Patrones registrados en el IMSS en Jalisco por división económica, marzo vs noviembre de 2020" xr:uid="{33DA25A1-2DF5-4214-B7D4-9670414A7E4F}"/>
    <hyperlink ref="B20" location="Start17" display="Tabla 16. Patrones registrados en el IMSS en Jalisco por tamaño, octubre-noviembre 2020" xr:uid="{27645890-B295-4B14-AB82-7E0030EB4472}"/>
    <hyperlink ref="B21" location="Start18" display="Tabla 17. Patrones registrados en el IMSS en Jalisco por tamaño, noviembre 2019 y noviembre 2020" xr:uid="{DF632A52-0B24-4685-84B3-3460C013729B}"/>
    <hyperlink ref="B22" location="Start19" display="Tabla 18. Patrones registrados en el IMSS en Jalisco por tamaño, noviembre vs marzo 2020" xr:uid="{41062544-EFAE-487A-B399-5E93D23F28F3}"/>
    <hyperlink ref="B23" location="Start20" display="Tabla 19. Participación porcentual y variación anual del valor de la producción acumulada de los principales subsectores manufactureros en Jalisco en términos reales, octubre 2020" xr:uid="{54BCF912-2C57-4506-AE2B-0AC1518D4337}"/>
    <hyperlink ref="B24" location="Start21" display="Tabla 20. Participación porcentual y variación anual del personal ocupado en principales subsectores manufactureros en Jalisco, octubre 2020" xr:uid="{1EFD6F6B-F33F-45F3-ABEA-813FEA054336}"/>
    <hyperlink ref="B25" location="Start22" display="Tabla 21. Indicadores de empresas comerciales de Jalisco, variación porcentual anualizada, últimos doce meses" xr:uid="{0CFE9614-E26B-4076-88E7-A7E602EF6E5E}"/>
    <hyperlink ref="B26" location="Start23" display="Tabla 22. Número de cabezas sacrificadas. Nacional y Jalisco, anual 2018-2019, enero-octubre 2020" xr:uid="{3399762D-0CC5-4324-B3B7-2889FA9A6FAD}"/>
    <hyperlink ref="B27" location="Start24" display="Tabla 23. Producción de carne en canal. Nacional y Jalisco, anual 2018-2019, enero-octubre 2020, toneladas" xr:uid="{A5F745E6-AA1C-4D40-A3FD-983448BD689C}"/>
    <hyperlink ref="B28" location="Start25" display="Tabla 24. Valor de producción de carne en canal, nacional y Jalisco, anual 2018-2019, enero-octubre 2020, miles de pesos" xr:uid="{55847C39-5757-464A-ADF5-1DD0BA780B45}"/>
    <hyperlink ref="B29" location="Start26" display="Tabla 25. Distribución del total de empleos de municipios, noviembre 2020" xr:uid="{A50B1DCE-972E-46FC-9554-E950EC6168AC}"/>
    <hyperlink ref="B30" location="Start27" display="Figura 1. PIB de Jalisco en términos constantes y tasa de crecimiento anual, 2003-2019" xr:uid="{14E541E5-F963-4259-BFC4-2B9E3AC4CE04}"/>
    <hyperlink ref="B31" location="Start28" display="Figura 2. PIB por entidad federativa 2019, millones de pesos constantes" xr:uid="{3265F3DE-710E-4490-8E82-32C47D54EE23}"/>
    <hyperlink ref="B32" location="Start29" display="Figura 3. Crecimiento anual del PIB por Entidad Federativa en términos reales, 2019" xr:uid="{7C64AF24-6B16-4CF9-8376-4D09F3258D0B}"/>
    <hyperlink ref="B33" location="Start30" display="Figura 4. PIB de Jalisco en 2019, por actividad, mdp en términos reales" xr:uid="{86FDA555-AD94-4588-91B4-7BD3A922B9C3}"/>
    <hyperlink ref="B34" location="Start31" display="Figura 5. Participación de Jalisco en el PIB nacional por tipo de actividad en 2019" xr:uid="{58258982-1BEC-4335-A664-06A5DCEB842B}"/>
    <hyperlink ref="B35" location="Start32" display="Figura 6. PIB de las actividades primarias por entidad federativa 2019, mdp a pesos constantes" xr:uid="{3408B170-48A5-4C6F-82D8-5DD6BB6343C5}"/>
    <hyperlink ref="B36" location="Start33" display="Figura 7. PIB de las actividades secundarias por entidad federativa 2019, mdp" xr:uid="{B424EF36-47F2-4783-8FC8-EF72BDA9344B}"/>
    <hyperlink ref="B37" location="Start34" display="Figura 8. PIB de las actividades terciarias por entidad federativa 2019, mdp" xr:uid="{9ACCC9A9-8394-4EFD-8BA5-9625D8B7D216}"/>
    <hyperlink ref="B38" location="Start35" display="Figura 9. Trabajadores asegurados en el IMSS pertenecientes a la industria del plástico y del hule, enero 1998 – noviembre 2020" xr:uid="{66FF85EF-9BDE-4126-B38A-344E1EC98266}"/>
    <hyperlink ref="B39" location="Start36" display="Figura 10. Valor de la producción y variación anual, enero 2014 – septiembre 2020" xr:uid="{A9EF0C7B-D825-46FF-A1E1-46616AB36768}"/>
    <hyperlink ref="B40" location="Start37" display="Figura 11. Ventas y variación anual, enero 2014 – septiembre 2020" xr:uid="{1C3F00A4-29A9-46C6-A961-A412C4416090}"/>
    <hyperlink ref="B41" location="Start38" display="Figura 12. Personal ocupado y variación anual, enero 2014 – septiembre 2020" xr:uid="{342AA6F9-7C80-4E3E-8D3D-532CDB9F5A53}"/>
    <hyperlink ref="B42" location="Start39" display="Figura 13. Horas trabajadas y variación anual, enero 2014 – septiembre 2020" xr:uid="{D0518B60-CCF1-4886-8F6A-A77729B0118A}"/>
    <hyperlink ref="B43" location="Start40" display="Figura 14. Exportaciones trimestrales de la industria del plástico y del hule, 2007 T1 – 2020 T2, miles de dólares" xr:uid="{3E2B671E-88BD-44B5-AAD9-02C68976E5EE}"/>
    <hyperlink ref="B44" location="Start41" display="Figura 15. Inversión extranjera directa en la industria del plástico y del hule, 2007 T1 – 2020 T3, millones de dólares" xr:uid="{593C874A-261F-4214-9283-58490F8DFE35}"/>
    <hyperlink ref="B45" location="Start42" display="Figura 16. Asegurados formales en el IMSS por rango de salarios a nivel nacional, noviembre 2020" xr:uid="{1826F863-FCC0-4D6A-8F72-D6791A9F8E24}"/>
    <hyperlink ref="B46" location="Start43" display="Figura 17. Asegurados formales en el IMSS por rango de salarios en Jalisco, noviembre 2020" xr:uid="{E635CE67-46EE-46E7-830C-F3F1EB81941F}"/>
    <hyperlink ref="B47" location="Start44" display="Figura 18. Empleos formales en el IMSS del régimen obligatorio de hasta 1 salario mínimo, por entidad, noviembre 2020" xr:uid="{6D01B451-50EC-4C44-B369-E57654D90266}"/>
    <hyperlink ref="B48" location="Start45" display="Figura 19. Empleos formales en el IMSS por convenio de hasta 1 salario mínimo, por entidad, noviembre 2020" xr:uid="{D794BA0E-C493-4BD3-B7F9-0A65EFFD70FE}"/>
    <hyperlink ref="B49" location="Start46" display="Figura 20. Población ocupada que gana hasta 1 salario mínimo por entidad federativa, III trimestre 2020" xr:uid="{E168AC27-89A9-4913-A2A5-232523B06C86}"/>
    <hyperlink ref="B50" location="Start47" display="Figura 21. Proporción a 17 meses de muertes de los establecimientos a nivel nacional y de Jalisco, por tamaño del establecimiento, mayo 2019-septiembre2020" xr:uid="{46964FCF-8FAB-47CB-96F1-3FFCDFBAE3F3}"/>
    <hyperlink ref="B51" location="Start48" display="Figura 22. Proporción a 17 meses de muertes de los establecimientos, por entidad federativa, mayo 2019-septiembre2020" xr:uid="{FCE2220F-C24F-49DF-A56F-03345CECC020}"/>
    <hyperlink ref="B52" location="Start49" display="Figura 23. Proporción a 17 meses que representa el personal ocupado de los establecimientos que murieron, por entidad federativa, mayo 2019-septiembre2020" xr:uid="{EBD295A5-B3E6-4B8E-9ECE-88E8200EABF1}"/>
    <hyperlink ref="B53" location="Start50" display="Figura 24. Exportaciones trimestrales de Jalisco, tercer trimestre 2007 – 2020, millones de dólares" xr:uid="{7EA5E5AF-C6D8-4331-97A5-FEC56997B557}"/>
    <hyperlink ref="B54" location="Start51" display="Figura 25. Exportaciones del tercer trimestre de 2020, por entidad federativa, millones de dólares" xr:uid="{0A95FBA7-EB81-45C0-A7F6-C92232DFF1CF}"/>
    <hyperlink ref="B55" location="Start52" display="Figura 26. Exportaciones del subsector “Fabricación de equipo de computación, comunicación, medición y de otros equipos, componentes y accesorios electrónicos” en el tercer trimestre de 2020, millones de dólares" xr:uid="{D224DF37-4752-4548-930F-F68E4C144FFF}"/>
    <hyperlink ref="B56" location="Start53" display="Figura 27. Exportaciones trimestrales de Jalisco, acumulado al tercer trimestre 2007 – 2020, millones de dólares" xr:uid="{441AA9F5-CA5D-42ED-90F6-4FB2BA096E07}"/>
    <hyperlink ref="B57" location="Start54" display="Figura 28. Exportaciones acumulado al tercer trimestre 2020, por entidad federativa, millones de dólares" xr:uid="{4302AE6B-E00A-4CEA-9C9D-5D6FE480F8FB}"/>
    <hyperlink ref="B58" location="Start55" display="Figura 29. Indicador de Confianza del Consumidor Jalisciense, febrero a noviembre de 2020" xr:uid="{FD579417-EE5F-4733-AC64-DD5843943A3A}"/>
    <hyperlink ref="B59" location="Start56" display="Figura 30. Porcentaje de cuentas Infonavit en cartera vencida en Jalisco y a nivel nacional, enero 2018 – octubre 2020" xr:uid="{D84AC698-46DD-40BA-A81B-2E649F4FC882}"/>
    <hyperlink ref="B60" location="Start57" display="Figura 31. Porcentaje de cuentas en cartera vencida de Infonavit por Entidad Federativa, octubre 2020" xr:uid="{39C71712-9874-4938-A047-023CFD13A45A}"/>
    <hyperlink ref="B61" location="Start58" display="Figura 32. Porcentaje de saldos en cartera vencida y prórroga, Jalisco y Nacional, enero 2018 – octubre 2020" xr:uid="{11C10530-0A3F-4FC3-BEA4-ACCFE4FA97CA}"/>
    <hyperlink ref="B62" location="Start59" display="Figura 33. Porcentaje del saldo en cartera vencida de Infonavit por Entidad Federativa, octubre 2020" xr:uid="{33B660B9-F7BC-4244-A51D-CEDB7E83B89D}"/>
    <hyperlink ref="B63" location="Start60" display="Figura 34. Financiamientos otorgados para vivienda nueva y usada en Jalisco, enero 2013 – octubre 2020" xr:uid="{45A2DFF1-12DE-4F59-A633-BFAFA299EE96}"/>
    <hyperlink ref="B64" location="Start61" display="Figura 35. Variación anual de los financiamientos otorgados, enero – octubre 2020" xr:uid="{2BA45FF2-9EA7-4D02-8D13-3BEDEDC303F5}"/>
    <hyperlink ref="B65" location="Start62" display="Figura 36. Distribución de financiamientos otorgados para viviendas en Jalisco de enero a octubre 2020, por modalidad" xr:uid="{22E0B8E2-F79B-4351-84CA-7543819E15EE}"/>
    <hyperlink ref="B66" location="Start63" display="Figura 37. Financiamientos otorgados por organismo y valor de la vivienda, acumulado enero – octubre 2020" xr:uid="{3E861815-B403-4CEC-BC7E-A748E25669A7}"/>
    <hyperlink ref="B67" location="Start64" display="Figura 38. Inflación mensual a tasa anual, enero 2013 - noviembre 2020" xr:uid="{CCC1E47C-1DAA-4C73-8BD2-C430C7E91AE3}"/>
    <hyperlink ref="B68" location="Start65" display="Figura 39. Inflación anual por ciudades, noviembre 2020" xr:uid="{78D5B9CA-8C1E-4BAE-99C4-9779CFEE9EFF}"/>
    <hyperlink ref="B69" location="Start66" display="Figura 40. Inflación mensual a tasa anual por entidad federativa, noviembre 2020" xr:uid="{F6EA27B4-2454-4882-84BF-EA960E9F7C70}"/>
    <hyperlink ref="B70" location="Start67" display="Figura 41. Variación anual del índice de precios por objeto de gasto en Jalisco, julio-noviembre 2020" xr:uid="{76FD599E-A1E9-4952-B51F-7AC886CB8863}"/>
    <hyperlink ref="B71" location="Start68" display="Figura 42. Inflación anual del rubro de alimentos, bebidas y tabaco por entidad federativa, noviembre 2020" xr:uid="{9E5188A8-8E13-477B-9B48-416EDF57C06C}"/>
    <hyperlink ref="B72" location="Start69" display="Figura 43. Inflación anual del rubro de ropa, calzado y accesorios por entidad federativa, noviembre 2020" xr:uid="{EB676FDF-63B6-42F9-AB83-BF50EB5D4FCB}"/>
    <hyperlink ref="B73" location="Start70" display="Figura 44. Inflación anual del rubro de gasto en vivienda por entidad federativa, noviembre 2020" xr:uid="{F8B2F306-60BC-4D81-8047-7EC843D82E26}"/>
    <hyperlink ref="B74" location="Start71" display="Figura 45. Inflación anual del rubro de muebles, aparatos y accesorios domésticos por entidad federativa, noviembre 2020" xr:uid="{1E5D1359-804C-40B6-901B-34936552266D}"/>
    <hyperlink ref="B75" location="Start72" display="Figura 46. Inflación anual del rubro de gasto en salud y cuidado personal por entidad federativa, noviembre 2020" xr:uid="{E1585A57-3BF8-499E-9A89-13701CD4CD4F}"/>
    <hyperlink ref="B76" location="Start73" display="Figura 47. Inflación anual del rubro de gasto en transporte por entidad federativa, noviembre 2020" xr:uid="{41F4A996-A45A-47BB-9ED9-61F20EE2A185}"/>
    <hyperlink ref="B77" location="Start74" display="Figura 48. Inflación anual del rubro de educación y esparcimiento por entidad federativa, noviembre 2020" xr:uid="{B72767C3-A859-4CDF-93CA-FF3B0C2DB2F7}"/>
    <hyperlink ref="B78" location="Start75" display="Figura 49. Inflación anual del rubro de otros servicios por entidad federativa, noviembre 2020" xr:uid="{6C64CF0B-1B9A-462F-A269-520EB70BD513}"/>
    <hyperlink ref="B79" location="Start76" display="Figura 50. Precio promedio mensual de la gasolina regular, premium y diésel en Jalisco, octubre-noviembre 2020, pesos constantes" xr:uid="{FDC86FD9-978F-4B88-B92E-ABFBD0A1B603}"/>
    <hyperlink ref="B80" location="Start77" display="Figura 51. Precio promedio mensual de la gasolina regular en Jalisco y México, enero 2017 - noviembre 2020, a pesos constantes" xr:uid="{079081D2-CA90-4633-AA28-8D1CEDE1EF82}"/>
    <hyperlink ref="B81" location="Start78" display="Figura 52. Precio promedio mensual de la gasolina premium Jalisco y México, enero 2017 a noviembre 2020, a pesos constantes" xr:uid="{6631951B-0FF8-48EB-B784-7DD05C2DAE56}"/>
    <hyperlink ref="B82" location="Start79" display="Figura 53. Precio promedio mensual de diésel en Jalisco y México, enero 2017 - noviembre 2020, a pesos constantes" xr:uid="{7845B297-C644-42F9-A844-6BB1F651C87A}"/>
    <hyperlink ref="B83" location="Start80" display="Figura 54. Precio promedio gasolina regular, premium, diésel, noviembre 2020" xr:uid="{8750A528-1491-4A0C-A1BD-F5DEE6839403}"/>
    <hyperlink ref="B84" location="Start81" display="Figura 55. Tasa de desocupación de Jalisco en noviembre, 2006-2020" xr:uid="{7646343B-9FBF-49CD-8162-88984BED174A}"/>
    <hyperlink ref="B85" location="Start82" display="Figura 56. Tasa de desocupación mensual por entidad federativa, noviembre 2020" xr:uid="{822D4933-4096-4B96-AB09-15776937A66B}"/>
    <hyperlink ref="B86" location="Start83" display="Figura 57. Variación mensual en puntos porcentuales de la tasa de desocupación por entidad federativa, noviembre 2020" xr:uid="{9DF77B90-47DD-4333-B196-64C5B0C044DF}"/>
    <hyperlink ref="B87" location="Start84" display="Figura 58. Empleos formales generados en noviembre en Jalisco, 2000-2020" xr:uid="{3F588F14-16FF-4847-8025-E7FC48BFB432}"/>
    <hyperlink ref="B88" location="Start85" display="Figura 59. Empleos formales generados de enero a noviembre en Jalisco, 2020" xr:uid="{3310511D-2713-403B-9F79-0E742D72D995}"/>
    <hyperlink ref="B89" location="Start86" display="Figura 60. Empleos formales generados por entidad federativa, noviembre 2020" xr:uid="{5A2EFCE7-0CEF-41E0-A045-2B7012257195}"/>
    <hyperlink ref="B90" location="Start87" display="Figura 61. Variación porcentual mensual de empleos generados por entidad federativa, noviembre 2020" xr:uid="{90832DD0-F9B9-4872-91E5-6F1F08D010A5}"/>
    <hyperlink ref="B91" location="Start88" display="Figura 62. Variación porcentual anual de empleo formal, noviembre 2020" xr:uid="{B4CB4C06-7EC6-473B-9699-2A6B1721F591}"/>
    <hyperlink ref="B92" location="Start89" display="Figura 63. Empleos nuevos en los últimos cuatro meses (agosto-noviembre) de 2020 por entidad federativa" xr:uid="{4DA295A8-3A2F-401C-8065-C04A5783A3E5}"/>
    <hyperlink ref="B93" location="Start90" display="Figura 64. Empleos nuevos formales acumulados de enero a noviembre de 2000 - 2020" xr:uid="{5B982003-B695-4E8D-AF79-B4BAA7E9EA74}"/>
    <hyperlink ref="B94" location="Start91" display="Figura 65. Empleos generados por entidad federativa, acumulado enero a noviembre de 2020" xr:uid="{654AFE12-F07A-4C80-9D72-A3FA25C0F4B4}"/>
    <hyperlink ref="B95" location="Start92" display="Figura 66. Variación porcentual acumulado de enero a noviembre de 2020" xr:uid="{04682A8C-9932-4331-A0F2-DA1972FDF271}"/>
    <hyperlink ref="B96" location="Start93" display="Figura 67. Empleos formales temporales y permanentes por entidad federativa, noviembre 2020" xr:uid="{E44AAC47-3417-43E6-85C0-F063929192CC}"/>
    <hyperlink ref="B97" location="Start94" display="Figura 68. Los 20 municipios de Jalisco con mayor generación de empleo formal en noviembre de 2020" xr:uid="{15C4F5E0-C227-4802-881F-DCA5DB40F32D}"/>
    <hyperlink ref="B98" location="Start95" display="Figura 69. Los 20 municipios de Jalisco con mayor generación de empleo formal total, por tipo permanente y eventual, noviembre 2020" xr:uid="{E006D90E-62B9-4E22-AC1C-2F77BAC9B189}"/>
    <hyperlink ref="B99" location="Start96" display="Figura 70. Los 20 municipios de Jalisco con mayor pérdida de empleo formal en noviembre de 2020" xr:uid="{8BD6225B-2451-4F6C-A1D0-6FCE9B4C48B4}"/>
    <hyperlink ref="B100" location="Start97" display="Figura 71. Los 20 municipios de Jalisco con mayor pérdida de empleo formal total, por tipo permanente y eventual, noviembre 2020" xr:uid="{B57EF6F2-870F-4776-83BD-EF50E87B9C04}"/>
    <hyperlink ref="B101" location="Start98" display="Figura 72. Trabajadores asegurados en Jalisco por sector, 2013-noviembre 2020" xr:uid="{6DC8DD8D-20AF-4500-A41E-095140779BF9}"/>
    <hyperlink ref="B102" location="Start99" display="Figura 73. Porcentaje de participación de trabajadores asegurados por división de actividad económica en Jalisco, noviembre 2020" xr:uid="{86E295D4-CC82-45D1-906F-629FE00079E1}"/>
    <hyperlink ref="B103" location="Start100" display="Figura 74. Serie histórica de trabajadores asegurados del sector agricultura, ganadería, silvicultura, pesca y caza de Jalisco, 2013-noviembre 2020" xr:uid="{9BC64DB3-6254-4FB3-9250-3D79937382A9}"/>
    <hyperlink ref="B104" location="Start101" display="Figura 75. Distribución porcentual de los trabajadores asegurados del sector agropecuario de Jalisco por subsector, noviembre 2020" xr:uid="{57CC5FC2-9AB6-48D4-8B76-946F3D05DA61}"/>
    <hyperlink ref="B105" location="Start102" display="Figura 76. Serie histórica del empleo formal en el sector industria de la transformación de Jalisco, 2013-noviembre 2020" xr:uid="{B877023F-644C-401E-84ED-1563400695DD}"/>
    <hyperlink ref="B106" location="Start103" display="Figura 77. Distribución porcentual de los trabajadores asegurados del sector industria de la transformación de Jalisco por subsector, noviembre 2020" xr:uid="{DC80F0D9-D484-461A-9066-37B5F820BC32}"/>
    <hyperlink ref="B107" location="Start104" display="Figura 78. Serie histórica de los trabajadores asegurados en el IMSS del sector comercio de Jalisco, 2013-noviembre 2020" xr:uid="{9B64F65F-069A-4628-82C7-0E727EF6ACE9}"/>
    <hyperlink ref="B108" location="Start105" display="Figura 79. Distribución porcentual de los trabajadores asegurados del sector comercio de Jalisco por subsector, noviembre 2020" xr:uid="{7249564C-F8CB-445F-839F-9F2BF9E29545}"/>
    <hyperlink ref="B109" location="Start106" display="Figura 80. Serie histórica de los trabajadores asegurados al IMSS del sector servicios de Jalisco, 2013-noviembre 2020" xr:uid="{C20D7EBA-A23F-4888-B288-C8AE6450F9DB}"/>
    <hyperlink ref="B110" location="Start107" display="Figura 81. Porcentaje de participación de los trabajadores asegurados del sector servicios, noviembre 2020" xr:uid="{2BB907E1-E4FE-4BC1-99B4-DAA1655A0D23}"/>
    <hyperlink ref="B111" location="Start108" display="Figura 82. Distribución porcentual de trabajadores asegurados en el IMSS por sector de actividad económica, noviembre 2020 (hombres)" xr:uid="{697312B0-12C8-4767-9D37-C1A3DE459A26}"/>
    <hyperlink ref="B112" location="Start109" display="Figura 83. Distribución porcentual de trabajadores asegurados en el IMSS por sector de actividad económica, noviembre 2020 (mujeres)" xr:uid="{D48C39CF-90A6-492F-A5EC-2DF69BF79493}"/>
    <hyperlink ref="B113" location="Start110" display="Figura 84. Distribución porcentual de trabajadores asegurados en el IMSS grupo de edad, noviembre 2020" xr:uid="{1B1AA69C-8D3D-49CF-9CD3-782622F63B79}"/>
    <hyperlink ref="B114" location="Start111" display="Figura 85. Patrones registrados en el IMSS en Jalisco, 2013-noviembre 2020" xr:uid="{1002FC27-A354-4B3E-867F-AFC6E1D725B1}"/>
    <hyperlink ref="B115" location="Start112" display="Figura 86. Patrones de Jalisco registrados en el IMSS, por división económica, noviembre de 2020" xr:uid="{A99FAFD6-CBAD-4DE9-9399-8544B584CF18}"/>
    <hyperlink ref="B116" location="Start113" display="Figura 87. Patrones nuevos registrados ante el IMSS, por delegación, noviembre 2020" xr:uid="{114824D9-C664-40AE-B9AF-97469DD29762}"/>
    <hyperlink ref="B117" location="Start114" display="Figura 88. Variación mensual de patrones nuevos registrados ante el IMSS, por delegación, noviembre 2020" xr:uid="{C0E77115-3676-4699-907C-047CFCE82DD5}"/>
    <hyperlink ref="B118" location="Start115" display="Figura 89. Variación anual absoluta de patrones nuevos registrados ante el IMSS, por delegación, noviembre 2019 vs noviembre 2020" xr:uid="{AD0A0AE4-F7EC-4997-AC68-E3CB8C8D12B2}"/>
    <hyperlink ref="B119" location="Start116" display="Figura 90. Variación acumulada de patrones nuevos registrados ante el IMSS, por delegación, enero-noviembre 2020" xr:uid="{71F00577-D131-46A9-B9DB-6BB9443181C0}"/>
    <hyperlink ref="B120" location="Start117" display="Figura 91. Indicador Mensual de la Actividad Industrial de Jalisco. Variación porcentual anual y variación promedio anual, enero 2013-agosto 2020" xr:uid="{FBD7C3D8-CFB8-4C65-8C81-E5D788E8A4D3}"/>
    <hyperlink ref="B121" location="Start118" display="Figura 92. Variación porcentual anual del IMAIEF por entidad federativa, agosto 2020" xr:uid="{50A35DA0-B8B2-45F1-B3CB-EBB9841C61A6}"/>
    <hyperlink ref="B122" location="Start119" display="Figura 93. Variación porcentual con respecto al mismo periodo del año anterior del IMAIEF de actividades secundarias, industria de la construcción e industrias manufactureras de Jalisco, agosto 2020 " xr:uid="{36794754-966C-4834-85CC-A4CC5571C941}"/>
    <hyperlink ref="B123" location="Start120" display="Figura 94. Indicador Mensual de la Industria de la Construcción de Jalisco, variación porcentual anual y variación promedio anual, enero 2013-agosto 2020" xr:uid="{2DA6EE83-3AA6-4140-9F0A-A3C3E11BCD29}"/>
    <hyperlink ref="B124" location="Start121" display="Figura 95. Variación porcentual anual del IMAIEF de la industria de la construcción por entidad federativa, agosto 2020" xr:uid="{1BC8635D-0720-4203-85AB-BCAC6C6F0C6B}"/>
    <hyperlink ref="B125" location="Start122" display="Figura 96. Indicador Mensual de las Industrias Manufactureras de Jalisco, variación porcentual anual y variación promedio anual, enero 2013-agosto 2020" xr:uid="{491E4DDA-9D26-4C1F-B828-D0843B32F74C}"/>
    <hyperlink ref="B126" location="Start123" display="Figura 97. Variación porcentual anual del IMAIEF de las industrias manufactureras por entidad federativa, agosto 2020" xr:uid="{990142B6-0BAB-41C5-974E-02450C5D9E51}"/>
    <hyperlink ref="B127" location="Start124" display="Figura 98. Valor de la producción de la industria de la construcción en Jalisco, cifras mensuales en millones de pesos constantes, octubre 2006-octubre 2020" xr:uid="{516A5241-E7E7-4B2C-BE5D-B1DCB726B59D}"/>
    <hyperlink ref="B128" location="Start125" display="Figura 99. Valor de la producción de la industria de la construcción en Jalisco, cifras mensuales en millones de pesos constantes, enero 2013-octubre 2020" xr:uid="{EA786DE2-5DEF-4C28-8868-94DE46256C79}"/>
    <hyperlink ref="B129" location="Start126" display="Figura 100. Variación porcentual anual de la producción de los últimos doce meses de la industria de la construcción en Jalisco, enero 2013-octubre 2020" xr:uid="{35C33786-5B0F-4B95-A3D2-7339F3933FCB}"/>
    <hyperlink ref="B130" location="Start127" display="Figura 101. Distribución porcentual de la producción de la industria de la construcción por entidad federativa, octubre 2020" xr:uid="{793C6415-E23B-4A3D-8263-73FE589B33CC}"/>
    <hyperlink ref="B131" location="Start128" display="Figura 102. Variación porcentual anual de la producción de la industria de la construcción por entidad federativa, octubre 2020" xr:uid="{42B2125B-6C3E-46C0-9C4E-CEA1601473D2}"/>
    <hyperlink ref="B132" location="Start129" display="Figura 103. Variación porcentual mensual de la producción de la industria de la construcción por entidad federativa, octubre 2020" xr:uid="{FE5DC733-6F29-4EA6-A61B-53D7F4317C21}"/>
    <hyperlink ref="B133" location="Start130" display="Figura 104. Variación porcentual anual del personal ocupado de la industria manufacturera por entidad federativa, octubre 2020" xr:uid="{9CC642DD-6BBD-405C-8830-945D9388F320}"/>
    <hyperlink ref="B134" location="Start131" display="Figura 105. Variación porcentual anual de las horas trabajadas por el personal ocupado total en la industria manufacturera por entidad federativa, octubre 2020" xr:uid="{188AB878-BB0D-48D1-928D-43F79BBFD751}"/>
    <hyperlink ref="B135" location="Start132" display="Figura 106. Ingresos provenientes del mercado extranjero que obtuvieron los establecimientos manufactureros del programa IMMEX en Jalisco. Cifras mensuales en millones de pesos, enero 2013-octubre 2020" xr:uid="{7294C826-9F30-4F1C-89C4-04501085B6D8}"/>
    <hyperlink ref="B136" location="Start133" display="Figura 107. Ingresos provenientes del mercado extranjero que obtuvieron los establecimientos no manufactureros en el programa IMMEX en Jalisco Cifras mensuales en millones de pesos, enero 2013-octubre 2020" xr:uid="{55756E82-AD85-4B5D-8CFF-9AE7F2A0F073}"/>
    <hyperlink ref="B137" location="Start134" display="Figura 108. Ingresos provenientes del mercado extranjero que obtuvieron los establecimientos manufactureros y no manufactureros en el programa IMMEX en Jalisco. Cifras acumuladas anuales en millones de pesos y su variación anual, enero 2013-octubre 2020" xr:uid="{7DD518B7-E2FE-45FA-8265-FC0C6E03FBAE}"/>
    <hyperlink ref="B138" location="Start135" display="Figura 109. Número de establecimientos manufactureros y no manufactureros en el programa IMMEX en Jalisco, enero 2013-octubre 2020" xr:uid="{4B1AE6C5-76E8-4BBE-9229-9F6D8D775BD4}"/>
    <hyperlink ref="B139" location="Start136" display="Figura 110. Distribución porcentual de los establecimientos manufactureros y no manufactureros con programa IMMEX por entidad federativa, octubre 2020" xr:uid="{9F977BCD-1B97-412F-B8FD-E5C73F899A87}"/>
    <hyperlink ref="B140" location="Start137" display="Figura 111. Personal ocupado en establecimientos manufactureros y no manufactureros en el programa IMMEX en Jalisco, enero 2013-octubre 2020" xr:uid="{78005D6D-DCF2-4E79-8167-30D82371B5AA}"/>
    <hyperlink ref="B141" location="Start138" display="Figura 112. Variación porcentual anual del personal ocupado en establecimientos manufactureros y no manufactureros en el programa IMMEX en Jalisco, enero 2013-octubre 2020" xr:uid="{D35E2378-648E-49D2-82BD-6FBFAF685E94}"/>
    <hyperlink ref="B142" location="Start139" display="Figura 113. Distribución porcentual del personal ocupado de los establecimientos manufactureros y no manufactureros con programa IMMEX por entidad federativa, octubre 2020" xr:uid="{502A8D55-DD42-481A-9C15-21809A141F63}"/>
    <hyperlink ref="B143" location="Start140" display="Figura 114. Variación porcentual anual de los ingresos por suministro de bienes y servicios de empresas de comercio al por mayor por entidad federativa, octubre de 2020" xr:uid="{D8E38539-9C9F-4296-BFB6-57DBB86D4ADC}"/>
    <hyperlink ref="B144" location="Start141" display="Figura 115. Variación porcentual anual del personal ocupado de las empresas de comercio al por mayor, octubre de 2020" xr:uid="{C730B793-C2ED-4CD9-96DD-E6F191C01EAA}"/>
    <hyperlink ref="B145" location="Start142" display="Figura 116. Variación porcentual anual de los ingresos por suministro de bienes y servicios de empresas de comercio al por menor por entidad federativa, octubre de 2020" xr:uid="{E262400E-90E9-4DDC-8578-F4AD314397BC}"/>
    <hyperlink ref="B146" location="Start143" display="Figura 117. Variación porcentual anual del personal ocupado de las empresas de comercio al por menor, octubre de 2020" xr:uid="{2DA65AB2-547C-430C-B7C7-DE0AF5D23D67}"/>
    <hyperlink ref="B147" location="Start144" display="Figura 118. Unidades vendidas de vehículos eléctrico e híbridos (conectables y no conectables) en Jalisco, mensual 2016-2020" xr:uid="{9E3B67B2-8513-48C4-94BB-67030A46F33F}"/>
    <hyperlink ref="B148" location="Start145" display="Figura 119. Distribución porcentual de unidades vendidas de vehículos híbridos (conectables y no conectables) en Jalisco en septiembre 2020" xr:uid="{11B5275D-716D-4AAD-BFDC-5D0B1BD40792}"/>
    <hyperlink ref="B149" location="Start146" display="Figura 120. Vehículos híbridos y eléctricos vendidos por entidad federativa, septiembre 2020" xr:uid="{931DE87B-964D-4CE6-9853-3C20DF96573D}"/>
    <hyperlink ref="B150" location="Start147" display="Figura 121. Vehículos híbridos y eléctricos vendidos por cada millón de habitantes por entidad federativa, septiembre 2020" xr:uid="{3CAAE6D4-AA4E-4DBD-A3B2-FD64296E9347}"/>
    <hyperlink ref="B151" location="Start148" display="Figura 122. Número de cabezas sacrificadas en Jalisco en octubre 2008 – 2020" xr:uid="{F38B0CFC-A4D1-42EE-BBBD-5F0241D380C6}"/>
    <hyperlink ref="B152" location="Start149" display="Figura 123. Producción de carne en canal en Jalisco en octubre 2008 – 2020, toneladas" xr:uid="{B70A7CB0-2225-4CAE-A06E-DF68947D8457}"/>
    <hyperlink ref="B153" location="Start150" display="Figura 124. Número de cabezas sacrificadas en Jalisco en enero-octubre 2008 – 2020" xr:uid="{CBAA03DD-BD3A-42C5-88D8-32C8C8D645CE}"/>
    <hyperlink ref="B154" location="Start151" display="Figura 125. Producción de carne en canal en Jalisco en enero-octubre 2008 – 2020, toneladas" xr:uid="{A9E63684-FC32-472C-9B58-322103020E00}"/>
    <hyperlink ref="B155" location="Start152" display="Figura 126. Producción de carne en canal de ganado bovino por entidad federativa, octubre 2020, toneladas" xr:uid="{9DFACC31-A1E5-4544-A0C1-A065067F906C}"/>
    <hyperlink ref="B156" location="Start153" display="Figura 127. Producción de carne en canal de ganado porcino por entidad federativa, octubre 2020, toneladas" xr:uid="{6D57C0F0-68D5-4897-A3CB-DB0587B5B14B}"/>
    <hyperlink ref="B157" location="Start154" display="Figura 128. Producción de carne en canal de ganado ovino por entidad federativa, octubre 2020, toneladas" xr:uid="{481B411B-63C5-4904-94D6-1729405C3509}"/>
    <hyperlink ref="B158" location="Start155" display="Figura 129. Producción de carne en canal de ganado caprino por entidad federativa, octubre 2020, toneladas" xr:uid="{6BCE49E9-3FB5-4FD7-A2C8-6AE75F86D195}"/>
    <hyperlink ref="B159" location="Start156" display="Figura 130 bovino. Variación porcentual anual de la producción de carne en canal, Jalisco, enero de 2019 a octubre 2020" xr:uid="{A51F3427-6DFC-403C-8667-F96258D178AA}"/>
    <hyperlink ref="B160" location="Start157" display="Figura 130 caprino. Variación porcentual anual de la producción de carne en canal, Jalisco, enero de 2019 a octubre 2020" xr:uid="{1D77F02D-9321-4462-8C9A-8053DC7F2D8B}"/>
    <hyperlink ref="B161" location="Start158" display="Figura 130 ovino. Variación porcentual anual de la producción de carne en canal, Jalisco, enero de 2019 a octubre 2020" xr:uid="{133EB8C4-8C25-4F52-B749-681600A14FEF}"/>
    <hyperlink ref="B162" location="Start159" display="Figura 130 porcino. Variación porcentual anual de la producción de carne en canal, Jalisco, enero de 2019 a octubre 2020" xr:uid="{0777E218-86A2-4EA2-A335-0F013E0738D5}"/>
    <hyperlink ref="B163" location="Start160" display="Figura 131-142. Empleo por municipio noviembre 2020" xr:uid="{501E4220-6C00-4ABF-9515-AC43C7C6B813}"/>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5"/>
  <dimension ref="A1:P13"/>
  <sheetViews>
    <sheetView workbookViewId="0">
      <selection activeCell="B3" sqref="B3"/>
    </sheetView>
  </sheetViews>
  <sheetFormatPr baseColWidth="10" defaultColWidth="11.42578125" defaultRowHeight="12.75" x14ac:dyDescent="0.2"/>
  <cols>
    <col min="1" max="1" width="27.85546875" style="140" customWidth="1"/>
    <col min="2" max="2" width="16.7109375" style="140" customWidth="1"/>
    <col min="3" max="3" width="14.140625" style="140" customWidth="1"/>
    <col min="4" max="4" width="11.85546875" style="140" customWidth="1"/>
    <col min="5" max="16384" width="11.42578125" style="140"/>
  </cols>
  <sheetData>
    <row r="1" spans="1:16" ht="15" x14ac:dyDescent="0.25">
      <c r="A1" s="12" t="s">
        <v>1029</v>
      </c>
      <c r="H1" s="525" t="s">
        <v>39</v>
      </c>
      <c r="I1" s="525"/>
      <c r="O1" s="534" t="s">
        <v>324</v>
      </c>
      <c r="P1" s="534"/>
    </row>
    <row r="2" spans="1:16" x14ac:dyDescent="0.2">
      <c r="A2" s="140" t="s">
        <v>325</v>
      </c>
    </row>
    <row r="3" spans="1:16" x14ac:dyDescent="0.2">
      <c r="A3" s="129"/>
      <c r="B3" s="129"/>
      <c r="C3" s="129"/>
      <c r="D3" s="129"/>
      <c r="E3" s="129"/>
    </row>
    <row r="4" spans="1:16" ht="39" thickBot="1" x14ac:dyDescent="0.25">
      <c r="A4" s="471" t="s">
        <v>326</v>
      </c>
      <c r="B4" s="472" t="s">
        <v>337</v>
      </c>
      <c r="C4" s="471" t="s">
        <v>877</v>
      </c>
      <c r="D4" s="471" t="s">
        <v>35</v>
      </c>
      <c r="E4" s="471" t="s">
        <v>338</v>
      </c>
    </row>
    <row r="5" spans="1:16" ht="26.25" thickBot="1" x14ac:dyDescent="0.25">
      <c r="A5" s="473" t="s">
        <v>328</v>
      </c>
      <c r="B5" s="474">
        <v>109333</v>
      </c>
      <c r="C5" s="474">
        <v>114437</v>
      </c>
      <c r="D5" s="474">
        <f>C5-B5</f>
        <v>5104</v>
      </c>
      <c r="E5" s="475">
        <f>C5/B5-1</f>
        <v>4.6683069155698753E-2</v>
      </c>
    </row>
    <row r="6" spans="1:16" ht="13.5" thickBot="1" x14ac:dyDescent="0.25">
      <c r="A6" s="476" t="s">
        <v>329</v>
      </c>
      <c r="B6" s="477">
        <v>363625</v>
      </c>
      <c r="C6" s="478">
        <v>368965</v>
      </c>
      <c r="D6" s="474">
        <f t="shared" ref="D6:D13" si="0">C6-B6</f>
        <v>5340</v>
      </c>
      <c r="E6" s="475">
        <f t="shared" ref="E6:E13" si="1">C6/B6-1</f>
        <v>1.4685458920591365E-2</v>
      </c>
    </row>
    <row r="7" spans="1:16" ht="13.5" thickBot="1" x14ac:dyDescent="0.25">
      <c r="A7" s="476" t="s">
        <v>330</v>
      </c>
      <c r="B7" s="477">
        <v>141943</v>
      </c>
      <c r="C7" s="478">
        <v>140212</v>
      </c>
      <c r="D7" s="474">
        <f t="shared" si="0"/>
        <v>-1731</v>
      </c>
      <c r="E7" s="475">
        <f t="shared" si="1"/>
        <v>-1.21950360355918E-2</v>
      </c>
    </row>
    <row r="8" spans="1:16" ht="26.25" thickBot="1" x14ac:dyDescent="0.25">
      <c r="A8" s="479" t="s">
        <v>331</v>
      </c>
      <c r="B8" s="477">
        <v>9697</v>
      </c>
      <c r="C8" s="477">
        <v>9956</v>
      </c>
      <c r="D8" s="474">
        <f t="shared" si="0"/>
        <v>259</v>
      </c>
      <c r="E8" s="475">
        <f t="shared" si="1"/>
        <v>2.6709291533463908E-2</v>
      </c>
    </row>
    <row r="9" spans="1:16" ht="13.5" thickBot="1" x14ac:dyDescent="0.25">
      <c r="A9" s="476" t="s">
        <v>332</v>
      </c>
      <c r="B9" s="477">
        <v>458198</v>
      </c>
      <c r="C9" s="477">
        <v>456439</v>
      </c>
      <c r="D9" s="474">
        <f t="shared" si="0"/>
        <v>-1759</v>
      </c>
      <c r="E9" s="475">
        <f t="shared" si="1"/>
        <v>-3.838951719562278E-3</v>
      </c>
    </row>
    <row r="10" spans="1:16" ht="13.5" thickBot="1" x14ac:dyDescent="0.25">
      <c r="A10" s="476" t="s">
        <v>333</v>
      </c>
      <c r="B10" s="477">
        <v>2683</v>
      </c>
      <c r="C10" s="477">
        <v>2745</v>
      </c>
      <c r="D10" s="474">
        <f t="shared" si="0"/>
        <v>62</v>
      </c>
      <c r="E10" s="475">
        <f t="shared" si="1"/>
        <v>2.3108460678345155E-2</v>
      </c>
    </row>
    <row r="11" spans="1:16" ht="13.5" thickBot="1" x14ac:dyDescent="0.25">
      <c r="A11" s="476" t="s">
        <v>334</v>
      </c>
      <c r="B11" s="477">
        <v>640252</v>
      </c>
      <c r="C11" s="477">
        <v>623527</v>
      </c>
      <c r="D11" s="474">
        <f t="shared" si="0"/>
        <v>-16725</v>
      </c>
      <c r="E11" s="475">
        <f t="shared" si="1"/>
        <v>-2.6122526755090192E-2</v>
      </c>
    </row>
    <row r="12" spans="1:16" ht="13.5" thickBot="1" x14ac:dyDescent="0.25">
      <c r="A12" s="476" t="s">
        <v>335</v>
      </c>
      <c r="B12" s="477">
        <v>86968</v>
      </c>
      <c r="C12" s="477">
        <v>88988</v>
      </c>
      <c r="D12" s="474">
        <f t="shared" si="0"/>
        <v>2020</v>
      </c>
      <c r="E12" s="475">
        <f t="shared" si="1"/>
        <v>2.3226934044705994E-2</v>
      </c>
    </row>
    <row r="13" spans="1:16" ht="13.5" thickBot="1" x14ac:dyDescent="0.25">
      <c r="A13" s="480" t="s">
        <v>54</v>
      </c>
      <c r="B13" s="481">
        <f>SUM(B5:B12)</f>
        <v>1812699</v>
      </c>
      <c r="C13" s="481">
        <f>SUM(C5:C12)</f>
        <v>1805269</v>
      </c>
      <c r="D13" s="482">
        <f t="shared" si="0"/>
        <v>-7430</v>
      </c>
      <c r="E13" s="483">
        <f t="shared" si="1"/>
        <v>-4.0988603182326999E-3</v>
      </c>
    </row>
  </sheetData>
  <mergeCells count="2">
    <mergeCell ref="H1:I1"/>
    <mergeCell ref="O1:P1"/>
  </mergeCells>
  <hyperlinks>
    <hyperlink ref="H1:I1" location="Index!A1" display="Regresar al Índice" xr:uid="{00000000-0004-0000-1100-000000000000}"/>
    <hyperlink ref="O1:P1" location="Index!B2" display="Regresar al índice" xr:uid="{00000000-0004-0000-1100-000001000000}"/>
  </hyperlinks>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70"/>
  <dimension ref="A1:P17"/>
  <sheetViews>
    <sheetView workbookViewId="0">
      <selection activeCell="B3" sqref="B3"/>
    </sheetView>
  </sheetViews>
  <sheetFormatPr baseColWidth="10" defaultColWidth="11.42578125" defaultRowHeight="12.75" x14ac:dyDescent="0.2"/>
  <cols>
    <col min="1" max="1" width="15.140625" style="140" customWidth="1"/>
    <col min="2" max="16384" width="11.42578125" style="140"/>
  </cols>
  <sheetData>
    <row r="1" spans="1:16" ht="15" customHeight="1" x14ac:dyDescent="0.25">
      <c r="A1" s="12" t="s">
        <v>881</v>
      </c>
      <c r="B1" s="25"/>
      <c r="C1" s="25"/>
      <c r="D1" s="25"/>
      <c r="E1" s="25"/>
      <c r="F1" s="25"/>
      <c r="G1" s="25"/>
      <c r="H1" s="531" t="s">
        <v>39</v>
      </c>
      <c r="I1" s="531"/>
      <c r="J1" s="109"/>
      <c r="K1" s="64"/>
      <c r="L1" s="64"/>
      <c r="O1" s="534"/>
      <c r="P1" s="534"/>
    </row>
    <row r="2" spans="1:16" x14ac:dyDescent="0.2">
      <c r="A2" s="140" t="s">
        <v>195</v>
      </c>
    </row>
    <row r="5" spans="1:16" x14ac:dyDescent="0.2">
      <c r="A5" s="140" t="s">
        <v>375</v>
      </c>
      <c r="B5" s="140" t="s">
        <v>391</v>
      </c>
    </row>
    <row r="6" spans="1:16" x14ac:dyDescent="0.2">
      <c r="A6" s="140">
        <v>2013</v>
      </c>
      <c r="B6" s="82">
        <v>70246</v>
      </c>
    </row>
    <row r="7" spans="1:16" x14ac:dyDescent="0.2">
      <c r="A7" s="140">
        <v>2014</v>
      </c>
      <c r="B7" s="82">
        <v>77509</v>
      </c>
    </row>
    <row r="8" spans="1:16" x14ac:dyDescent="0.2">
      <c r="A8" s="140">
        <v>2015</v>
      </c>
      <c r="B8" s="82">
        <v>82606</v>
      </c>
    </row>
    <row r="9" spans="1:16" x14ac:dyDescent="0.2">
      <c r="A9" s="140">
        <v>2016</v>
      </c>
      <c r="B9" s="82">
        <v>89558</v>
      </c>
    </row>
    <row r="10" spans="1:16" x14ac:dyDescent="0.2">
      <c r="A10" s="140">
        <v>2017</v>
      </c>
      <c r="B10" s="82">
        <v>96726</v>
      </c>
    </row>
    <row r="11" spans="1:16" x14ac:dyDescent="0.2">
      <c r="A11" s="140">
        <v>2018</v>
      </c>
      <c r="B11" s="82">
        <v>104065</v>
      </c>
    </row>
    <row r="12" spans="1:16" x14ac:dyDescent="0.2">
      <c r="A12" s="140">
        <v>2019</v>
      </c>
      <c r="B12" s="82">
        <v>109333</v>
      </c>
    </row>
    <row r="13" spans="1:16" x14ac:dyDescent="0.2">
      <c r="A13" s="83">
        <v>44136</v>
      </c>
      <c r="B13" s="82">
        <v>114437</v>
      </c>
      <c r="C13" s="15"/>
    </row>
    <row r="14" spans="1:16" x14ac:dyDescent="0.2">
      <c r="C14" s="82"/>
    </row>
    <row r="16" spans="1:16" x14ac:dyDescent="0.2">
      <c r="A16" s="140" t="s">
        <v>882</v>
      </c>
      <c r="B16" s="15">
        <f>B13/B12-1</f>
        <v>4.6683069155698753E-2</v>
      </c>
    </row>
    <row r="17" spans="1:2" x14ac:dyDescent="0.2">
      <c r="A17" s="140" t="s">
        <v>883</v>
      </c>
      <c r="B17" s="82">
        <f>B13-B12</f>
        <v>5104</v>
      </c>
    </row>
  </sheetData>
  <mergeCells count="2">
    <mergeCell ref="O1:P1"/>
    <mergeCell ref="H1:I1"/>
  </mergeCells>
  <hyperlinks>
    <hyperlink ref="H1:I1" location="Index!A1" display="Regresar al Índice" xr:uid="{00000000-0004-0000-6800-000000000000}"/>
  </hyperlink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71"/>
  <dimension ref="A1:R23"/>
  <sheetViews>
    <sheetView workbookViewId="0">
      <selection activeCell="B3" sqref="B3"/>
    </sheetView>
  </sheetViews>
  <sheetFormatPr baseColWidth="10" defaultColWidth="11.42578125" defaultRowHeight="12.75" x14ac:dyDescent="0.2"/>
  <cols>
    <col min="1" max="1" width="22.7109375" style="140" customWidth="1"/>
    <col min="2" max="10" width="11.42578125" style="140"/>
    <col min="11" max="11" width="11.42578125" style="140" customWidth="1"/>
    <col min="12" max="12" width="25.5703125" style="140" hidden="1" customWidth="1"/>
    <col min="13" max="14" width="11.42578125" style="140" hidden="1" customWidth="1"/>
    <col min="15" max="20" width="11.42578125" style="140" customWidth="1"/>
    <col min="21" max="16384" width="11.42578125" style="140"/>
  </cols>
  <sheetData>
    <row r="1" spans="1:18" ht="15" x14ac:dyDescent="0.25">
      <c r="A1" s="12" t="s">
        <v>884</v>
      </c>
      <c r="B1" s="110"/>
      <c r="C1" s="110"/>
      <c r="D1" s="110"/>
      <c r="E1" s="110"/>
      <c r="F1" s="110"/>
      <c r="G1" s="110"/>
      <c r="H1" s="525" t="s">
        <v>39</v>
      </c>
      <c r="I1" s="525"/>
      <c r="J1" s="62"/>
      <c r="K1" s="62"/>
      <c r="L1" s="62"/>
      <c r="M1" s="62"/>
      <c r="N1" s="62"/>
      <c r="O1" s="62"/>
      <c r="P1" s="62"/>
      <c r="Q1" s="62"/>
      <c r="R1" s="62"/>
    </row>
    <row r="2" spans="1:18" x14ac:dyDescent="0.2">
      <c r="A2" s="140" t="s">
        <v>195</v>
      </c>
    </row>
    <row r="3" spans="1:18" x14ac:dyDescent="0.2">
      <c r="L3" s="107" t="s">
        <v>669</v>
      </c>
      <c r="M3" s="107" t="s">
        <v>878</v>
      </c>
    </row>
    <row r="4" spans="1:18" x14ac:dyDescent="0.2">
      <c r="L4" s="107" t="s">
        <v>392</v>
      </c>
      <c r="M4" s="32">
        <v>91070</v>
      </c>
    </row>
    <row r="5" spans="1:18" x14ac:dyDescent="0.2">
      <c r="A5" s="140" t="s">
        <v>362</v>
      </c>
      <c r="B5" s="140" t="s">
        <v>364</v>
      </c>
      <c r="L5" s="107" t="s">
        <v>393</v>
      </c>
      <c r="M5" s="12">
        <v>39</v>
      </c>
    </row>
    <row r="6" spans="1:18" x14ac:dyDescent="0.2">
      <c r="A6" s="140" t="s">
        <v>394</v>
      </c>
      <c r="B6" s="15">
        <f>M4/$M$9</f>
        <v>0.79580904777301043</v>
      </c>
      <c r="L6" s="107" t="s">
        <v>395</v>
      </c>
      <c r="M6" s="32">
        <v>22002</v>
      </c>
    </row>
    <row r="7" spans="1:18" x14ac:dyDescent="0.2">
      <c r="A7" s="140" t="s">
        <v>396</v>
      </c>
      <c r="B7" s="15">
        <f>M5/$M$9</f>
        <v>3.40798867499148E-4</v>
      </c>
      <c r="L7" s="107" t="s">
        <v>397</v>
      </c>
      <c r="M7" s="32">
        <v>946</v>
      </c>
    </row>
    <row r="8" spans="1:18" x14ac:dyDescent="0.2">
      <c r="A8" s="140" t="s">
        <v>398</v>
      </c>
      <c r="B8" s="15">
        <f>M6/$M$9</f>
        <v>0.19226299186451934</v>
      </c>
      <c r="L8" s="107" t="s">
        <v>399</v>
      </c>
      <c r="M8" s="12">
        <v>380</v>
      </c>
    </row>
    <row r="9" spans="1:18" x14ac:dyDescent="0.2">
      <c r="A9" s="140" t="s">
        <v>400</v>
      </c>
      <c r="B9" s="15">
        <f>M7/$M$9</f>
        <v>8.2665571449793331E-3</v>
      </c>
      <c r="L9" s="107" t="s">
        <v>376</v>
      </c>
      <c r="M9" s="32">
        <v>114437</v>
      </c>
    </row>
    <row r="10" spans="1:18" x14ac:dyDescent="0.2">
      <c r="A10" s="140" t="s">
        <v>401</v>
      </c>
      <c r="B10" s="15">
        <f>M8/$M$9</f>
        <v>3.3206043499916984E-3</v>
      </c>
    </row>
    <row r="11" spans="1:18" x14ac:dyDescent="0.2">
      <c r="A11" s="140" t="s">
        <v>54</v>
      </c>
      <c r="B11" s="15">
        <f>SUM(B6:B10)</f>
        <v>1</v>
      </c>
    </row>
    <row r="14" spans="1:18" x14ac:dyDescent="0.2">
      <c r="B14" s="111">
        <f>B7+B9+B10</f>
        <v>1.192796036247018E-2</v>
      </c>
    </row>
    <row r="17" spans="1:2" x14ac:dyDescent="0.2">
      <c r="A17" s="12"/>
      <c r="B17" s="12"/>
    </row>
    <row r="18" spans="1:2" x14ac:dyDescent="0.2">
      <c r="A18" s="32"/>
      <c r="B18" s="32"/>
    </row>
    <row r="19" spans="1:2" x14ac:dyDescent="0.2">
      <c r="A19" s="12"/>
      <c r="B19" s="12"/>
    </row>
    <row r="20" spans="1:2" x14ac:dyDescent="0.2">
      <c r="A20" s="32"/>
      <c r="B20" s="32"/>
    </row>
    <row r="21" spans="1:2" x14ac:dyDescent="0.2">
      <c r="A21" s="12"/>
      <c r="B21" s="12"/>
    </row>
    <row r="22" spans="1:2" x14ac:dyDescent="0.2">
      <c r="A22" s="12"/>
      <c r="B22" s="12"/>
    </row>
    <row r="23" spans="1:2" x14ac:dyDescent="0.2">
      <c r="A23" s="32"/>
      <c r="B23" s="32"/>
    </row>
  </sheetData>
  <mergeCells count="1">
    <mergeCell ref="H1:I1"/>
  </mergeCells>
  <hyperlinks>
    <hyperlink ref="H1:I1" location="Index!A1" display="Regresar al Índice" xr:uid="{00000000-0004-0000-6900-000000000000}"/>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72"/>
  <dimension ref="A1:P37"/>
  <sheetViews>
    <sheetView workbookViewId="0">
      <selection activeCell="B3" sqref="B3"/>
    </sheetView>
  </sheetViews>
  <sheetFormatPr baseColWidth="10" defaultColWidth="11.42578125" defaultRowHeight="12.75" x14ac:dyDescent="0.2"/>
  <cols>
    <col min="1" max="1" width="11.5703125" style="140" bestFit="1" customWidth="1"/>
    <col min="2" max="2" width="14.28515625" style="140" customWidth="1"/>
    <col min="3" max="16384" width="11.42578125" style="140"/>
  </cols>
  <sheetData>
    <row r="1" spans="1:16" ht="15" x14ac:dyDescent="0.25">
      <c r="A1" s="12" t="s">
        <v>885</v>
      </c>
      <c r="B1" s="109"/>
      <c r="C1" s="109"/>
      <c r="D1" s="109"/>
      <c r="E1" s="109"/>
      <c r="F1" s="109"/>
      <c r="G1" s="109"/>
      <c r="H1" s="525" t="s">
        <v>39</v>
      </c>
      <c r="I1" s="525"/>
      <c r="J1" s="563"/>
      <c r="K1" s="563"/>
      <c r="O1" s="534"/>
      <c r="P1" s="534"/>
    </row>
    <row r="2" spans="1:16" x14ac:dyDescent="0.2">
      <c r="A2" s="140" t="s">
        <v>195</v>
      </c>
    </row>
    <row r="5" spans="1:16" x14ac:dyDescent="0.2">
      <c r="A5" s="140" t="s">
        <v>375</v>
      </c>
      <c r="B5" s="140" t="s">
        <v>391</v>
      </c>
    </row>
    <row r="6" spans="1:16" x14ac:dyDescent="0.2">
      <c r="A6" s="140">
        <v>2013</v>
      </c>
      <c r="B6" s="82">
        <v>347298</v>
      </c>
    </row>
    <row r="7" spans="1:16" x14ac:dyDescent="0.2">
      <c r="A7" s="140">
        <v>2014</v>
      </c>
      <c r="B7" s="82">
        <v>363344</v>
      </c>
    </row>
    <row r="8" spans="1:16" x14ac:dyDescent="0.2">
      <c r="A8" s="140">
        <v>2015</v>
      </c>
      <c r="B8" s="82">
        <v>385457</v>
      </c>
    </row>
    <row r="9" spans="1:16" x14ac:dyDescent="0.2">
      <c r="A9" s="140">
        <v>2016</v>
      </c>
      <c r="B9" s="82">
        <v>407270</v>
      </c>
    </row>
    <row r="10" spans="1:16" x14ac:dyDescent="0.2">
      <c r="A10" s="140">
        <v>2017</v>
      </c>
      <c r="B10" s="82">
        <v>435724</v>
      </c>
    </row>
    <row r="11" spans="1:16" x14ac:dyDescent="0.2">
      <c r="A11" s="140">
        <v>2018</v>
      </c>
      <c r="B11" s="82">
        <v>452017</v>
      </c>
    </row>
    <row r="12" spans="1:16" x14ac:dyDescent="0.2">
      <c r="A12" s="140">
        <v>2019</v>
      </c>
      <c r="B12" s="82">
        <v>458198</v>
      </c>
    </row>
    <row r="13" spans="1:16" x14ac:dyDescent="0.2">
      <c r="A13" s="83">
        <v>44136</v>
      </c>
      <c r="B13" s="82">
        <v>456439</v>
      </c>
    </row>
    <row r="15" spans="1:16" x14ac:dyDescent="0.2">
      <c r="A15" s="140" t="s">
        <v>886</v>
      </c>
      <c r="B15" s="15">
        <f>B13/B12-1</f>
        <v>-3.838951719562278E-3</v>
      </c>
    </row>
    <row r="16" spans="1:16" x14ac:dyDescent="0.2">
      <c r="A16" s="140" t="s">
        <v>887</v>
      </c>
      <c r="B16" s="82">
        <f>B13-B12</f>
        <v>-1759</v>
      </c>
    </row>
    <row r="21" spans="1:2" hidden="1" x14ac:dyDescent="0.2">
      <c r="A21" s="140">
        <v>2013</v>
      </c>
      <c r="B21" s="140">
        <v>347298</v>
      </c>
    </row>
    <row r="22" spans="1:2" hidden="1" x14ac:dyDescent="0.2">
      <c r="A22" s="140">
        <v>2014</v>
      </c>
      <c r="B22" s="140">
        <v>363344</v>
      </c>
    </row>
    <row r="23" spans="1:2" hidden="1" x14ac:dyDescent="0.2">
      <c r="A23" s="140">
        <v>2015</v>
      </c>
      <c r="B23" s="140">
        <v>385457</v>
      </c>
    </row>
    <row r="24" spans="1:2" hidden="1" x14ac:dyDescent="0.2">
      <c r="A24" s="140">
        <v>2016</v>
      </c>
      <c r="B24" s="140">
        <v>407270</v>
      </c>
    </row>
    <row r="25" spans="1:2" hidden="1" x14ac:dyDescent="0.2">
      <c r="A25" s="140">
        <v>2017</v>
      </c>
      <c r="B25" s="140">
        <v>435724</v>
      </c>
    </row>
    <row r="26" spans="1:2" hidden="1" x14ac:dyDescent="0.2">
      <c r="A26" s="140">
        <v>2018</v>
      </c>
      <c r="B26" s="140">
        <v>452017</v>
      </c>
    </row>
    <row r="27" spans="1:2" hidden="1" x14ac:dyDescent="0.2">
      <c r="A27" s="140">
        <v>43466</v>
      </c>
      <c r="B27" s="140">
        <v>454528</v>
      </c>
    </row>
    <row r="28" spans="1:2" hidden="1" x14ac:dyDescent="0.2">
      <c r="A28" s="140">
        <v>43497</v>
      </c>
      <c r="B28" s="140">
        <v>457311</v>
      </c>
    </row>
    <row r="29" spans="1:2" hidden="1" x14ac:dyDescent="0.2">
      <c r="A29" s="140">
        <v>43525</v>
      </c>
      <c r="B29" s="140">
        <v>458843</v>
      </c>
    </row>
    <row r="30" spans="1:2" hidden="1" x14ac:dyDescent="0.2">
      <c r="A30" s="140">
        <v>43556</v>
      </c>
      <c r="B30" s="140">
        <v>459454</v>
      </c>
    </row>
    <row r="31" spans="1:2" hidden="1" x14ac:dyDescent="0.2">
      <c r="A31" s="140">
        <v>43586</v>
      </c>
      <c r="B31" s="140">
        <v>460324</v>
      </c>
    </row>
    <row r="32" spans="1:2" hidden="1" x14ac:dyDescent="0.2">
      <c r="A32" s="140">
        <v>43617</v>
      </c>
      <c r="B32" s="140">
        <v>460017</v>
      </c>
    </row>
    <row r="33" spans="1:2" hidden="1" x14ac:dyDescent="0.2">
      <c r="A33" s="140">
        <v>43647</v>
      </c>
      <c r="B33" s="140">
        <v>461674</v>
      </c>
    </row>
    <row r="34" spans="1:2" hidden="1" x14ac:dyDescent="0.2">
      <c r="A34" s="140">
        <v>43678</v>
      </c>
      <c r="B34" s="140">
        <v>461682</v>
      </c>
    </row>
    <row r="35" spans="1:2" hidden="1" x14ac:dyDescent="0.2">
      <c r="A35" s="140" t="s">
        <v>402</v>
      </c>
      <c r="B35" s="140">
        <f>B34/B33-1</f>
        <v>1.7328244605430143E-5</v>
      </c>
    </row>
    <row r="36" spans="1:2" hidden="1" x14ac:dyDescent="0.2">
      <c r="A36" s="140" t="s">
        <v>403</v>
      </c>
      <c r="B36" s="140">
        <f>B34-B33</f>
        <v>8</v>
      </c>
    </row>
    <row r="37" spans="1:2" hidden="1" x14ac:dyDescent="0.2"/>
  </sheetData>
  <mergeCells count="3">
    <mergeCell ref="O1:P1"/>
    <mergeCell ref="J1:K1"/>
    <mergeCell ref="H1:I1"/>
  </mergeCells>
  <hyperlinks>
    <hyperlink ref="H1:I1" location="Index!A1" display="Regresar al Índice" xr:uid="{00000000-0004-0000-6A00-000000000000}"/>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73"/>
  <dimension ref="A1:P42"/>
  <sheetViews>
    <sheetView workbookViewId="0">
      <selection activeCell="B3" sqref="B3"/>
    </sheetView>
  </sheetViews>
  <sheetFormatPr baseColWidth="10" defaultColWidth="11.42578125" defaultRowHeight="12.75" x14ac:dyDescent="0.2"/>
  <cols>
    <col min="1" max="1" width="57.42578125" style="140" customWidth="1"/>
    <col min="2" max="2" width="11.7109375" style="140" bestFit="1" customWidth="1"/>
    <col min="3" max="12" width="11.42578125" style="140"/>
    <col min="13" max="13" width="42.42578125" style="140" customWidth="1"/>
    <col min="14" max="14" width="20" style="140" customWidth="1"/>
    <col min="15" max="16384" width="11.42578125" style="140"/>
  </cols>
  <sheetData>
    <row r="1" spans="1:16" ht="15" x14ac:dyDescent="0.25">
      <c r="A1" s="12" t="s">
        <v>888</v>
      </c>
      <c r="H1" s="525" t="s">
        <v>39</v>
      </c>
      <c r="I1" s="525"/>
      <c r="O1" s="534" t="s">
        <v>324</v>
      </c>
      <c r="P1" s="534"/>
    </row>
    <row r="2" spans="1:16" x14ac:dyDescent="0.2">
      <c r="A2" s="140" t="s">
        <v>195</v>
      </c>
    </row>
    <row r="4" spans="1:16" x14ac:dyDescent="0.2">
      <c r="A4" s="54" t="s">
        <v>404</v>
      </c>
      <c r="B4" s="80" t="s">
        <v>364</v>
      </c>
    </row>
    <row r="5" spans="1:16" x14ac:dyDescent="0.2">
      <c r="A5" s="12" t="s">
        <v>405</v>
      </c>
      <c r="B5" s="15">
        <f>B27/$B$37</f>
        <v>0.2169008345036248</v>
      </c>
      <c r="C5" s="13"/>
    </row>
    <row r="6" spans="1:16" x14ac:dyDescent="0.2">
      <c r="A6" s="12" t="s">
        <v>406</v>
      </c>
      <c r="B6" s="15">
        <f t="shared" ref="B6:B14" si="0">B28/$B$37</f>
        <v>0.12197029614033858</v>
      </c>
      <c r="C6" s="13"/>
    </row>
    <row r="7" spans="1:16" x14ac:dyDescent="0.2">
      <c r="A7" s="12" t="s">
        <v>408</v>
      </c>
      <c r="B7" s="15">
        <f t="shared" si="0"/>
        <v>0.10337635478125226</v>
      </c>
      <c r="C7" s="13"/>
    </row>
    <row r="8" spans="1:16" x14ac:dyDescent="0.2">
      <c r="A8" s="12" t="s">
        <v>407</v>
      </c>
      <c r="B8" s="15">
        <f t="shared" si="0"/>
        <v>0.10166528276505732</v>
      </c>
      <c r="C8" s="13"/>
    </row>
    <row r="9" spans="1:16" x14ac:dyDescent="0.2">
      <c r="A9" s="12" t="s">
        <v>409</v>
      </c>
      <c r="B9" s="15">
        <f t="shared" si="0"/>
        <v>8.6037783800244946E-2</v>
      </c>
      <c r="C9" s="13"/>
    </row>
    <row r="10" spans="1:16" x14ac:dyDescent="0.2">
      <c r="A10" s="12" t="s">
        <v>410</v>
      </c>
      <c r="B10" s="15">
        <f t="shared" si="0"/>
        <v>6.1644600921481295E-2</v>
      </c>
      <c r="C10" s="13"/>
    </row>
    <row r="11" spans="1:16" x14ac:dyDescent="0.2">
      <c r="A11" s="12" t="s">
        <v>411</v>
      </c>
      <c r="B11" s="15">
        <f t="shared" si="0"/>
        <v>4.5793632884131283E-2</v>
      </c>
      <c r="C11" s="13"/>
    </row>
    <row r="12" spans="1:16" x14ac:dyDescent="0.2">
      <c r="A12" s="12" t="s">
        <v>412</v>
      </c>
      <c r="B12" s="15">
        <f t="shared" si="0"/>
        <v>4.5127607413038763E-2</v>
      </c>
      <c r="C12" s="13"/>
    </row>
    <row r="13" spans="1:16" x14ac:dyDescent="0.2">
      <c r="A13" s="12" t="s">
        <v>787</v>
      </c>
      <c r="B13" s="15">
        <f t="shared" si="0"/>
        <v>3.8535269773178893E-2</v>
      </c>
      <c r="C13" s="13"/>
    </row>
    <row r="14" spans="1:16" x14ac:dyDescent="0.2">
      <c r="A14" s="140" t="s">
        <v>413</v>
      </c>
      <c r="B14" s="15">
        <f t="shared" si="0"/>
        <v>0.17894833701765187</v>
      </c>
    </row>
    <row r="15" spans="1:16" x14ac:dyDescent="0.2">
      <c r="A15" s="140" t="s">
        <v>379</v>
      </c>
      <c r="B15" s="15">
        <f>SUM(B5:B14)</f>
        <v>1</v>
      </c>
    </row>
    <row r="25" spans="1:13" x14ac:dyDescent="0.2">
      <c r="M25" s="140">
        <v>0.30199999999999999</v>
      </c>
    </row>
    <row r="26" spans="1:13" hidden="1" x14ac:dyDescent="0.2">
      <c r="A26" s="54" t="s">
        <v>404</v>
      </c>
      <c r="B26" s="108" t="s">
        <v>890</v>
      </c>
    </row>
    <row r="27" spans="1:13" hidden="1" x14ac:dyDescent="0.2">
      <c r="A27" s="12" t="s">
        <v>405</v>
      </c>
      <c r="B27" s="32">
        <v>99002</v>
      </c>
      <c r="C27" s="106"/>
    </row>
    <row r="28" spans="1:13" hidden="1" x14ac:dyDescent="0.2">
      <c r="A28" s="12" t="s">
        <v>406</v>
      </c>
      <c r="B28" s="32">
        <v>55672</v>
      </c>
      <c r="C28" s="106"/>
    </row>
    <row r="29" spans="1:13" hidden="1" x14ac:dyDescent="0.2">
      <c r="A29" s="12" t="s">
        <v>408</v>
      </c>
      <c r="B29" s="32">
        <v>47185</v>
      </c>
      <c r="C29" s="106"/>
    </row>
    <row r="30" spans="1:13" hidden="1" x14ac:dyDescent="0.2">
      <c r="A30" s="12" t="s">
        <v>407</v>
      </c>
      <c r="B30" s="32">
        <v>46404</v>
      </c>
      <c r="C30" s="106"/>
    </row>
    <row r="31" spans="1:13" hidden="1" x14ac:dyDescent="0.2">
      <c r="A31" s="12" t="s">
        <v>409</v>
      </c>
      <c r="B31" s="32">
        <v>39271</v>
      </c>
      <c r="C31" s="106"/>
    </row>
    <row r="32" spans="1:13" hidden="1" x14ac:dyDescent="0.2">
      <c r="A32" s="12" t="s">
        <v>410</v>
      </c>
      <c r="B32" s="32">
        <v>28137</v>
      </c>
      <c r="C32" s="106"/>
    </row>
    <row r="33" spans="1:3" hidden="1" x14ac:dyDescent="0.2">
      <c r="A33" s="12" t="s">
        <v>411</v>
      </c>
      <c r="B33" s="32">
        <v>20902</v>
      </c>
      <c r="C33" s="106"/>
    </row>
    <row r="34" spans="1:3" hidden="1" x14ac:dyDescent="0.2">
      <c r="A34" s="12" t="s">
        <v>412</v>
      </c>
      <c r="B34" s="32">
        <v>20598</v>
      </c>
      <c r="C34" s="106"/>
    </row>
    <row r="35" spans="1:3" hidden="1" x14ac:dyDescent="0.2">
      <c r="A35" s="12" t="s">
        <v>787</v>
      </c>
      <c r="B35" s="32">
        <v>17589</v>
      </c>
      <c r="C35" s="106"/>
    </row>
    <row r="36" spans="1:3" hidden="1" x14ac:dyDescent="0.2">
      <c r="A36" s="12" t="s">
        <v>889</v>
      </c>
      <c r="B36" s="32">
        <v>81679</v>
      </c>
      <c r="C36" s="106"/>
    </row>
    <row r="37" spans="1:3" hidden="1" x14ac:dyDescent="0.2">
      <c r="A37" s="140" t="s">
        <v>379</v>
      </c>
      <c r="B37" s="140">
        <v>456439</v>
      </c>
    </row>
    <row r="38" spans="1:3" hidden="1" x14ac:dyDescent="0.2"/>
    <row r="39" spans="1:3" hidden="1" x14ac:dyDescent="0.2"/>
    <row r="40" spans="1:3" hidden="1" x14ac:dyDescent="0.2"/>
    <row r="41" spans="1:3" hidden="1" x14ac:dyDescent="0.2"/>
    <row r="42" spans="1:3" hidden="1" x14ac:dyDescent="0.2"/>
  </sheetData>
  <mergeCells count="2">
    <mergeCell ref="H1:I1"/>
    <mergeCell ref="O1:P1"/>
  </mergeCells>
  <hyperlinks>
    <hyperlink ref="H1:I1" location="Index!A1" display="Regresar al Índice" xr:uid="{00000000-0004-0000-6B00-000000000000}"/>
    <hyperlink ref="O1:P1" location="Index!B2" display="Regresar al índice" xr:uid="{00000000-0004-0000-6B00-000001000000}"/>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74"/>
  <dimension ref="A1:P27"/>
  <sheetViews>
    <sheetView workbookViewId="0">
      <selection activeCell="B3" sqref="B3"/>
    </sheetView>
  </sheetViews>
  <sheetFormatPr baseColWidth="10" defaultColWidth="11.42578125" defaultRowHeight="12.75" x14ac:dyDescent="0.2"/>
  <cols>
    <col min="1" max="16384" width="11.42578125" style="140"/>
  </cols>
  <sheetData>
    <row r="1" spans="1:16" ht="15" x14ac:dyDescent="0.25">
      <c r="A1" s="12" t="s">
        <v>891</v>
      </c>
      <c r="H1" s="525" t="s">
        <v>39</v>
      </c>
      <c r="I1" s="525"/>
      <c r="J1" s="62"/>
      <c r="K1" s="62"/>
      <c r="O1" s="534"/>
      <c r="P1" s="534"/>
    </row>
    <row r="2" spans="1:16" x14ac:dyDescent="0.2">
      <c r="A2" s="140" t="s">
        <v>195</v>
      </c>
    </row>
    <row r="5" spans="1:16" x14ac:dyDescent="0.2">
      <c r="A5" s="140" t="s">
        <v>375</v>
      </c>
      <c r="B5" s="140" t="s">
        <v>391</v>
      </c>
    </row>
    <row r="6" spans="1:16" x14ac:dyDescent="0.2">
      <c r="A6" s="140">
        <v>2013</v>
      </c>
      <c r="B6" s="82">
        <v>282499</v>
      </c>
    </row>
    <row r="7" spans="1:16" x14ac:dyDescent="0.2">
      <c r="A7" s="140">
        <v>2014</v>
      </c>
      <c r="B7" s="82">
        <v>295797</v>
      </c>
    </row>
    <row r="8" spans="1:16" x14ac:dyDescent="0.2">
      <c r="A8" s="140">
        <v>2015</v>
      </c>
      <c r="B8" s="82">
        <v>312586</v>
      </c>
    </row>
    <row r="9" spans="1:16" x14ac:dyDescent="0.2">
      <c r="A9" s="140">
        <v>2016</v>
      </c>
      <c r="B9" s="82">
        <v>334254</v>
      </c>
    </row>
    <row r="10" spans="1:16" x14ac:dyDescent="0.2">
      <c r="A10" s="140">
        <v>2017</v>
      </c>
      <c r="B10" s="82">
        <v>343480</v>
      </c>
    </row>
    <row r="11" spans="1:16" x14ac:dyDescent="0.2">
      <c r="A11" s="140">
        <v>2018</v>
      </c>
      <c r="B11" s="82">
        <v>354114</v>
      </c>
    </row>
    <row r="12" spans="1:16" x14ac:dyDescent="0.2">
      <c r="A12" s="140">
        <v>2019</v>
      </c>
      <c r="B12" s="82">
        <v>363625</v>
      </c>
    </row>
    <row r="13" spans="1:16" x14ac:dyDescent="0.2">
      <c r="A13" s="83">
        <v>44136</v>
      </c>
      <c r="B13" s="82">
        <v>368965</v>
      </c>
    </row>
    <row r="16" spans="1:16" x14ac:dyDescent="0.2">
      <c r="A16" s="140" t="s">
        <v>886</v>
      </c>
      <c r="B16" s="15">
        <f>B13/B12-1</f>
        <v>1.4685458920591365E-2</v>
      </c>
    </row>
    <row r="17" spans="1:2" x14ac:dyDescent="0.2">
      <c r="A17" s="140" t="s">
        <v>892</v>
      </c>
      <c r="B17" s="82">
        <f>B13-B12</f>
        <v>5340</v>
      </c>
    </row>
    <row r="21" spans="1:2" ht="12.75" hidden="1" customHeight="1" x14ac:dyDescent="0.2">
      <c r="A21" s="140" t="s">
        <v>414</v>
      </c>
      <c r="B21" s="140">
        <f>B12/B11-1</f>
        <v>2.6858582264468467E-2</v>
      </c>
    </row>
    <row r="22" spans="1:2" ht="12.75" hidden="1" customHeight="1" x14ac:dyDescent="0.2">
      <c r="A22" s="140" t="s">
        <v>415</v>
      </c>
      <c r="B22" s="140">
        <f>B12-B11</f>
        <v>9511</v>
      </c>
    </row>
    <row r="23" spans="1:2" ht="12.75" hidden="1" customHeight="1" x14ac:dyDescent="0.2"/>
    <row r="24" spans="1:2" ht="14.25" hidden="1" customHeight="1" x14ac:dyDescent="0.2">
      <c r="A24" s="140">
        <v>43770</v>
      </c>
      <c r="B24" s="140">
        <v>368314</v>
      </c>
    </row>
    <row r="25" spans="1:2" ht="12.75" hidden="1" customHeight="1" x14ac:dyDescent="0.2">
      <c r="A25" s="140" t="s">
        <v>416</v>
      </c>
      <c r="B25" s="140">
        <f>B12/B24-1</f>
        <v>-1.2730984974776982E-2</v>
      </c>
    </row>
    <row r="26" spans="1:2" ht="12.75" hidden="1" customHeight="1" x14ac:dyDescent="0.2">
      <c r="A26" s="140" t="s">
        <v>415</v>
      </c>
      <c r="B26" s="140">
        <f>B12-B24</f>
        <v>-4689</v>
      </c>
    </row>
    <row r="27" spans="1:2" ht="12.75" hidden="1" customHeight="1" x14ac:dyDescent="0.2"/>
  </sheetData>
  <mergeCells count="2">
    <mergeCell ref="O1:P1"/>
    <mergeCell ref="H1:I1"/>
  </mergeCells>
  <hyperlinks>
    <hyperlink ref="H1:I1" location="Index!A1" display="Regresar al Índice" xr:uid="{00000000-0004-0000-6C00-000000000000}"/>
  </hyperlink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75"/>
  <dimension ref="A1:P40"/>
  <sheetViews>
    <sheetView zoomScaleNormal="100" workbookViewId="0">
      <selection activeCell="B3" sqref="B3"/>
    </sheetView>
  </sheetViews>
  <sheetFormatPr baseColWidth="10" defaultColWidth="11.42578125" defaultRowHeight="12.75" x14ac:dyDescent="0.2"/>
  <cols>
    <col min="1" max="1" width="68.140625" style="140" customWidth="1"/>
    <col min="2" max="16384" width="11.42578125" style="140"/>
  </cols>
  <sheetData>
    <row r="1" spans="1:16" ht="15" x14ac:dyDescent="0.25">
      <c r="A1" s="12" t="s">
        <v>893</v>
      </c>
      <c r="H1" s="525" t="s">
        <v>39</v>
      </c>
      <c r="I1" s="525"/>
      <c r="O1" s="534"/>
      <c r="P1" s="534"/>
    </row>
    <row r="2" spans="1:16" x14ac:dyDescent="0.2">
      <c r="A2" s="140" t="s">
        <v>195</v>
      </c>
    </row>
    <row r="5" spans="1:16" x14ac:dyDescent="0.2">
      <c r="A5" s="54" t="s">
        <v>404</v>
      </c>
      <c r="B5" s="54" t="s">
        <v>364</v>
      </c>
    </row>
    <row r="6" spans="1:16" x14ac:dyDescent="0.2">
      <c r="A6" s="140" t="s">
        <v>417</v>
      </c>
      <c r="B6" s="15">
        <f>B27/$B$36</f>
        <v>0.18675213096093127</v>
      </c>
      <c r="C6" s="13"/>
    </row>
    <row r="7" spans="1:16" x14ac:dyDescent="0.2">
      <c r="A7" s="140" t="s">
        <v>424</v>
      </c>
      <c r="B7" s="15">
        <f>B28/$B$36</f>
        <v>0.17725258493353027</v>
      </c>
      <c r="C7" s="13"/>
    </row>
    <row r="8" spans="1:16" x14ac:dyDescent="0.2">
      <c r="A8" s="140" t="s">
        <v>423</v>
      </c>
      <c r="B8" s="15">
        <f t="shared" ref="B8:B12" si="0">B29/$B$36</f>
        <v>0.14919301288740125</v>
      </c>
      <c r="C8" s="13"/>
    </row>
    <row r="9" spans="1:16" x14ac:dyDescent="0.2">
      <c r="A9" s="140" t="s">
        <v>425</v>
      </c>
      <c r="B9" s="15">
        <f t="shared" si="0"/>
        <v>0.14539590476061415</v>
      </c>
      <c r="C9" s="13"/>
    </row>
    <row r="10" spans="1:16" x14ac:dyDescent="0.2">
      <c r="A10" s="140" t="s">
        <v>422</v>
      </c>
      <c r="B10" s="15">
        <f>B31/$B$36</f>
        <v>0.11474530104481455</v>
      </c>
      <c r="C10" s="13"/>
    </row>
    <row r="11" spans="1:16" x14ac:dyDescent="0.2">
      <c r="A11" s="140" t="s">
        <v>419</v>
      </c>
      <c r="B11" s="15">
        <f t="shared" si="0"/>
        <v>7.5681975255105505E-2</v>
      </c>
      <c r="C11" s="13"/>
    </row>
    <row r="12" spans="1:16" x14ac:dyDescent="0.2">
      <c r="A12" s="140" t="s">
        <v>420</v>
      </c>
      <c r="B12" s="15">
        <f t="shared" si="0"/>
        <v>6.2206442345479923E-2</v>
      </c>
      <c r="C12" s="13"/>
    </row>
    <row r="13" spans="1:16" x14ac:dyDescent="0.2">
      <c r="A13" s="140" t="s">
        <v>418</v>
      </c>
      <c r="B13" s="15">
        <f>B34/$B$36</f>
        <v>5.1698670605612999E-2</v>
      </c>
      <c r="C13" s="13"/>
    </row>
    <row r="14" spans="1:16" x14ac:dyDescent="0.2">
      <c r="A14" s="140" t="s">
        <v>421</v>
      </c>
      <c r="B14" s="15">
        <f>B35/$B$36</f>
        <v>3.7073977206510102E-2</v>
      </c>
      <c r="C14" s="13"/>
    </row>
    <row r="15" spans="1:16" x14ac:dyDescent="0.2">
      <c r="A15" s="140" t="s">
        <v>329</v>
      </c>
      <c r="B15" s="15">
        <f>SUM(B6:B14)</f>
        <v>0.99999999999999978</v>
      </c>
      <c r="C15" s="13"/>
    </row>
    <row r="26" spans="1:3" ht="12.6" hidden="1" customHeight="1" x14ac:dyDescent="0.2">
      <c r="A26" s="107" t="s">
        <v>382</v>
      </c>
      <c r="B26" s="80" t="s">
        <v>878</v>
      </c>
    </row>
    <row r="27" spans="1:3" ht="12.6" hidden="1" customHeight="1" x14ac:dyDescent="0.2">
      <c r="A27" s="140" t="s">
        <v>417</v>
      </c>
      <c r="B27" s="140">
        <v>68905</v>
      </c>
      <c r="C27" s="106"/>
    </row>
    <row r="28" spans="1:3" ht="12.6" hidden="1" customHeight="1" x14ac:dyDescent="0.2">
      <c r="A28" s="140" t="s">
        <v>424</v>
      </c>
      <c r="B28" s="140">
        <v>65400</v>
      </c>
      <c r="C28" s="106"/>
    </row>
    <row r="29" spans="1:3" ht="12.6" hidden="1" customHeight="1" x14ac:dyDescent="0.2">
      <c r="A29" s="140" t="s">
        <v>423</v>
      </c>
      <c r="B29" s="140">
        <v>55047</v>
      </c>
      <c r="C29" s="106"/>
    </row>
    <row r="30" spans="1:3" ht="12.6" hidden="1" customHeight="1" x14ac:dyDescent="0.2">
      <c r="A30" s="140" t="s">
        <v>425</v>
      </c>
      <c r="B30" s="140">
        <v>53646</v>
      </c>
      <c r="C30" s="106"/>
    </row>
    <row r="31" spans="1:3" ht="12.6" hidden="1" customHeight="1" x14ac:dyDescent="0.2">
      <c r="A31" s="140" t="s">
        <v>422</v>
      </c>
      <c r="B31" s="140">
        <v>42337</v>
      </c>
      <c r="C31" s="106"/>
    </row>
    <row r="32" spans="1:3" ht="12.6" hidden="1" customHeight="1" x14ac:dyDescent="0.2">
      <c r="A32" s="140" t="s">
        <v>419</v>
      </c>
      <c r="B32" s="140">
        <v>27924</v>
      </c>
      <c r="C32" s="106"/>
    </row>
    <row r="33" spans="1:3" ht="12.6" hidden="1" customHeight="1" x14ac:dyDescent="0.2">
      <c r="A33" s="140" t="s">
        <v>420</v>
      </c>
      <c r="B33" s="140">
        <v>22952</v>
      </c>
      <c r="C33" s="106"/>
    </row>
    <row r="34" spans="1:3" hidden="1" x14ac:dyDescent="0.2">
      <c r="A34" s="140" t="s">
        <v>418</v>
      </c>
      <c r="B34" s="140">
        <v>19075</v>
      </c>
      <c r="C34" s="106"/>
    </row>
    <row r="35" spans="1:3" hidden="1" x14ac:dyDescent="0.2">
      <c r="A35" s="140" t="s">
        <v>421</v>
      </c>
      <c r="B35" s="140">
        <v>13679</v>
      </c>
      <c r="C35" s="106"/>
    </row>
    <row r="36" spans="1:3" hidden="1" x14ac:dyDescent="0.2">
      <c r="A36" s="140" t="s">
        <v>329</v>
      </c>
      <c r="B36" s="140">
        <v>368965</v>
      </c>
      <c r="C36" s="106"/>
    </row>
    <row r="37" spans="1:3" hidden="1" x14ac:dyDescent="0.2"/>
    <row r="38" spans="1:3" hidden="1" x14ac:dyDescent="0.2"/>
    <row r="39" spans="1:3" hidden="1" x14ac:dyDescent="0.2"/>
    <row r="40" spans="1:3" hidden="1" x14ac:dyDescent="0.2"/>
  </sheetData>
  <mergeCells count="2">
    <mergeCell ref="H1:I1"/>
    <mergeCell ref="O1:P1"/>
  </mergeCells>
  <hyperlinks>
    <hyperlink ref="H1:I1" location="Index!A1" display="Regresar al Índice" xr:uid="{00000000-0004-0000-6D00-000000000000}"/>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76"/>
  <dimension ref="A1:P17"/>
  <sheetViews>
    <sheetView workbookViewId="0">
      <selection activeCell="B3" sqref="B3"/>
    </sheetView>
  </sheetViews>
  <sheetFormatPr baseColWidth="10" defaultColWidth="11.42578125" defaultRowHeight="12.75" x14ac:dyDescent="0.2"/>
  <cols>
    <col min="1" max="2" width="11.42578125" style="140"/>
    <col min="3" max="3" width="12.85546875" style="140" bestFit="1" customWidth="1"/>
    <col min="4" max="16384" width="11.42578125" style="140"/>
  </cols>
  <sheetData>
    <row r="1" spans="1:16" ht="15" x14ac:dyDescent="0.25">
      <c r="A1" s="12" t="s">
        <v>894</v>
      </c>
      <c r="H1" s="525" t="s">
        <v>39</v>
      </c>
      <c r="I1" s="525"/>
      <c r="J1" s="564"/>
      <c r="K1" s="564"/>
      <c r="O1" s="534"/>
      <c r="P1" s="534"/>
    </row>
    <row r="2" spans="1:16" x14ac:dyDescent="0.2">
      <c r="A2" s="140" t="s">
        <v>195</v>
      </c>
    </row>
    <row r="5" spans="1:16" x14ac:dyDescent="0.2">
      <c r="A5" s="140" t="s">
        <v>375</v>
      </c>
      <c r="B5" s="140" t="s">
        <v>391</v>
      </c>
    </row>
    <row r="6" spans="1:16" x14ac:dyDescent="0.2">
      <c r="A6" s="140">
        <v>2013</v>
      </c>
      <c r="B6" s="82">
        <v>523456</v>
      </c>
    </row>
    <row r="7" spans="1:16" x14ac:dyDescent="0.2">
      <c r="A7" s="140">
        <v>2014</v>
      </c>
      <c r="B7" s="82">
        <v>540644</v>
      </c>
    </row>
    <row r="8" spans="1:16" x14ac:dyDescent="0.2">
      <c r="A8" s="140">
        <v>2015</v>
      </c>
      <c r="B8" s="82">
        <v>551836</v>
      </c>
    </row>
    <row r="9" spans="1:16" x14ac:dyDescent="0.2">
      <c r="A9" s="140">
        <v>2016</v>
      </c>
      <c r="B9" s="82">
        <v>575641</v>
      </c>
    </row>
    <row r="10" spans="1:16" x14ac:dyDescent="0.2">
      <c r="A10" s="140">
        <v>2017</v>
      </c>
      <c r="B10" s="82">
        <v>605107</v>
      </c>
    </row>
    <row r="11" spans="1:16" x14ac:dyDescent="0.2">
      <c r="A11" s="140">
        <v>2018</v>
      </c>
      <c r="B11" s="82">
        <v>614655</v>
      </c>
    </row>
    <row r="12" spans="1:16" x14ac:dyDescent="0.2">
      <c r="A12" s="140">
        <v>2019</v>
      </c>
      <c r="B12" s="82">
        <v>640252</v>
      </c>
    </row>
    <row r="13" spans="1:16" x14ac:dyDescent="0.2">
      <c r="A13" s="83">
        <v>44136</v>
      </c>
      <c r="B13" s="82">
        <v>623527</v>
      </c>
      <c r="C13" s="15"/>
    </row>
    <row r="16" spans="1:16" x14ac:dyDescent="0.2">
      <c r="A16" s="140" t="s">
        <v>886</v>
      </c>
      <c r="B16" s="15">
        <f>B13/B12-1</f>
        <v>-2.6122526755090192E-2</v>
      </c>
    </row>
    <row r="17" spans="1:2" x14ac:dyDescent="0.2">
      <c r="A17" s="140" t="s">
        <v>887</v>
      </c>
      <c r="B17" s="82">
        <f>B13-B12</f>
        <v>-16725</v>
      </c>
    </row>
  </sheetData>
  <mergeCells count="3">
    <mergeCell ref="O1:P1"/>
    <mergeCell ref="J1:K1"/>
    <mergeCell ref="H1:I1"/>
  </mergeCells>
  <hyperlinks>
    <hyperlink ref="H1:I1" location="Index!A1" display="Regresar al Índice" xr:uid="{00000000-0004-0000-6E00-000000000000}"/>
  </hyperlinks>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77"/>
  <dimension ref="A1:N39"/>
  <sheetViews>
    <sheetView workbookViewId="0">
      <selection activeCell="B3" sqref="B3"/>
    </sheetView>
  </sheetViews>
  <sheetFormatPr baseColWidth="10" defaultColWidth="11.42578125" defaultRowHeight="12.75" x14ac:dyDescent="0.2"/>
  <cols>
    <col min="1" max="1" width="61.42578125" style="140" customWidth="1"/>
    <col min="2" max="2" width="9.42578125" style="140" customWidth="1"/>
    <col min="3" max="16384" width="11.42578125" style="140"/>
  </cols>
  <sheetData>
    <row r="1" spans="1:14" ht="14.45" customHeight="1" x14ac:dyDescent="0.25">
      <c r="A1" s="12" t="s">
        <v>895</v>
      </c>
      <c r="F1" s="565"/>
      <c r="G1" s="565"/>
      <c r="H1" s="525" t="s">
        <v>39</v>
      </c>
      <c r="I1" s="525"/>
      <c r="M1" s="534"/>
      <c r="N1" s="534"/>
    </row>
    <row r="2" spans="1:14" x14ac:dyDescent="0.2">
      <c r="A2" s="140" t="s">
        <v>195</v>
      </c>
    </row>
    <row r="5" spans="1:14" x14ac:dyDescent="0.2">
      <c r="A5" s="140" t="s">
        <v>404</v>
      </c>
      <c r="B5" s="140" t="s">
        <v>364</v>
      </c>
    </row>
    <row r="6" spans="1:14" x14ac:dyDescent="0.2">
      <c r="A6" s="140" t="s">
        <v>426</v>
      </c>
      <c r="B6" s="15">
        <f>B28/$B$38</f>
        <v>0.30692175318791326</v>
      </c>
      <c r="C6" s="13"/>
    </row>
    <row r="7" spans="1:14" x14ac:dyDescent="0.2">
      <c r="A7" s="140" t="s">
        <v>427</v>
      </c>
      <c r="B7" s="15">
        <f>B29/$B$38</f>
        <v>0.29561029434170455</v>
      </c>
      <c r="C7" s="13"/>
    </row>
    <row r="8" spans="1:14" x14ac:dyDescent="0.2">
      <c r="A8" s="140" t="s">
        <v>429</v>
      </c>
      <c r="B8" s="15">
        <f>B30/$B$38</f>
        <v>7.6593315125086811E-2</v>
      </c>
      <c r="C8" s="13"/>
    </row>
    <row r="9" spans="1:14" x14ac:dyDescent="0.2">
      <c r="A9" s="140" t="s">
        <v>428</v>
      </c>
      <c r="B9" s="15">
        <f t="shared" ref="B9:B15" si="0">B31/$B$38</f>
        <v>7.3321604357148934E-2</v>
      </c>
      <c r="C9" s="13"/>
    </row>
    <row r="10" spans="1:14" x14ac:dyDescent="0.2">
      <c r="A10" s="140" t="s">
        <v>430</v>
      </c>
      <c r="B10" s="15">
        <f>B32/$B$38</f>
        <v>7.154301257202976E-2</v>
      </c>
      <c r="C10" s="13"/>
    </row>
    <row r="11" spans="1:14" x14ac:dyDescent="0.2">
      <c r="A11" s="140" t="s">
        <v>431</v>
      </c>
      <c r="B11" s="15">
        <f t="shared" si="0"/>
        <v>4.5353288630644702E-2</v>
      </c>
      <c r="C11" s="13"/>
    </row>
    <row r="12" spans="1:14" x14ac:dyDescent="0.2">
      <c r="A12" s="140" t="s">
        <v>432</v>
      </c>
      <c r="B12" s="15">
        <f t="shared" si="0"/>
        <v>4.3014977699442042E-2</v>
      </c>
      <c r="C12" s="13"/>
    </row>
    <row r="13" spans="1:14" x14ac:dyDescent="0.2">
      <c r="A13" s="140" t="s">
        <v>433</v>
      </c>
      <c r="B13" s="15">
        <f t="shared" si="0"/>
        <v>2.4135282032694653E-2</v>
      </c>
      <c r="C13" s="13"/>
    </row>
    <row r="14" spans="1:14" x14ac:dyDescent="0.2">
      <c r="A14" s="140" t="s">
        <v>434</v>
      </c>
      <c r="B14" s="15">
        <f>B36/$B$38</f>
        <v>2.4055093043284414E-2</v>
      </c>
      <c r="C14" s="13"/>
    </row>
    <row r="15" spans="1:14" x14ac:dyDescent="0.2">
      <c r="A15" s="140" t="s">
        <v>413</v>
      </c>
      <c r="B15" s="15">
        <f t="shared" si="0"/>
        <v>3.9451379010050885E-2</v>
      </c>
      <c r="C15" s="13"/>
    </row>
    <row r="16" spans="1:14" x14ac:dyDescent="0.2">
      <c r="A16" s="140" t="s">
        <v>334</v>
      </c>
      <c r="B16" s="15">
        <f>SUM(B6:B15)</f>
        <v>1.0000000000000002</v>
      </c>
    </row>
    <row r="22" spans="1:3" ht="14.25" customHeight="1" x14ac:dyDescent="0.2"/>
    <row r="27" spans="1:3" hidden="1" x14ac:dyDescent="0.2">
      <c r="A27" s="140" t="s">
        <v>404</v>
      </c>
      <c r="B27" s="140" t="s">
        <v>878</v>
      </c>
    </row>
    <row r="28" spans="1:3" hidden="1" x14ac:dyDescent="0.2">
      <c r="A28" s="12" t="s">
        <v>426</v>
      </c>
      <c r="B28" s="32">
        <v>191374</v>
      </c>
      <c r="C28" s="106"/>
    </row>
    <row r="29" spans="1:3" hidden="1" x14ac:dyDescent="0.2">
      <c r="A29" s="12" t="s">
        <v>427</v>
      </c>
      <c r="B29" s="12">
        <v>184321</v>
      </c>
      <c r="C29" s="106"/>
    </row>
    <row r="30" spans="1:3" hidden="1" x14ac:dyDescent="0.2">
      <c r="A30" s="12" t="s">
        <v>429</v>
      </c>
      <c r="B30" s="12">
        <v>47758</v>
      </c>
      <c r="C30" s="106"/>
    </row>
    <row r="31" spans="1:3" hidden="1" x14ac:dyDescent="0.2">
      <c r="A31" s="12" t="s">
        <v>428</v>
      </c>
      <c r="B31" s="12">
        <v>45718</v>
      </c>
      <c r="C31" s="106"/>
    </row>
    <row r="32" spans="1:3" hidden="1" x14ac:dyDescent="0.2">
      <c r="A32" s="12" t="s">
        <v>430</v>
      </c>
      <c r="B32" s="32">
        <v>44609</v>
      </c>
      <c r="C32" s="106"/>
    </row>
    <row r="33" spans="1:3" hidden="1" x14ac:dyDescent="0.2">
      <c r="A33" s="12" t="s">
        <v>431</v>
      </c>
      <c r="B33" s="12">
        <v>28279</v>
      </c>
      <c r="C33" s="106"/>
    </row>
    <row r="34" spans="1:3" hidden="1" x14ac:dyDescent="0.2">
      <c r="A34" s="12" t="s">
        <v>432</v>
      </c>
      <c r="B34" s="32">
        <v>26821</v>
      </c>
      <c r="C34" s="106"/>
    </row>
    <row r="35" spans="1:3" hidden="1" x14ac:dyDescent="0.2">
      <c r="A35" s="12" t="s">
        <v>433</v>
      </c>
      <c r="B35" s="12">
        <v>15049</v>
      </c>
      <c r="C35" s="106"/>
    </row>
    <row r="36" spans="1:3" hidden="1" x14ac:dyDescent="0.2">
      <c r="A36" s="12" t="s">
        <v>434</v>
      </c>
      <c r="B36" s="12">
        <v>14999</v>
      </c>
      <c r="C36" s="106"/>
    </row>
    <row r="37" spans="1:3" hidden="1" x14ac:dyDescent="0.2">
      <c r="A37" s="12" t="s">
        <v>413</v>
      </c>
      <c r="B37" s="32">
        <v>24599</v>
      </c>
      <c r="C37" s="106"/>
    </row>
    <row r="38" spans="1:3" hidden="1" x14ac:dyDescent="0.2">
      <c r="A38" s="12" t="s">
        <v>334</v>
      </c>
      <c r="B38" s="12">
        <v>623527</v>
      </c>
      <c r="C38" s="106"/>
    </row>
    <row r="39" spans="1:3" hidden="1" x14ac:dyDescent="0.2"/>
  </sheetData>
  <mergeCells count="3">
    <mergeCell ref="M1:N1"/>
    <mergeCell ref="F1:G1"/>
    <mergeCell ref="H1:I1"/>
  </mergeCells>
  <hyperlinks>
    <hyperlink ref="H1:I1" location="Index!A1" display="Regresar al Índice" xr:uid="{00000000-0004-0000-6F00-000000000000}"/>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65"/>
  <dimension ref="A1:I27"/>
  <sheetViews>
    <sheetView workbookViewId="0">
      <selection activeCell="B3" sqref="B3"/>
    </sheetView>
  </sheetViews>
  <sheetFormatPr baseColWidth="10" defaultColWidth="10.85546875" defaultRowHeight="12.75" x14ac:dyDescent="0.2"/>
  <cols>
    <col min="1" max="1" width="11.5703125" style="140" customWidth="1"/>
    <col min="2" max="2" width="41.85546875" style="140" customWidth="1"/>
    <col min="3" max="3" width="14.7109375" style="140" customWidth="1"/>
    <col min="4" max="16384" width="10.85546875" style="140"/>
  </cols>
  <sheetData>
    <row r="1" spans="1:9" ht="15" x14ac:dyDescent="0.25">
      <c r="A1" s="12" t="s">
        <v>898</v>
      </c>
      <c r="H1" s="525" t="s">
        <v>39</v>
      </c>
      <c r="I1" s="525"/>
    </row>
    <row r="2" spans="1:9" x14ac:dyDescent="0.2">
      <c r="A2" s="140" t="s">
        <v>195</v>
      </c>
    </row>
    <row r="4" spans="1:9" hidden="1" x14ac:dyDescent="0.2">
      <c r="B4" s="140" t="s">
        <v>362</v>
      </c>
      <c r="C4" s="80" t="s">
        <v>339</v>
      </c>
      <c r="D4" s="80" t="s">
        <v>340</v>
      </c>
      <c r="E4" s="80" t="s">
        <v>54</v>
      </c>
    </row>
    <row r="5" spans="1:9" hidden="1" x14ac:dyDescent="0.2">
      <c r="B5" s="140" t="s">
        <v>376</v>
      </c>
      <c r="C5" s="140">
        <v>79806</v>
      </c>
      <c r="D5" s="140">
        <v>34631</v>
      </c>
      <c r="E5" s="140">
        <v>114437</v>
      </c>
    </row>
    <row r="6" spans="1:9" hidden="1" x14ac:dyDescent="0.2">
      <c r="B6" s="140" t="s">
        <v>329</v>
      </c>
      <c r="C6" s="140">
        <v>213470</v>
      </c>
      <c r="D6" s="140">
        <v>155495</v>
      </c>
      <c r="E6" s="140">
        <v>368965</v>
      </c>
    </row>
    <row r="7" spans="1:9" hidden="1" x14ac:dyDescent="0.2">
      <c r="B7" s="140" t="s">
        <v>377</v>
      </c>
      <c r="C7" s="140">
        <v>120176</v>
      </c>
      <c r="D7" s="140">
        <v>20036</v>
      </c>
      <c r="E7" s="140">
        <v>140212</v>
      </c>
    </row>
    <row r="8" spans="1:9" hidden="1" x14ac:dyDescent="0.2">
      <c r="B8" s="140" t="s">
        <v>378</v>
      </c>
      <c r="C8" s="140">
        <v>7488</v>
      </c>
      <c r="D8" s="140">
        <v>2468</v>
      </c>
      <c r="E8" s="140">
        <v>9956</v>
      </c>
    </row>
    <row r="9" spans="1:9" hidden="1" x14ac:dyDescent="0.2">
      <c r="B9" s="140" t="s">
        <v>379</v>
      </c>
      <c r="C9" s="140">
        <v>277831</v>
      </c>
      <c r="D9" s="140">
        <v>178608</v>
      </c>
      <c r="E9" s="140">
        <v>456439</v>
      </c>
    </row>
    <row r="10" spans="1:9" hidden="1" x14ac:dyDescent="0.2">
      <c r="B10" s="140" t="s">
        <v>380</v>
      </c>
      <c r="C10" s="140">
        <v>2449</v>
      </c>
      <c r="D10" s="140">
        <v>296</v>
      </c>
      <c r="E10" s="140">
        <v>2745</v>
      </c>
    </row>
    <row r="11" spans="1:9" hidden="1" x14ac:dyDescent="0.2">
      <c r="B11" s="140" t="s">
        <v>334</v>
      </c>
      <c r="C11" s="140">
        <v>322519</v>
      </c>
      <c r="D11" s="140">
        <v>301008</v>
      </c>
      <c r="E11" s="140">
        <v>623527</v>
      </c>
    </row>
    <row r="12" spans="1:9" hidden="1" x14ac:dyDescent="0.2">
      <c r="B12" s="140" t="s">
        <v>381</v>
      </c>
      <c r="C12" s="140">
        <v>69660</v>
      </c>
      <c r="D12" s="140">
        <v>19328</v>
      </c>
      <c r="E12" s="140">
        <v>88988</v>
      </c>
    </row>
    <row r="13" spans="1:9" hidden="1" x14ac:dyDescent="0.2">
      <c r="B13" s="140" t="s">
        <v>54</v>
      </c>
      <c r="C13" s="140">
        <f>SUM(C5:C12)</f>
        <v>1093399</v>
      </c>
      <c r="D13" s="140">
        <f>SUM(D5:D12)</f>
        <v>711870</v>
      </c>
      <c r="E13" s="140">
        <f>SUM(E5:E12)</f>
        <v>1805269</v>
      </c>
    </row>
    <row r="14" spans="1:9" hidden="1" x14ac:dyDescent="0.2"/>
    <row r="15" spans="1:9" x14ac:dyDescent="0.2">
      <c r="C15" s="80"/>
    </row>
    <row r="16" spans="1:9" x14ac:dyDescent="0.2">
      <c r="B16" s="140" t="s">
        <v>362</v>
      </c>
      <c r="C16" s="28" t="s">
        <v>339</v>
      </c>
      <c r="D16" s="140" t="s">
        <v>340</v>
      </c>
    </row>
    <row r="17" spans="2:5" x14ac:dyDescent="0.2">
      <c r="B17" s="140" t="s">
        <v>328</v>
      </c>
      <c r="C17" s="15">
        <f>C5/$C$13</f>
        <v>7.298890889784973E-2</v>
      </c>
      <c r="D17" s="15">
        <f>D5/$D$13</f>
        <v>4.8647927290095101E-2</v>
      </c>
      <c r="E17" s="13"/>
    </row>
    <row r="18" spans="2:5" x14ac:dyDescent="0.2">
      <c r="B18" s="140" t="s">
        <v>329</v>
      </c>
      <c r="C18" s="15">
        <f t="shared" ref="C18:C24" si="0">C6/$C$13</f>
        <v>0.1952352252014132</v>
      </c>
      <c r="D18" s="15">
        <f t="shared" ref="D18:D24" si="1">D6/$D$13</f>
        <v>0.21843173613159705</v>
      </c>
      <c r="E18" s="15">
        <f>C17+C19+C20+C22+C24</f>
        <v>0.25569714258015602</v>
      </c>
    </row>
    <row r="19" spans="2:5" x14ac:dyDescent="0.2">
      <c r="B19" s="140" t="s">
        <v>330</v>
      </c>
      <c r="C19" s="15">
        <f t="shared" si="0"/>
        <v>0.10991047184056324</v>
      </c>
      <c r="D19" s="15">
        <f t="shared" si="1"/>
        <v>2.8145588379900825E-2</v>
      </c>
      <c r="E19" s="13"/>
    </row>
    <row r="20" spans="2:5" x14ac:dyDescent="0.2">
      <c r="B20" s="140" t="s">
        <v>331</v>
      </c>
      <c r="C20" s="15">
        <f t="shared" si="0"/>
        <v>6.8483691680713077E-3</v>
      </c>
      <c r="D20" s="15">
        <f t="shared" si="1"/>
        <v>3.4669251408262743E-3</v>
      </c>
      <c r="E20" s="13"/>
    </row>
    <row r="21" spans="2:5" x14ac:dyDescent="0.2">
      <c r="B21" s="140" t="s">
        <v>332</v>
      </c>
      <c r="C21" s="15">
        <f t="shared" si="0"/>
        <v>0.25409845811090004</v>
      </c>
      <c r="D21" s="15">
        <f t="shared" si="1"/>
        <v>0.25089974293059125</v>
      </c>
      <c r="E21" s="13"/>
    </row>
    <row r="22" spans="2:5" x14ac:dyDescent="0.2">
      <c r="B22" s="140" t="s">
        <v>333</v>
      </c>
      <c r="C22" s="15">
        <f t="shared" si="0"/>
        <v>2.239804499546826E-3</v>
      </c>
      <c r="D22" s="15">
        <f t="shared" si="1"/>
        <v>4.1580625676036352E-4</v>
      </c>
      <c r="E22" s="13"/>
    </row>
    <row r="23" spans="2:5" x14ac:dyDescent="0.2">
      <c r="B23" s="140" t="s">
        <v>334</v>
      </c>
      <c r="C23" s="15">
        <f t="shared" si="0"/>
        <v>0.29496917410753076</v>
      </c>
      <c r="D23" s="15">
        <f t="shared" si="1"/>
        <v>0.4228412491044713</v>
      </c>
      <c r="E23" s="13"/>
    </row>
    <row r="24" spans="2:5" x14ac:dyDescent="0.2">
      <c r="B24" s="140" t="s">
        <v>335</v>
      </c>
      <c r="C24" s="15">
        <f t="shared" si="0"/>
        <v>6.3709588174124906E-2</v>
      </c>
      <c r="D24" s="15">
        <f t="shared" si="1"/>
        <v>2.7151024765757793E-2</v>
      </c>
      <c r="E24" s="13"/>
    </row>
    <row r="25" spans="2:5" x14ac:dyDescent="0.2">
      <c r="B25" s="140" t="s">
        <v>54</v>
      </c>
      <c r="C25" s="15">
        <f>SUM(C17:C24)</f>
        <v>1</v>
      </c>
      <c r="D25" s="15">
        <f>SUM(D17:D24)</f>
        <v>1</v>
      </c>
      <c r="E25" s="13"/>
    </row>
    <row r="26" spans="2:5" x14ac:dyDescent="0.2">
      <c r="C26" s="15"/>
      <c r="D26" s="15"/>
      <c r="E26" s="13"/>
    </row>
    <row r="27" spans="2:5" x14ac:dyDescent="0.2">
      <c r="B27" s="14" t="s">
        <v>896</v>
      </c>
      <c r="C27" s="15"/>
      <c r="D27" s="15"/>
      <c r="E27" s="13"/>
    </row>
  </sheetData>
  <mergeCells count="1">
    <mergeCell ref="H1:I1"/>
  </mergeCells>
  <hyperlinks>
    <hyperlink ref="H1:I1" location="Index!A1" display="Regresar al Índice" xr:uid="{00000000-0004-0000-7000-000000000000}"/>
  </hyperlinks>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66"/>
  <dimension ref="A1:K18"/>
  <sheetViews>
    <sheetView workbookViewId="0">
      <selection activeCell="B3" sqref="B3"/>
    </sheetView>
  </sheetViews>
  <sheetFormatPr baseColWidth="10" defaultRowHeight="12.75" x14ac:dyDescent="0.2"/>
  <cols>
    <col min="1" max="1" width="37" style="12" customWidth="1"/>
    <col min="2" max="3" width="11.42578125" style="12"/>
    <col min="4" max="4" width="12.28515625" style="12" customWidth="1"/>
    <col min="5" max="16384" width="11.42578125" style="12"/>
  </cols>
  <sheetData>
    <row r="1" spans="1:11" ht="15" x14ac:dyDescent="0.25">
      <c r="A1" s="12" t="s">
        <v>977</v>
      </c>
      <c r="H1" s="531" t="s">
        <v>39</v>
      </c>
      <c r="I1" s="531"/>
      <c r="J1" s="566"/>
      <c r="K1" s="566"/>
    </row>
    <row r="2" spans="1:11" x14ac:dyDescent="0.2">
      <c r="A2" s="140" t="s">
        <v>195</v>
      </c>
    </row>
    <row r="6" spans="1:11" x14ac:dyDescent="0.2">
      <c r="A6" s="140" t="s">
        <v>362</v>
      </c>
      <c r="B6" s="15" t="s">
        <v>339</v>
      </c>
      <c r="C6" s="140" t="s">
        <v>340</v>
      </c>
    </row>
    <row r="7" spans="1:11" x14ac:dyDescent="0.2">
      <c r="A7" s="140" t="s">
        <v>328</v>
      </c>
      <c r="B7" s="15">
        <v>7.298890889784973E-2</v>
      </c>
      <c r="C7" s="15">
        <v>4.8647927290095101E-2</v>
      </c>
      <c r="E7" s="14" t="s">
        <v>897</v>
      </c>
    </row>
    <row r="8" spans="1:11" x14ac:dyDescent="0.2">
      <c r="A8" s="140" t="s">
        <v>329</v>
      </c>
      <c r="B8" s="15">
        <v>0.1952352252014132</v>
      </c>
      <c r="C8" s="15">
        <v>0.21843173613159705</v>
      </c>
    </row>
    <row r="9" spans="1:11" x14ac:dyDescent="0.2">
      <c r="A9" s="140" t="s">
        <v>330</v>
      </c>
      <c r="B9" s="15">
        <v>0.10991047184056324</v>
      </c>
      <c r="C9" s="15">
        <v>2.8145588379900825E-2</v>
      </c>
    </row>
    <row r="10" spans="1:11" x14ac:dyDescent="0.2">
      <c r="A10" s="140" t="s">
        <v>331</v>
      </c>
      <c r="B10" s="15">
        <v>6.8483691680713077E-3</v>
      </c>
      <c r="C10" s="15">
        <v>3.4669251408262743E-3</v>
      </c>
    </row>
    <row r="11" spans="1:11" x14ac:dyDescent="0.2">
      <c r="A11" s="140" t="s">
        <v>332</v>
      </c>
      <c r="B11" s="15">
        <v>0.25409845811090004</v>
      </c>
      <c r="C11" s="15">
        <v>0.25089974293059125</v>
      </c>
    </row>
    <row r="12" spans="1:11" x14ac:dyDescent="0.2">
      <c r="A12" s="140" t="s">
        <v>333</v>
      </c>
      <c r="B12" s="15">
        <v>2.239804499546826E-3</v>
      </c>
      <c r="C12" s="15">
        <v>4.1580625676036352E-4</v>
      </c>
    </row>
    <row r="13" spans="1:11" x14ac:dyDescent="0.2">
      <c r="A13" s="140" t="s">
        <v>334</v>
      </c>
      <c r="B13" s="15">
        <v>0.29496917410753076</v>
      </c>
      <c r="C13" s="15">
        <v>0.4228412491044713</v>
      </c>
    </row>
    <row r="14" spans="1:11" x14ac:dyDescent="0.2">
      <c r="A14" s="140" t="s">
        <v>335</v>
      </c>
      <c r="B14" s="15">
        <v>6.3709588174124906E-2</v>
      </c>
      <c r="C14" s="15">
        <v>2.7151024765757793E-2</v>
      </c>
    </row>
    <row r="15" spans="1:11" x14ac:dyDescent="0.2">
      <c r="A15" s="140" t="s">
        <v>54</v>
      </c>
      <c r="B15" s="15">
        <v>1</v>
      </c>
      <c r="C15" s="15">
        <v>1</v>
      </c>
    </row>
    <row r="18" spans="3:3" x14ac:dyDescent="0.2">
      <c r="C18" s="29"/>
    </row>
  </sheetData>
  <mergeCells count="2">
    <mergeCell ref="J1:K1"/>
    <mergeCell ref="H1:I1"/>
  </mergeCells>
  <hyperlinks>
    <hyperlink ref="H1:I1" location="Index!A1" display="Regresar al Índice" xr:uid="{00000000-0004-0000-71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
  <dimension ref="A1:P14"/>
  <sheetViews>
    <sheetView workbookViewId="0">
      <selection activeCell="B3" sqref="B3"/>
    </sheetView>
  </sheetViews>
  <sheetFormatPr baseColWidth="10" defaultColWidth="11.42578125" defaultRowHeight="12.75" x14ac:dyDescent="0.2"/>
  <cols>
    <col min="1" max="1" width="18.140625" style="140" customWidth="1"/>
    <col min="2" max="2" width="11.42578125" style="140" bestFit="1" customWidth="1"/>
    <col min="3" max="3" width="10" style="140" customWidth="1"/>
    <col min="4" max="5" width="11.42578125" style="140" bestFit="1" customWidth="1"/>
    <col min="6" max="6" width="9.140625" style="140" customWidth="1"/>
    <col min="7" max="7" width="11.42578125" style="140" bestFit="1" customWidth="1"/>
    <col min="8" max="8" width="9.28515625" style="140" customWidth="1"/>
    <col min="9" max="9" width="8.42578125" style="140" customWidth="1"/>
    <col min="10" max="10" width="8.140625" style="140" customWidth="1"/>
    <col min="11" max="16384" width="11.42578125" style="140"/>
  </cols>
  <sheetData>
    <row r="1" spans="1:16" ht="15" x14ac:dyDescent="0.25">
      <c r="A1" s="12" t="s">
        <v>1030</v>
      </c>
      <c r="B1" s="109"/>
      <c r="C1" s="109"/>
      <c r="D1" s="109"/>
      <c r="E1" s="109"/>
      <c r="F1" s="109"/>
      <c r="G1" s="109"/>
      <c r="H1" s="525" t="s">
        <v>39</v>
      </c>
      <c r="I1" s="525"/>
      <c r="J1" s="62"/>
      <c r="K1" s="62"/>
      <c r="L1" s="116"/>
      <c r="O1" s="534"/>
      <c r="P1" s="534"/>
    </row>
    <row r="2" spans="1:16" x14ac:dyDescent="0.2">
      <c r="A2" s="140" t="s">
        <v>325</v>
      </c>
    </row>
    <row r="4" spans="1:16" ht="27.75" customHeight="1" x14ac:dyDescent="0.2">
      <c r="A4" s="535" t="s">
        <v>326</v>
      </c>
      <c r="B4" s="537" t="s">
        <v>785</v>
      </c>
      <c r="C4" s="537"/>
      <c r="D4" s="537"/>
      <c r="E4" s="537" t="s">
        <v>877</v>
      </c>
      <c r="F4" s="537"/>
      <c r="G4" s="537"/>
      <c r="H4" s="538" t="s">
        <v>35</v>
      </c>
      <c r="I4" s="538"/>
      <c r="J4" s="538"/>
    </row>
    <row r="5" spans="1:16" ht="24.75" customHeight="1" thickBot="1" x14ac:dyDescent="0.25">
      <c r="A5" s="536"/>
      <c r="B5" s="31" t="s">
        <v>339</v>
      </c>
      <c r="C5" s="31" t="s">
        <v>340</v>
      </c>
      <c r="D5" s="31" t="s">
        <v>54</v>
      </c>
      <c r="E5" s="31" t="s">
        <v>339</v>
      </c>
      <c r="F5" s="31" t="s">
        <v>340</v>
      </c>
      <c r="G5" s="31" t="s">
        <v>54</v>
      </c>
      <c r="H5" s="141" t="s">
        <v>339</v>
      </c>
      <c r="I5" s="141" t="s">
        <v>340</v>
      </c>
      <c r="J5" s="141" t="s">
        <v>54</v>
      </c>
    </row>
    <row r="6" spans="1:16" ht="39" thickBot="1" x14ac:dyDescent="0.25">
      <c r="A6" s="124" t="s">
        <v>328</v>
      </c>
      <c r="B6" s="125">
        <v>76534</v>
      </c>
      <c r="C6" s="125">
        <v>34240</v>
      </c>
      <c r="D6" s="125">
        <v>110774</v>
      </c>
      <c r="E6" s="125">
        <v>79806</v>
      </c>
      <c r="F6" s="125">
        <v>34631</v>
      </c>
      <c r="G6" s="125">
        <v>114437</v>
      </c>
      <c r="H6" s="125">
        <f>E6-B6</f>
        <v>3272</v>
      </c>
      <c r="I6" s="125">
        <f>F6-C6</f>
        <v>391</v>
      </c>
      <c r="J6" s="125">
        <f>SUM(H6:I6)</f>
        <v>3663</v>
      </c>
    </row>
    <row r="7" spans="1:16" ht="13.5" thickBot="1" x14ac:dyDescent="0.25">
      <c r="A7" s="126" t="s">
        <v>329</v>
      </c>
      <c r="B7" s="127">
        <v>212369</v>
      </c>
      <c r="C7" s="127">
        <v>153392</v>
      </c>
      <c r="D7" s="125">
        <v>365761</v>
      </c>
      <c r="E7" s="127">
        <v>213470</v>
      </c>
      <c r="F7" s="127">
        <v>155495</v>
      </c>
      <c r="G7" s="125">
        <v>368965</v>
      </c>
      <c r="H7" s="125">
        <f t="shared" ref="H7:I14" si="0">E7-B7</f>
        <v>1101</v>
      </c>
      <c r="I7" s="125">
        <f t="shared" si="0"/>
        <v>2103</v>
      </c>
      <c r="J7" s="125">
        <f t="shared" ref="J7:J13" si="1">SUM(H7:I7)</f>
        <v>3204</v>
      </c>
    </row>
    <row r="8" spans="1:16" ht="13.5" thickBot="1" x14ac:dyDescent="0.25">
      <c r="A8" s="126" t="s">
        <v>330</v>
      </c>
      <c r="B8" s="127">
        <v>119622</v>
      </c>
      <c r="C8" s="127">
        <v>19822</v>
      </c>
      <c r="D8" s="125">
        <v>139444</v>
      </c>
      <c r="E8" s="127">
        <v>120176</v>
      </c>
      <c r="F8" s="127">
        <v>20036</v>
      </c>
      <c r="G8" s="125">
        <v>140212</v>
      </c>
      <c r="H8" s="125">
        <f t="shared" si="0"/>
        <v>554</v>
      </c>
      <c r="I8" s="125">
        <f t="shared" si="0"/>
        <v>214</v>
      </c>
      <c r="J8" s="125">
        <f t="shared" si="1"/>
        <v>768</v>
      </c>
    </row>
    <row r="9" spans="1:16" ht="39" thickBot="1" x14ac:dyDescent="0.25">
      <c r="A9" s="128" t="s">
        <v>331</v>
      </c>
      <c r="B9" s="127">
        <v>7495</v>
      </c>
      <c r="C9" s="127">
        <v>2406</v>
      </c>
      <c r="D9" s="125">
        <v>9901</v>
      </c>
      <c r="E9" s="125">
        <v>7488</v>
      </c>
      <c r="F9" s="125">
        <v>2468</v>
      </c>
      <c r="G9" s="125">
        <v>9956</v>
      </c>
      <c r="H9" s="125">
        <f t="shared" si="0"/>
        <v>-7</v>
      </c>
      <c r="I9" s="125">
        <f t="shared" si="0"/>
        <v>62</v>
      </c>
      <c r="J9" s="125">
        <f t="shared" si="1"/>
        <v>55</v>
      </c>
    </row>
    <row r="10" spans="1:16" ht="26.25" thickBot="1" x14ac:dyDescent="0.25">
      <c r="A10" s="128" t="s">
        <v>332</v>
      </c>
      <c r="B10" s="127">
        <v>275426</v>
      </c>
      <c r="C10" s="127">
        <v>176401</v>
      </c>
      <c r="D10" s="125">
        <v>451827</v>
      </c>
      <c r="E10" s="470">
        <v>277831</v>
      </c>
      <c r="F10" s="470">
        <v>178608</v>
      </c>
      <c r="G10" s="470">
        <v>456439</v>
      </c>
      <c r="H10" s="125">
        <f t="shared" si="0"/>
        <v>2405</v>
      </c>
      <c r="I10" s="125">
        <f t="shared" si="0"/>
        <v>2207</v>
      </c>
      <c r="J10" s="125">
        <f t="shared" si="1"/>
        <v>4612</v>
      </c>
    </row>
    <row r="11" spans="1:16" ht="13.5" thickBot="1" x14ac:dyDescent="0.25">
      <c r="A11" s="126" t="s">
        <v>333</v>
      </c>
      <c r="B11" s="127">
        <v>2328</v>
      </c>
      <c r="C11" s="127">
        <v>283</v>
      </c>
      <c r="D11" s="125">
        <v>2611</v>
      </c>
      <c r="E11" s="127">
        <v>2449</v>
      </c>
      <c r="F11" s="127">
        <v>296</v>
      </c>
      <c r="G11" s="127">
        <v>2745</v>
      </c>
      <c r="H11" s="125">
        <f t="shared" si="0"/>
        <v>121</v>
      </c>
      <c r="I11" s="125">
        <f t="shared" si="0"/>
        <v>13</v>
      </c>
      <c r="J11" s="125">
        <f t="shared" si="1"/>
        <v>134</v>
      </c>
    </row>
    <row r="12" spans="1:16" ht="13.5" thickBot="1" x14ac:dyDescent="0.25">
      <c r="A12" s="126" t="s">
        <v>334</v>
      </c>
      <c r="B12" s="127">
        <v>320439</v>
      </c>
      <c r="C12" s="127">
        <v>299517</v>
      </c>
      <c r="D12" s="125">
        <v>619956</v>
      </c>
      <c r="E12" s="127">
        <v>322519</v>
      </c>
      <c r="F12" s="127">
        <v>301008</v>
      </c>
      <c r="G12" s="125">
        <v>623527</v>
      </c>
      <c r="H12" s="125">
        <f t="shared" si="0"/>
        <v>2080</v>
      </c>
      <c r="I12" s="125">
        <f t="shared" si="0"/>
        <v>1491</v>
      </c>
      <c r="J12" s="125">
        <f t="shared" si="1"/>
        <v>3571</v>
      </c>
    </row>
    <row r="13" spans="1:16" ht="26.25" thickBot="1" x14ac:dyDescent="0.25">
      <c r="A13" s="128" t="s">
        <v>335</v>
      </c>
      <c r="B13" s="127">
        <v>69001</v>
      </c>
      <c r="C13" s="127">
        <v>19059</v>
      </c>
      <c r="D13" s="125">
        <v>88060</v>
      </c>
      <c r="E13" s="127">
        <v>69660</v>
      </c>
      <c r="F13" s="127">
        <v>19328</v>
      </c>
      <c r="G13" s="125">
        <v>88988</v>
      </c>
      <c r="H13" s="125">
        <f t="shared" si="0"/>
        <v>659</v>
      </c>
      <c r="I13" s="125">
        <f t="shared" si="0"/>
        <v>269</v>
      </c>
      <c r="J13" s="125">
        <f t="shared" si="1"/>
        <v>928</v>
      </c>
    </row>
    <row r="14" spans="1:16" ht="13.5" thickBot="1" x14ac:dyDescent="0.25">
      <c r="A14" s="3" t="s">
        <v>54</v>
      </c>
      <c r="B14" s="4">
        <f t="shared" ref="B14:G14" si="2">SUM(B6:B13)</f>
        <v>1083214</v>
      </c>
      <c r="C14" s="4">
        <f t="shared" si="2"/>
        <v>705120</v>
      </c>
      <c r="D14" s="4">
        <f t="shared" si="2"/>
        <v>1788334</v>
      </c>
      <c r="E14" s="4">
        <f t="shared" si="2"/>
        <v>1093399</v>
      </c>
      <c r="F14" s="4">
        <f t="shared" si="2"/>
        <v>711870</v>
      </c>
      <c r="G14" s="4">
        <f t="shared" si="2"/>
        <v>1805269</v>
      </c>
      <c r="H14" s="5">
        <f>E14-B14</f>
        <v>10185</v>
      </c>
      <c r="I14" s="5">
        <f t="shared" si="0"/>
        <v>6750</v>
      </c>
      <c r="J14" s="5">
        <f>SUM(J6:J13)</f>
        <v>16935</v>
      </c>
    </row>
  </sheetData>
  <mergeCells count="6">
    <mergeCell ref="A4:A5"/>
    <mergeCell ref="B4:D4"/>
    <mergeCell ref="E4:G4"/>
    <mergeCell ref="H4:J4"/>
    <mergeCell ref="O1:P1"/>
    <mergeCell ref="H1:I1"/>
  </mergeCells>
  <hyperlinks>
    <hyperlink ref="H1:I1" location="Index!A1" display="Regresar al Índice" xr:uid="{00000000-0004-0000-1200-000000000000}"/>
  </hyperlinks>
  <pageMargins left="0.7" right="0.7" top="0.75" bottom="0.75" header="0.3" footer="0.3"/>
  <pageSetup orientation="portrait"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67"/>
  <dimension ref="A1:K35"/>
  <sheetViews>
    <sheetView workbookViewId="0">
      <selection activeCell="B3" sqref="B3"/>
    </sheetView>
  </sheetViews>
  <sheetFormatPr baseColWidth="10" defaultColWidth="10.85546875" defaultRowHeight="12.75" x14ac:dyDescent="0.2"/>
  <cols>
    <col min="1" max="1" width="10.85546875" style="84"/>
    <col min="2" max="2" width="24.5703125" style="84" bestFit="1" customWidth="1"/>
    <col min="3" max="3" width="11.42578125" style="84" bestFit="1" customWidth="1"/>
    <col min="4" max="4" width="13.140625" style="84" customWidth="1"/>
    <col min="5" max="6" width="11" style="84" bestFit="1" customWidth="1"/>
    <col min="7" max="16384" width="10.85546875" style="84"/>
  </cols>
  <sheetData>
    <row r="1" spans="1:11" ht="15" x14ac:dyDescent="0.25">
      <c r="A1" s="12" t="s">
        <v>899</v>
      </c>
      <c r="H1" s="525" t="s">
        <v>39</v>
      </c>
      <c r="I1" s="525"/>
      <c r="J1" s="563"/>
      <c r="K1" s="563"/>
    </row>
    <row r="2" spans="1:11" x14ac:dyDescent="0.2">
      <c r="A2" s="140" t="s">
        <v>325</v>
      </c>
    </row>
    <row r="3" spans="1:11" x14ac:dyDescent="0.2">
      <c r="A3" s="140"/>
    </row>
    <row r="4" spans="1:11" ht="26.25" thickBot="1" x14ac:dyDescent="0.25">
      <c r="B4" s="6" t="s">
        <v>341</v>
      </c>
      <c r="C4" s="16" t="s">
        <v>785</v>
      </c>
      <c r="D4" s="16" t="s">
        <v>877</v>
      </c>
      <c r="E4" s="6" t="s">
        <v>35</v>
      </c>
      <c r="F4" s="6" t="s">
        <v>327</v>
      </c>
    </row>
    <row r="5" spans="1:11" ht="13.5" thickBot="1" x14ac:dyDescent="0.25">
      <c r="B5" s="85" t="s">
        <v>344</v>
      </c>
      <c r="C5" s="86">
        <v>48454</v>
      </c>
      <c r="D5" s="86">
        <v>50048</v>
      </c>
      <c r="E5" s="87">
        <f>D5-C5</f>
        <v>1594</v>
      </c>
      <c r="F5" s="88">
        <f>D5/C5-1</f>
        <v>3.2897180831303885E-2</v>
      </c>
    </row>
    <row r="6" spans="1:11" ht="13.5" thickBot="1" x14ac:dyDescent="0.25">
      <c r="B6" s="89" t="s">
        <v>345</v>
      </c>
      <c r="C6" s="90">
        <v>219763</v>
      </c>
      <c r="D6" s="90">
        <v>223489</v>
      </c>
      <c r="E6" s="87">
        <f t="shared" ref="E6:E18" si="0">D6-C6</f>
        <v>3726</v>
      </c>
      <c r="F6" s="88">
        <f t="shared" ref="F6:F18" si="1">D6/C6-1</f>
        <v>1.695462839513473E-2</v>
      </c>
    </row>
    <row r="7" spans="1:11" ht="13.5" thickBot="1" x14ac:dyDescent="0.25">
      <c r="B7" s="89" t="s">
        <v>346</v>
      </c>
      <c r="C7" s="90">
        <v>293244</v>
      </c>
      <c r="D7" s="90">
        <v>296089</v>
      </c>
      <c r="E7" s="87">
        <f t="shared" si="0"/>
        <v>2845</v>
      </c>
      <c r="F7" s="88">
        <f t="shared" si="1"/>
        <v>9.7018182810220122E-3</v>
      </c>
    </row>
    <row r="8" spans="1:11" ht="13.5" thickBot="1" x14ac:dyDescent="0.25">
      <c r="B8" s="91" t="s">
        <v>347</v>
      </c>
      <c r="C8" s="90">
        <v>273570</v>
      </c>
      <c r="D8" s="90">
        <v>275644</v>
      </c>
      <c r="E8" s="87">
        <f t="shared" si="0"/>
        <v>2074</v>
      </c>
      <c r="F8" s="88">
        <f t="shared" si="1"/>
        <v>7.5812406331103865E-3</v>
      </c>
    </row>
    <row r="9" spans="1:11" ht="13.5" thickBot="1" x14ac:dyDescent="0.25">
      <c r="B9" s="89" t="s">
        <v>348</v>
      </c>
      <c r="C9" s="90">
        <v>247202</v>
      </c>
      <c r="D9" s="90">
        <v>248819</v>
      </c>
      <c r="E9" s="87">
        <f t="shared" si="0"/>
        <v>1617</v>
      </c>
      <c r="F9" s="88">
        <f t="shared" si="1"/>
        <v>6.5412092135177513E-3</v>
      </c>
    </row>
    <row r="10" spans="1:11" ht="13.5" thickBot="1" x14ac:dyDescent="0.25">
      <c r="B10" s="89" t="s">
        <v>349</v>
      </c>
      <c r="C10" s="90">
        <v>212413</v>
      </c>
      <c r="D10" s="90">
        <v>214415</v>
      </c>
      <c r="E10" s="87">
        <f t="shared" si="0"/>
        <v>2002</v>
      </c>
      <c r="F10" s="88">
        <f t="shared" si="1"/>
        <v>9.4250351908782282E-3</v>
      </c>
    </row>
    <row r="11" spans="1:11" ht="13.5" thickBot="1" x14ac:dyDescent="0.25">
      <c r="B11" s="89" t="s">
        <v>350</v>
      </c>
      <c r="C11" s="90">
        <v>189915</v>
      </c>
      <c r="D11" s="90">
        <v>190832</v>
      </c>
      <c r="E11" s="87">
        <f t="shared" si="0"/>
        <v>917</v>
      </c>
      <c r="F11" s="88">
        <f t="shared" si="1"/>
        <v>4.8284758971117725E-3</v>
      </c>
    </row>
    <row r="12" spans="1:11" ht="13.5" thickBot="1" x14ac:dyDescent="0.25">
      <c r="B12" s="89" t="s">
        <v>351</v>
      </c>
      <c r="C12" s="90">
        <v>140676</v>
      </c>
      <c r="D12" s="90">
        <v>141813</v>
      </c>
      <c r="E12" s="87">
        <f t="shared" si="0"/>
        <v>1137</v>
      </c>
      <c r="F12" s="88">
        <f t="shared" si="1"/>
        <v>8.0824021154994874E-3</v>
      </c>
    </row>
    <row r="13" spans="1:11" ht="13.5" thickBot="1" x14ac:dyDescent="0.25">
      <c r="B13" s="92" t="s">
        <v>352</v>
      </c>
      <c r="C13" s="93">
        <v>98003</v>
      </c>
      <c r="D13" s="93">
        <v>98641</v>
      </c>
      <c r="E13" s="87">
        <f t="shared" si="0"/>
        <v>638</v>
      </c>
      <c r="F13" s="88">
        <f t="shared" si="1"/>
        <v>6.5100047957715734E-3</v>
      </c>
    </row>
    <row r="14" spans="1:11" ht="13.5" thickBot="1" x14ac:dyDescent="0.25">
      <c r="B14" s="94" t="s">
        <v>353</v>
      </c>
      <c r="C14" s="95">
        <v>41678</v>
      </c>
      <c r="D14" s="95">
        <v>41885</v>
      </c>
      <c r="E14" s="87">
        <f t="shared" si="0"/>
        <v>207</v>
      </c>
      <c r="F14" s="88">
        <f t="shared" si="1"/>
        <v>4.9666490714526113E-3</v>
      </c>
    </row>
    <row r="15" spans="1:11" ht="13.5" thickBot="1" x14ac:dyDescent="0.25">
      <c r="B15" s="94" t="s">
        <v>354</v>
      </c>
      <c r="C15" s="95">
        <v>14214</v>
      </c>
      <c r="D15" s="95">
        <v>14330</v>
      </c>
      <c r="E15" s="87">
        <f t="shared" si="0"/>
        <v>116</v>
      </c>
      <c r="F15" s="88">
        <f t="shared" si="1"/>
        <v>8.1609680596594902E-3</v>
      </c>
    </row>
    <row r="16" spans="1:11" ht="13.5" thickBot="1" x14ac:dyDescent="0.25">
      <c r="B16" s="94" t="s">
        <v>355</v>
      </c>
      <c r="C16" s="95">
        <v>5451</v>
      </c>
      <c r="D16" s="95">
        <v>5497</v>
      </c>
      <c r="E16" s="87">
        <f t="shared" si="0"/>
        <v>46</v>
      </c>
      <c r="F16" s="88">
        <f t="shared" si="1"/>
        <v>8.4388185654007408E-3</v>
      </c>
    </row>
    <row r="17" spans="2:6" ht="13.5" thickBot="1" x14ac:dyDescent="0.25">
      <c r="B17" s="94" t="s">
        <v>356</v>
      </c>
      <c r="C17" s="95">
        <v>3700</v>
      </c>
      <c r="D17" s="95">
        <v>3718</v>
      </c>
      <c r="E17" s="87">
        <f t="shared" si="0"/>
        <v>18</v>
      </c>
      <c r="F17" s="88">
        <f t="shared" si="1"/>
        <v>4.8648648648648152E-3</v>
      </c>
    </row>
    <row r="18" spans="2:6" ht="13.5" thickBot="1" x14ac:dyDescent="0.25">
      <c r="B18" s="94" t="s">
        <v>357</v>
      </c>
      <c r="C18" s="95">
        <v>51</v>
      </c>
      <c r="D18" s="95">
        <v>49</v>
      </c>
      <c r="E18" s="87">
        <f t="shared" si="0"/>
        <v>-2</v>
      </c>
      <c r="F18" s="88">
        <f t="shared" si="1"/>
        <v>-3.9215686274509776E-2</v>
      </c>
    </row>
    <row r="19" spans="2:6" ht="13.5" thickBot="1" x14ac:dyDescent="0.25">
      <c r="B19" s="7" t="s">
        <v>54</v>
      </c>
      <c r="C19" s="8">
        <f>SUM(C5:C18)</f>
        <v>1788334</v>
      </c>
      <c r="D19" s="8">
        <f>SUM(D5:D18)</f>
        <v>1805269</v>
      </c>
      <c r="E19" s="17">
        <f>SUM(E5:E18)</f>
        <v>16935</v>
      </c>
      <c r="F19" s="18">
        <f>D19/C19-1</f>
        <v>9.4697075602208081E-3</v>
      </c>
    </row>
    <row r="21" spans="2:6" x14ac:dyDescent="0.2">
      <c r="F21" s="53" t="s">
        <v>900</v>
      </c>
    </row>
    <row r="22" spans="2:6" ht="13.5" thickBot="1" x14ac:dyDescent="0.25">
      <c r="B22" s="6" t="s">
        <v>341</v>
      </c>
      <c r="C22" s="16" t="s">
        <v>359</v>
      </c>
      <c r="D22" s="19"/>
      <c r="E22" s="20"/>
      <c r="F22" s="20"/>
    </row>
    <row r="23" spans="2:6" ht="13.5" thickBot="1" x14ac:dyDescent="0.25">
      <c r="B23" s="96" t="s">
        <v>344</v>
      </c>
      <c r="C23" s="97">
        <f>D5/$D$19</f>
        <v>2.7723292207421719E-2</v>
      </c>
      <c r="D23" s="98"/>
      <c r="E23" s="99"/>
      <c r="F23" s="100"/>
    </row>
    <row r="24" spans="2:6" ht="13.5" thickBot="1" x14ac:dyDescent="0.25">
      <c r="B24" s="101" t="s">
        <v>345</v>
      </c>
      <c r="C24" s="97">
        <f t="shared" ref="C24:C31" si="2">D6/$D$19</f>
        <v>0.12379817079892248</v>
      </c>
      <c r="D24" s="98"/>
      <c r="E24" s="99"/>
      <c r="F24" s="100"/>
    </row>
    <row r="25" spans="2:6" ht="13.5" thickBot="1" x14ac:dyDescent="0.25">
      <c r="B25" s="101" t="s">
        <v>346</v>
      </c>
      <c r="C25" s="97">
        <f t="shared" si="2"/>
        <v>0.16401378409533426</v>
      </c>
      <c r="D25" s="98"/>
      <c r="E25" s="99"/>
      <c r="F25" s="100"/>
    </row>
    <row r="26" spans="2:6" ht="13.5" thickBot="1" x14ac:dyDescent="0.25">
      <c r="B26" s="102" t="s">
        <v>347</v>
      </c>
      <c r="C26" s="97">
        <f t="shared" si="2"/>
        <v>0.15268860208644805</v>
      </c>
      <c r="D26" s="98"/>
      <c r="E26" s="99"/>
      <c r="F26" s="100"/>
    </row>
    <row r="27" spans="2:6" ht="13.5" thickBot="1" x14ac:dyDescent="0.25">
      <c r="B27" s="101" t="s">
        <v>348</v>
      </c>
      <c r="C27" s="97">
        <f t="shared" si="2"/>
        <v>0.13782932072727111</v>
      </c>
      <c r="D27" s="98"/>
      <c r="E27" s="99"/>
      <c r="F27" s="100"/>
    </row>
    <row r="28" spans="2:6" ht="13.5" thickBot="1" x14ac:dyDescent="0.25">
      <c r="B28" s="101" t="s">
        <v>349</v>
      </c>
      <c r="C28" s="97">
        <f t="shared" si="2"/>
        <v>0.11877177307093846</v>
      </c>
      <c r="D28" s="98"/>
      <c r="E28" s="99"/>
      <c r="F28" s="100"/>
    </row>
    <row r="29" spans="2:6" ht="13.5" thickBot="1" x14ac:dyDescent="0.25">
      <c r="B29" s="101" t="s">
        <v>350</v>
      </c>
      <c r="C29" s="97">
        <f t="shared" si="2"/>
        <v>0.10570834595841395</v>
      </c>
      <c r="D29" s="98"/>
      <c r="E29" s="99"/>
      <c r="F29" s="100"/>
    </row>
    <row r="30" spans="2:6" ht="13.5" thickBot="1" x14ac:dyDescent="0.25">
      <c r="B30" s="101" t="s">
        <v>351</v>
      </c>
      <c r="C30" s="97">
        <f>D12/$D$19</f>
        <v>7.8555051906391796E-2</v>
      </c>
      <c r="D30" s="98"/>
      <c r="E30" s="99"/>
      <c r="F30" s="100"/>
    </row>
    <row r="31" spans="2:6" ht="13.5" thickBot="1" x14ac:dyDescent="0.25">
      <c r="B31" s="103" t="s">
        <v>352</v>
      </c>
      <c r="C31" s="97">
        <f t="shared" si="2"/>
        <v>5.4640610346712873E-2</v>
      </c>
      <c r="D31" s="98"/>
      <c r="E31" s="99"/>
      <c r="F31" s="100"/>
    </row>
    <row r="32" spans="2:6" ht="13.5" thickBot="1" x14ac:dyDescent="0.25">
      <c r="B32" s="104" t="s">
        <v>360</v>
      </c>
      <c r="C32" s="97">
        <f>C35/D19</f>
        <v>3.6243906032840535E-2</v>
      </c>
      <c r="D32" s="98"/>
      <c r="E32" s="99"/>
      <c r="F32" s="100"/>
    </row>
    <row r="33" spans="2:6" ht="13.5" thickBot="1" x14ac:dyDescent="0.25">
      <c r="B33" s="7" t="s">
        <v>54</v>
      </c>
      <c r="C33" s="26">
        <f>SUM(C23:C32)</f>
        <v>0.99997285723069529</v>
      </c>
      <c r="D33" s="21"/>
      <c r="E33" s="22"/>
      <c r="F33" s="23"/>
    </row>
    <row r="35" spans="2:6" x14ac:dyDescent="0.2">
      <c r="B35" s="84" t="s">
        <v>361</v>
      </c>
      <c r="C35" s="105">
        <f>SUM(D14:D17)</f>
        <v>65430</v>
      </c>
    </row>
  </sheetData>
  <mergeCells count="2">
    <mergeCell ref="J1:K1"/>
    <mergeCell ref="H1:I1"/>
  </mergeCells>
  <hyperlinks>
    <hyperlink ref="H1:I1" location="Index!A1" display="Regresar al Índice" xr:uid="{00000000-0004-0000-7200-000000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78"/>
  <dimension ref="A1:P22"/>
  <sheetViews>
    <sheetView workbookViewId="0">
      <selection activeCell="B3" sqref="B3"/>
    </sheetView>
  </sheetViews>
  <sheetFormatPr baseColWidth="10" defaultColWidth="11.42578125" defaultRowHeight="12.75" x14ac:dyDescent="0.2"/>
  <cols>
    <col min="1" max="16384" width="11.42578125" style="140"/>
  </cols>
  <sheetData>
    <row r="1" spans="1:16" ht="15" x14ac:dyDescent="0.25">
      <c r="A1" s="12" t="s">
        <v>901</v>
      </c>
      <c r="H1" s="525" t="s">
        <v>39</v>
      </c>
      <c r="I1" s="525"/>
      <c r="O1" s="534"/>
      <c r="P1" s="534"/>
    </row>
    <row r="2" spans="1:16" x14ac:dyDescent="0.2">
      <c r="A2" s="140" t="s">
        <v>195</v>
      </c>
    </row>
    <row r="5" spans="1:16" x14ac:dyDescent="0.2">
      <c r="A5" s="140" t="s">
        <v>375</v>
      </c>
      <c r="B5" s="140" t="s">
        <v>435</v>
      </c>
    </row>
    <row r="6" spans="1:16" x14ac:dyDescent="0.2">
      <c r="A6" s="140">
        <v>2013</v>
      </c>
      <c r="B6" s="82">
        <v>78051</v>
      </c>
    </row>
    <row r="7" spans="1:16" x14ac:dyDescent="0.2">
      <c r="A7" s="140">
        <v>2014</v>
      </c>
      <c r="B7" s="82">
        <v>79961</v>
      </c>
    </row>
    <row r="8" spans="1:16" x14ac:dyDescent="0.2">
      <c r="A8" s="140">
        <v>2015</v>
      </c>
      <c r="B8" s="82">
        <v>82957</v>
      </c>
    </row>
    <row r="9" spans="1:16" x14ac:dyDescent="0.2">
      <c r="A9" s="140">
        <v>2016</v>
      </c>
      <c r="B9" s="82">
        <v>86097</v>
      </c>
    </row>
    <row r="10" spans="1:16" x14ac:dyDescent="0.2">
      <c r="A10" s="140">
        <v>2017</v>
      </c>
      <c r="B10" s="82">
        <v>90125</v>
      </c>
    </row>
    <row r="11" spans="1:16" x14ac:dyDescent="0.2">
      <c r="A11" s="140">
        <v>2018</v>
      </c>
      <c r="B11" s="82">
        <v>93370</v>
      </c>
    </row>
    <row r="12" spans="1:16" x14ac:dyDescent="0.2">
      <c r="A12" s="140">
        <v>2019</v>
      </c>
      <c r="B12" s="82">
        <v>97390</v>
      </c>
    </row>
    <row r="13" spans="1:16" x14ac:dyDescent="0.2">
      <c r="A13" s="83">
        <v>44136</v>
      </c>
      <c r="B13" s="82">
        <v>98316</v>
      </c>
      <c r="C13" s="13"/>
    </row>
    <row r="15" spans="1:16" x14ac:dyDescent="0.2">
      <c r="B15" s="15"/>
    </row>
    <row r="17" spans="1:2" hidden="1" x14ac:dyDescent="0.2">
      <c r="A17" s="140">
        <v>43709</v>
      </c>
      <c r="B17" s="140">
        <v>96528</v>
      </c>
    </row>
    <row r="18" spans="1:2" hidden="1" x14ac:dyDescent="0.2">
      <c r="A18" s="140">
        <v>43739</v>
      </c>
      <c r="B18" s="140">
        <v>97149</v>
      </c>
    </row>
    <row r="19" spans="1:2" hidden="1" x14ac:dyDescent="0.2">
      <c r="A19" s="140">
        <v>43770</v>
      </c>
      <c r="B19" s="140">
        <v>97410</v>
      </c>
    </row>
    <row r="20" spans="1:2" hidden="1" x14ac:dyDescent="0.2">
      <c r="A20" s="140">
        <v>43800</v>
      </c>
      <c r="B20" s="140">
        <v>97390</v>
      </c>
    </row>
    <row r="21" spans="1:2" x14ac:dyDescent="0.2">
      <c r="A21" s="140" t="s">
        <v>886</v>
      </c>
      <c r="B21" s="15">
        <f>B13/B12-1</f>
        <v>9.5081630557551922E-3</v>
      </c>
    </row>
    <row r="22" spans="1:2" x14ac:dyDescent="0.2">
      <c r="A22" s="140" t="s">
        <v>887</v>
      </c>
      <c r="B22" s="82">
        <f>B13-B12</f>
        <v>926</v>
      </c>
    </row>
  </sheetData>
  <mergeCells count="2">
    <mergeCell ref="H1:I1"/>
    <mergeCell ref="O1:P1"/>
  </mergeCells>
  <hyperlinks>
    <hyperlink ref="H1:I1" location="Index!A1" display="Regresar al Índice" xr:uid="{00000000-0004-0000-7300-000000000000}"/>
  </hyperlinks>
  <pageMargins left="0.7" right="0.7" top="0.75" bottom="0.75" header="0.3" footer="0.3"/>
  <pageSetup orientation="portrait" horizontalDpi="4294967295" verticalDpi="4294967295"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79"/>
  <dimension ref="A1:P35"/>
  <sheetViews>
    <sheetView workbookViewId="0">
      <selection activeCell="B3" sqref="B3"/>
    </sheetView>
  </sheetViews>
  <sheetFormatPr baseColWidth="10" defaultColWidth="11.42578125" defaultRowHeight="12.75" x14ac:dyDescent="0.2"/>
  <cols>
    <col min="1" max="1" width="52" style="140" customWidth="1"/>
    <col min="2" max="2" width="9.85546875" style="140" customWidth="1"/>
    <col min="3" max="16384" width="11.42578125" style="140"/>
  </cols>
  <sheetData>
    <row r="1" spans="1:16" ht="15" x14ac:dyDescent="0.25">
      <c r="A1" s="12" t="s">
        <v>902</v>
      </c>
      <c r="H1" s="525" t="s">
        <v>39</v>
      </c>
      <c r="I1" s="525"/>
      <c r="O1" s="534"/>
      <c r="P1" s="534"/>
    </row>
    <row r="2" spans="1:16" x14ac:dyDescent="0.2">
      <c r="A2" s="140" t="s">
        <v>195</v>
      </c>
    </row>
    <row r="5" spans="1:16" x14ac:dyDescent="0.2">
      <c r="A5" s="140" t="s">
        <v>362</v>
      </c>
      <c r="B5" s="80" t="s">
        <v>364</v>
      </c>
    </row>
    <row r="6" spans="1:16" x14ac:dyDescent="0.2">
      <c r="A6" s="140" t="s">
        <v>328</v>
      </c>
      <c r="B6" s="15">
        <f>B25/$B$33</f>
        <v>3.4968875869644818E-2</v>
      </c>
      <c r="C6" s="13"/>
    </row>
    <row r="7" spans="1:16" x14ac:dyDescent="0.2">
      <c r="A7" s="140" t="s">
        <v>329</v>
      </c>
      <c r="B7" s="15">
        <f t="shared" ref="B7:B12" si="0">B26/$B$33</f>
        <v>0.30668456812726314</v>
      </c>
      <c r="C7" s="13"/>
    </row>
    <row r="8" spans="1:16" x14ac:dyDescent="0.2">
      <c r="A8" s="140" t="s">
        <v>330</v>
      </c>
      <c r="B8" s="15">
        <f>B27/$B$33</f>
        <v>0.12042800764880589</v>
      </c>
      <c r="C8" s="13"/>
    </row>
    <row r="9" spans="1:16" x14ac:dyDescent="0.2">
      <c r="A9" s="140" t="s">
        <v>365</v>
      </c>
      <c r="B9" s="15">
        <f t="shared" si="0"/>
        <v>1.6172342243378495E-3</v>
      </c>
      <c r="C9" s="13"/>
    </row>
    <row r="10" spans="1:16" x14ac:dyDescent="0.2">
      <c r="A10" s="140" t="s">
        <v>332</v>
      </c>
      <c r="B10" s="15">
        <f t="shared" si="0"/>
        <v>0.15729891370682289</v>
      </c>
      <c r="C10" s="13"/>
    </row>
    <row r="11" spans="1:16" x14ac:dyDescent="0.2">
      <c r="A11" s="140" t="s">
        <v>333</v>
      </c>
      <c r="B11" s="15">
        <f t="shared" si="0"/>
        <v>1.2714105537247244E-3</v>
      </c>
      <c r="C11" s="13"/>
    </row>
    <row r="12" spans="1:16" x14ac:dyDescent="0.2">
      <c r="A12" s="140" t="s">
        <v>334</v>
      </c>
      <c r="B12" s="15">
        <f t="shared" si="0"/>
        <v>0.31616420521583466</v>
      </c>
      <c r="C12" s="13"/>
    </row>
    <row r="13" spans="1:16" x14ac:dyDescent="0.2">
      <c r="A13" s="140" t="s">
        <v>335</v>
      </c>
      <c r="B13" s="15">
        <f t="shared" ref="B13" si="1">B32/$B$33</f>
        <v>6.1566784653566055E-2</v>
      </c>
      <c r="C13" s="13"/>
    </row>
    <row r="14" spans="1:16" x14ac:dyDescent="0.2">
      <c r="A14" s="140" t="s">
        <v>366</v>
      </c>
      <c r="B14" s="15">
        <f>SUM(B6:B13)</f>
        <v>1</v>
      </c>
    </row>
    <row r="23" spans="1:3" ht="13.5" hidden="1" customHeight="1" x14ac:dyDescent="0.2"/>
    <row r="24" spans="1:3" hidden="1" x14ac:dyDescent="0.2">
      <c r="A24" s="140" t="s">
        <v>362</v>
      </c>
      <c r="B24" s="80" t="s">
        <v>903</v>
      </c>
    </row>
    <row r="25" spans="1:3" hidden="1" x14ac:dyDescent="0.2">
      <c r="A25" s="140" t="s">
        <v>328</v>
      </c>
      <c r="B25" s="140">
        <v>3438</v>
      </c>
      <c r="C25" s="13"/>
    </row>
    <row r="26" spans="1:3" hidden="1" x14ac:dyDescent="0.2">
      <c r="A26" s="140" t="s">
        <v>329</v>
      </c>
      <c r="B26" s="140">
        <v>30152</v>
      </c>
      <c r="C26" s="13"/>
    </row>
    <row r="27" spans="1:3" hidden="1" x14ac:dyDescent="0.2">
      <c r="A27" s="140" t="s">
        <v>330</v>
      </c>
      <c r="B27" s="140">
        <v>11840</v>
      </c>
      <c r="C27" s="13"/>
    </row>
    <row r="28" spans="1:3" hidden="1" x14ac:dyDescent="0.2">
      <c r="A28" s="140" t="s">
        <v>331</v>
      </c>
      <c r="B28" s="140">
        <v>159</v>
      </c>
      <c r="C28" s="13"/>
    </row>
    <row r="29" spans="1:3" hidden="1" x14ac:dyDescent="0.2">
      <c r="A29" s="140" t="s">
        <v>332</v>
      </c>
      <c r="B29" s="140">
        <v>15465</v>
      </c>
      <c r="C29" s="13"/>
    </row>
    <row r="30" spans="1:3" hidden="1" x14ac:dyDescent="0.2">
      <c r="A30" s="140" t="s">
        <v>333</v>
      </c>
      <c r="B30" s="140">
        <v>125</v>
      </c>
      <c r="C30" s="13"/>
    </row>
    <row r="31" spans="1:3" hidden="1" x14ac:dyDescent="0.2">
      <c r="A31" s="140" t="s">
        <v>334</v>
      </c>
      <c r="B31" s="140">
        <v>31084</v>
      </c>
      <c r="C31" s="13"/>
    </row>
    <row r="32" spans="1:3" hidden="1" x14ac:dyDescent="0.2">
      <c r="A32" s="140" t="s">
        <v>335</v>
      </c>
      <c r="B32" s="140">
        <v>6053</v>
      </c>
      <c r="C32" s="13"/>
    </row>
    <row r="33" spans="1:3" hidden="1" x14ac:dyDescent="0.2">
      <c r="A33" s="14" t="s">
        <v>366</v>
      </c>
      <c r="B33" s="14">
        <f>SUM(B25:B32)</f>
        <v>98316</v>
      </c>
      <c r="C33" s="81"/>
    </row>
    <row r="34" spans="1:3" hidden="1" x14ac:dyDescent="0.2"/>
    <row r="35" spans="1:3" hidden="1" x14ac:dyDescent="0.2"/>
  </sheetData>
  <mergeCells count="2">
    <mergeCell ref="H1:I1"/>
    <mergeCell ref="O1:P1"/>
  </mergeCells>
  <hyperlinks>
    <hyperlink ref="H1:I1" location="Index!A1" display="Regresar al Índice" xr:uid="{00000000-0004-0000-7400-000000000000}"/>
  </hyperlinks>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70E1D-C782-428A-BF23-30A6BA3A7819}">
  <sheetPr codeName="Hoja103"/>
  <dimension ref="A1:I40"/>
  <sheetViews>
    <sheetView topLeftCell="A7" workbookViewId="0">
      <selection activeCell="B3" sqref="B3"/>
    </sheetView>
  </sheetViews>
  <sheetFormatPr baseColWidth="10" defaultColWidth="9.140625" defaultRowHeight="12.75" x14ac:dyDescent="0.2"/>
  <cols>
    <col min="1" max="1" width="40.7109375" style="11" customWidth="1"/>
    <col min="2" max="5" width="10.7109375" style="11" customWidth="1"/>
    <col min="6" max="6" width="7.5703125" style="11" bestFit="1" customWidth="1"/>
    <col min="7" max="7" width="3.28515625" style="11" bestFit="1" customWidth="1"/>
    <col min="8" max="8" width="3.7109375" style="11" customWidth="1"/>
    <col min="9" max="11" width="9.140625" style="11" customWidth="1"/>
    <col min="12" max="16384" width="9.140625" style="11"/>
  </cols>
  <sheetData>
    <row r="1" spans="1:9" ht="15" x14ac:dyDescent="0.25">
      <c r="A1" s="12" t="s">
        <v>978</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835</v>
      </c>
      <c r="B6" s="11" t="s">
        <v>1250</v>
      </c>
      <c r="C6" s="11" t="s">
        <v>837</v>
      </c>
      <c r="D6" s="11" t="s">
        <v>838</v>
      </c>
      <c r="E6" s="11" t="s">
        <v>1251</v>
      </c>
      <c r="F6" s="11" t="s">
        <v>839</v>
      </c>
    </row>
    <row r="7" spans="1:9" x14ac:dyDescent="0.2">
      <c r="A7" s="11" t="s">
        <v>8</v>
      </c>
      <c r="B7" s="280">
        <v>39790</v>
      </c>
      <c r="C7" s="280">
        <v>39728</v>
      </c>
      <c r="D7" s="280">
        <v>39922</v>
      </c>
      <c r="E7" s="280">
        <v>39839</v>
      </c>
      <c r="F7" s="11">
        <v>-83</v>
      </c>
      <c r="G7" s="11">
        <f>_xlfn.RANK.EQ(F7,$F$7:$F$38,0)</f>
        <v>32</v>
      </c>
    </row>
    <row r="8" spans="1:9" x14ac:dyDescent="0.2">
      <c r="A8" s="11" t="s">
        <v>29</v>
      </c>
      <c r="B8" s="280">
        <v>34165</v>
      </c>
      <c r="C8" s="280">
        <v>34140</v>
      </c>
      <c r="D8" s="280">
        <v>34021</v>
      </c>
      <c r="E8" s="280">
        <v>33968</v>
      </c>
      <c r="F8" s="11">
        <v>-53</v>
      </c>
      <c r="G8" s="11">
        <f t="shared" ref="G8:G38" si="0">_xlfn.RANK.EQ(F8,$F$7:$F$38,0)</f>
        <v>31</v>
      </c>
    </row>
    <row r="9" spans="1:9" x14ac:dyDescent="0.2">
      <c r="A9" s="11" t="s">
        <v>25</v>
      </c>
      <c r="B9" s="280">
        <v>23005</v>
      </c>
      <c r="C9" s="280">
        <v>23003</v>
      </c>
      <c r="D9" s="280">
        <v>22906</v>
      </c>
      <c r="E9" s="280">
        <v>22858</v>
      </c>
      <c r="F9" s="11">
        <v>-48</v>
      </c>
      <c r="G9" s="11">
        <f t="shared" si="0"/>
        <v>30</v>
      </c>
    </row>
    <row r="10" spans="1:9" x14ac:dyDescent="0.2">
      <c r="A10" s="11" t="s">
        <v>24</v>
      </c>
      <c r="B10" s="280">
        <v>17068</v>
      </c>
      <c r="C10" s="280">
        <v>17059</v>
      </c>
      <c r="D10" s="280">
        <v>16759</v>
      </c>
      <c r="E10" s="280">
        <v>16716</v>
      </c>
      <c r="F10" s="11">
        <v>-43</v>
      </c>
      <c r="G10" s="11">
        <f t="shared" si="0"/>
        <v>29</v>
      </c>
    </row>
    <row r="11" spans="1:9" x14ac:dyDescent="0.2">
      <c r="A11" s="11" t="s">
        <v>31</v>
      </c>
      <c r="B11" s="280">
        <v>44036</v>
      </c>
      <c r="C11" s="280">
        <v>43793</v>
      </c>
      <c r="D11" s="280">
        <v>43224</v>
      </c>
      <c r="E11" s="280">
        <v>43183</v>
      </c>
      <c r="F11" s="11">
        <v>-41</v>
      </c>
      <c r="G11" s="11">
        <f t="shared" si="0"/>
        <v>28</v>
      </c>
    </row>
    <row r="12" spans="1:9" x14ac:dyDescent="0.2">
      <c r="A12" s="11" t="s">
        <v>15</v>
      </c>
      <c r="B12" s="280">
        <v>13999</v>
      </c>
      <c r="C12" s="280">
        <v>13934</v>
      </c>
      <c r="D12" s="280">
        <v>13797</v>
      </c>
      <c r="E12" s="280">
        <v>13757</v>
      </c>
      <c r="F12" s="11">
        <v>-40</v>
      </c>
      <c r="G12" s="11">
        <f t="shared" si="0"/>
        <v>27</v>
      </c>
    </row>
    <row r="13" spans="1:9" x14ac:dyDescent="0.2">
      <c r="A13" s="11" t="s">
        <v>10</v>
      </c>
      <c r="B13" s="280">
        <v>34496</v>
      </c>
      <c r="C13" s="280">
        <v>34423</v>
      </c>
      <c r="D13" s="280">
        <v>34166</v>
      </c>
      <c r="E13" s="280">
        <v>34138</v>
      </c>
      <c r="F13" s="11">
        <v>-28</v>
      </c>
      <c r="G13" s="11">
        <f t="shared" si="0"/>
        <v>24</v>
      </c>
    </row>
    <row r="14" spans="1:9" x14ac:dyDescent="0.2">
      <c r="A14" s="11" t="s">
        <v>7</v>
      </c>
      <c r="B14" s="280">
        <v>14454</v>
      </c>
      <c r="C14" s="280">
        <v>14418</v>
      </c>
      <c r="D14" s="280">
        <v>14431</v>
      </c>
      <c r="E14" s="280">
        <v>14403</v>
      </c>
      <c r="F14" s="11">
        <v>-28</v>
      </c>
      <c r="G14" s="11">
        <f t="shared" si="0"/>
        <v>24</v>
      </c>
    </row>
    <row r="15" spans="1:9" x14ac:dyDescent="0.2">
      <c r="A15" s="11" t="s">
        <v>27</v>
      </c>
      <c r="B15" s="280">
        <v>38090</v>
      </c>
      <c r="C15" s="280">
        <v>38042</v>
      </c>
      <c r="D15" s="280">
        <v>37625</v>
      </c>
      <c r="E15" s="280">
        <v>37597</v>
      </c>
      <c r="F15" s="11">
        <v>-28</v>
      </c>
      <c r="G15" s="11">
        <f t="shared" si="0"/>
        <v>24</v>
      </c>
    </row>
    <row r="16" spans="1:9" x14ac:dyDescent="0.2">
      <c r="A16" s="11" t="s">
        <v>1209</v>
      </c>
      <c r="B16" s="280">
        <v>117624</v>
      </c>
      <c r="C16" s="280">
        <v>117463</v>
      </c>
      <c r="D16" s="280">
        <v>118395</v>
      </c>
      <c r="E16" s="280">
        <v>118382</v>
      </c>
      <c r="F16" s="11">
        <v>-13</v>
      </c>
      <c r="G16" s="11">
        <f t="shared" si="0"/>
        <v>23</v>
      </c>
    </row>
    <row r="17" spans="1:7" x14ac:dyDescent="0.2">
      <c r="A17" s="11" t="s">
        <v>6</v>
      </c>
      <c r="B17" s="280">
        <v>5976</v>
      </c>
      <c r="C17" s="280">
        <v>5954</v>
      </c>
      <c r="D17" s="280">
        <v>5811</v>
      </c>
      <c r="E17" s="280">
        <v>5803</v>
      </c>
      <c r="F17" s="11">
        <v>-8</v>
      </c>
      <c r="G17" s="11">
        <f t="shared" si="0"/>
        <v>21</v>
      </c>
    </row>
    <row r="18" spans="1:7" x14ac:dyDescent="0.2">
      <c r="A18" s="11" t="s">
        <v>28</v>
      </c>
      <c r="B18" s="280">
        <v>10655</v>
      </c>
      <c r="C18" s="280">
        <v>10607</v>
      </c>
      <c r="D18" s="280">
        <v>10822</v>
      </c>
      <c r="E18" s="280">
        <v>10814</v>
      </c>
      <c r="F18" s="11">
        <v>-8</v>
      </c>
      <c r="G18" s="11">
        <f t="shared" si="0"/>
        <v>21</v>
      </c>
    </row>
    <row r="19" spans="1:7" x14ac:dyDescent="0.2">
      <c r="A19" s="11" t="s">
        <v>12</v>
      </c>
      <c r="B19" s="280">
        <v>14267</v>
      </c>
      <c r="C19" s="280">
        <v>14178</v>
      </c>
      <c r="D19" s="280">
        <v>14371</v>
      </c>
      <c r="E19" s="280">
        <v>14365</v>
      </c>
      <c r="F19" s="11">
        <v>-6</v>
      </c>
      <c r="G19" s="11">
        <f t="shared" si="0"/>
        <v>20</v>
      </c>
    </row>
    <row r="20" spans="1:7" x14ac:dyDescent="0.2">
      <c r="A20" s="11" t="s">
        <v>30</v>
      </c>
      <c r="B20" s="280">
        <v>5260</v>
      </c>
      <c r="C20" s="280">
        <v>5232</v>
      </c>
      <c r="D20" s="280">
        <v>5190</v>
      </c>
      <c r="E20" s="280">
        <v>5194</v>
      </c>
      <c r="F20" s="11">
        <v>4</v>
      </c>
      <c r="G20" s="11">
        <f t="shared" si="0"/>
        <v>19</v>
      </c>
    </row>
    <row r="21" spans="1:7" x14ac:dyDescent="0.2">
      <c r="A21" s="11" t="s">
        <v>16</v>
      </c>
      <c r="B21" s="280">
        <v>15726</v>
      </c>
      <c r="C21" s="280">
        <v>15696</v>
      </c>
      <c r="D21" s="280">
        <v>15513</v>
      </c>
      <c r="E21" s="280">
        <v>15526</v>
      </c>
      <c r="F21" s="11">
        <v>13</v>
      </c>
      <c r="G21" s="11">
        <f t="shared" si="0"/>
        <v>17</v>
      </c>
    </row>
    <row r="22" spans="1:7" x14ac:dyDescent="0.2">
      <c r="A22" s="11" t="s">
        <v>19</v>
      </c>
      <c r="B22" s="280">
        <v>12782</v>
      </c>
      <c r="C22" s="280">
        <v>12743</v>
      </c>
      <c r="D22" s="280">
        <v>12779</v>
      </c>
      <c r="E22" s="280">
        <v>12792</v>
      </c>
      <c r="F22" s="11">
        <v>13</v>
      </c>
      <c r="G22" s="11">
        <f t="shared" si="0"/>
        <v>17</v>
      </c>
    </row>
    <row r="23" spans="1:7" x14ac:dyDescent="0.2">
      <c r="A23" s="11" t="s">
        <v>20</v>
      </c>
      <c r="B23" s="280">
        <v>68997</v>
      </c>
      <c r="C23" s="280">
        <v>68877</v>
      </c>
      <c r="D23" s="280">
        <v>69964</v>
      </c>
      <c r="E23" s="280">
        <v>69980</v>
      </c>
      <c r="F23" s="11">
        <v>16</v>
      </c>
      <c r="G23" s="11">
        <f t="shared" si="0"/>
        <v>16</v>
      </c>
    </row>
    <row r="24" spans="1:7" x14ac:dyDescent="0.2">
      <c r="A24" s="11" t="s">
        <v>13</v>
      </c>
      <c r="B24" s="280">
        <v>72679</v>
      </c>
      <c r="C24" s="280">
        <v>72401</v>
      </c>
      <c r="D24" s="280">
        <v>73167</v>
      </c>
      <c r="E24" s="280">
        <v>73185</v>
      </c>
      <c r="F24" s="11">
        <v>18</v>
      </c>
      <c r="G24" s="11">
        <f t="shared" si="0"/>
        <v>14</v>
      </c>
    </row>
    <row r="25" spans="1:7" x14ac:dyDescent="0.2">
      <c r="A25" s="11" t="s">
        <v>18</v>
      </c>
      <c r="B25" s="280">
        <v>12269</v>
      </c>
      <c r="C25" s="280">
        <v>12216</v>
      </c>
      <c r="D25" s="280">
        <v>12079</v>
      </c>
      <c r="E25" s="280">
        <v>12097</v>
      </c>
      <c r="F25" s="11">
        <v>18</v>
      </c>
      <c r="G25" s="11">
        <f t="shared" si="0"/>
        <v>14</v>
      </c>
    </row>
    <row r="26" spans="1:7" x14ac:dyDescent="0.2">
      <c r="A26" s="11" t="s">
        <v>21</v>
      </c>
      <c r="B26" s="280">
        <v>14129</v>
      </c>
      <c r="C26" s="280">
        <v>14034</v>
      </c>
      <c r="D26" s="280">
        <v>13883</v>
      </c>
      <c r="E26" s="280">
        <v>13903</v>
      </c>
      <c r="F26" s="11">
        <v>20</v>
      </c>
      <c r="G26" s="11">
        <f t="shared" si="0"/>
        <v>13</v>
      </c>
    </row>
    <row r="27" spans="1:7" x14ac:dyDescent="0.2">
      <c r="A27" s="11" t="s">
        <v>32</v>
      </c>
      <c r="B27" s="280">
        <v>19786</v>
      </c>
      <c r="C27" s="280">
        <v>19819</v>
      </c>
      <c r="D27" s="280">
        <v>19492</v>
      </c>
      <c r="E27" s="280">
        <v>19514</v>
      </c>
      <c r="F27" s="11">
        <v>22</v>
      </c>
      <c r="G27" s="11">
        <f t="shared" si="0"/>
        <v>12</v>
      </c>
    </row>
    <row r="28" spans="1:7" x14ac:dyDescent="0.2">
      <c r="A28" s="11" t="s">
        <v>11</v>
      </c>
      <c r="B28" s="280">
        <v>10503</v>
      </c>
      <c r="C28" s="280">
        <v>10523</v>
      </c>
      <c r="D28" s="280">
        <v>10739</v>
      </c>
      <c r="E28" s="280">
        <v>10766</v>
      </c>
      <c r="F28" s="11">
        <v>27</v>
      </c>
      <c r="G28" s="11">
        <f t="shared" si="0"/>
        <v>11</v>
      </c>
    </row>
    <row r="29" spans="1:7" x14ac:dyDescent="0.2">
      <c r="A29" s="11" t="s">
        <v>33</v>
      </c>
      <c r="B29" s="280">
        <v>11980</v>
      </c>
      <c r="C29" s="280">
        <v>11920</v>
      </c>
      <c r="D29" s="280">
        <v>11768</v>
      </c>
      <c r="E29" s="280">
        <v>11796</v>
      </c>
      <c r="F29" s="11">
        <v>28</v>
      </c>
      <c r="G29" s="11">
        <f t="shared" si="0"/>
        <v>10</v>
      </c>
    </row>
    <row r="30" spans="1:7" x14ac:dyDescent="0.2">
      <c r="A30" s="11" t="s">
        <v>3</v>
      </c>
      <c r="B30" s="280">
        <v>16145</v>
      </c>
      <c r="C30" s="280">
        <v>16102</v>
      </c>
      <c r="D30" s="280">
        <v>16033</v>
      </c>
      <c r="E30" s="280">
        <v>16063</v>
      </c>
      <c r="F30" s="11">
        <v>30</v>
      </c>
      <c r="G30" s="11">
        <f t="shared" si="0"/>
        <v>9</v>
      </c>
    </row>
    <row r="31" spans="1:7" x14ac:dyDescent="0.2">
      <c r="A31" s="11" t="s">
        <v>5</v>
      </c>
      <c r="B31" s="280">
        <v>12794</v>
      </c>
      <c r="C31" s="280">
        <v>12718</v>
      </c>
      <c r="D31" s="280">
        <v>12766</v>
      </c>
      <c r="E31" s="280">
        <v>12798</v>
      </c>
      <c r="F31" s="11">
        <v>32</v>
      </c>
      <c r="G31" s="11">
        <f t="shared" si="0"/>
        <v>8</v>
      </c>
    </row>
    <row r="32" spans="1:7" x14ac:dyDescent="0.2">
      <c r="A32" s="11" t="s">
        <v>14</v>
      </c>
      <c r="B32" s="280">
        <v>48774</v>
      </c>
      <c r="C32" s="280">
        <v>48574</v>
      </c>
      <c r="D32" s="280">
        <v>47896</v>
      </c>
      <c r="E32" s="280">
        <v>47933</v>
      </c>
      <c r="F32" s="11">
        <v>37</v>
      </c>
      <c r="G32" s="11">
        <f t="shared" si="0"/>
        <v>7</v>
      </c>
    </row>
    <row r="33" spans="1:7" x14ac:dyDescent="0.2">
      <c r="A33" s="11" t="s">
        <v>22</v>
      </c>
      <c r="B33" s="280">
        <v>33456</v>
      </c>
      <c r="C33" s="280">
        <v>33355</v>
      </c>
      <c r="D33" s="280">
        <v>33276</v>
      </c>
      <c r="E33" s="280">
        <v>33314</v>
      </c>
      <c r="F33" s="11">
        <v>38</v>
      </c>
      <c r="G33" s="11">
        <f t="shared" si="0"/>
        <v>6</v>
      </c>
    </row>
    <row r="34" spans="1:7" x14ac:dyDescent="0.2">
      <c r="A34" s="11" t="s">
        <v>23</v>
      </c>
      <c r="B34" s="280">
        <v>25679</v>
      </c>
      <c r="C34" s="280">
        <v>25663</v>
      </c>
      <c r="D34" s="280">
        <v>26045</v>
      </c>
      <c r="E34" s="280">
        <v>26110</v>
      </c>
      <c r="F34" s="11">
        <v>65</v>
      </c>
      <c r="G34" s="11">
        <f t="shared" si="0"/>
        <v>5</v>
      </c>
    </row>
    <row r="35" spans="1:7" x14ac:dyDescent="0.2">
      <c r="A35" s="11" t="s">
        <v>17</v>
      </c>
      <c r="B35" s="280">
        <v>36102</v>
      </c>
      <c r="C35" s="280">
        <v>36095</v>
      </c>
      <c r="D35" s="280">
        <v>36185</v>
      </c>
      <c r="E35" s="280">
        <v>36262</v>
      </c>
      <c r="F35" s="11">
        <v>77</v>
      </c>
      <c r="G35" s="11">
        <f t="shared" si="0"/>
        <v>4</v>
      </c>
    </row>
    <row r="36" spans="1:7" x14ac:dyDescent="0.2">
      <c r="A36" s="11" t="s">
        <v>0</v>
      </c>
      <c r="B36" s="280">
        <v>97410</v>
      </c>
      <c r="C36" s="280">
        <v>97390</v>
      </c>
      <c r="D36" s="280">
        <v>98224</v>
      </c>
      <c r="E36" s="280">
        <v>98316</v>
      </c>
      <c r="F36" s="11">
        <v>92</v>
      </c>
      <c r="G36" s="11">
        <f t="shared" si="0"/>
        <v>3</v>
      </c>
    </row>
    <row r="37" spans="1:7" x14ac:dyDescent="0.2">
      <c r="A37" s="11" t="s">
        <v>26</v>
      </c>
      <c r="B37" s="280">
        <v>40518</v>
      </c>
      <c r="C37" s="280">
        <v>40500</v>
      </c>
      <c r="D37" s="280">
        <v>40481</v>
      </c>
      <c r="E37" s="280">
        <v>40582</v>
      </c>
      <c r="F37" s="11">
        <v>101</v>
      </c>
      <c r="G37" s="11">
        <f t="shared" si="0"/>
        <v>2</v>
      </c>
    </row>
    <row r="38" spans="1:7" x14ac:dyDescent="0.2">
      <c r="A38" s="11" t="s">
        <v>4</v>
      </c>
      <c r="B38" s="280">
        <v>41485</v>
      </c>
      <c r="C38" s="280">
        <v>41193</v>
      </c>
      <c r="D38" s="280">
        <v>41170</v>
      </c>
      <c r="E38" s="280">
        <v>41307</v>
      </c>
      <c r="F38" s="11">
        <v>137</v>
      </c>
      <c r="G38" s="11">
        <f t="shared" si="0"/>
        <v>1</v>
      </c>
    </row>
    <row r="39" spans="1:7" x14ac:dyDescent="0.2">
      <c r="A39" s="11" t="s">
        <v>1</v>
      </c>
      <c r="B39" s="280">
        <v>1004099</v>
      </c>
      <c r="C39" s="280">
        <v>1001793</v>
      </c>
      <c r="D39" s="280">
        <v>1002900</v>
      </c>
      <c r="E39" s="280">
        <v>1003261</v>
      </c>
      <c r="F39" s="11">
        <v>361</v>
      </c>
    </row>
    <row r="40" spans="1:7" x14ac:dyDescent="0.2">
      <c r="F40" s="280"/>
    </row>
  </sheetData>
  <mergeCells count="1">
    <mergeCell ref="H1:I1"/>
  </mergeCells>
  <hyperlinks>
    <hyperlink ref="H1:I1" location="Index!A1" display="Regresar al Índice" xr:uid="{A5626560-DA9F-422C-8B66-C3F115FD4FEB}"/>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F6ED1-1F16-49F6-91BA-D936E8C9AC1A}">
  <sheetPr codeName="Hoja104"/>
  <dimension ref="A1:I39"/>
  <sheetViews>
    <sheetView workbookViewId="0">
      <selection activeCell="B3" sqref="B3"/>
    </sheetView>
  </sheetViews>
  <sheetFormatPr baseColWidth="10" defaultColWidth="9.140625" defaultRowHeight="12.75" x14ac:dyDescent="0.2"/>
  <cols>
    <col min="1" max="1" width="9.140625" style="11"/>
    <col min="2" max="5" width="10.140625" style="11" bestFit="1" customWidth="1"/>
    <col min="6" max="6" width="9.28515625" style="11" bestFit="1" customWidth="1"/>
    <col min="7" max="7" width="12" style="11" bestFit="1" customWidth="1"/>
    <col min="8" max="16384" width="9.140625" style="11"/>
  </cols>
  <sheetData>
    <row r="1" spans="1:9" ht="15" x14ac:dyDescent="0.25">
      <c r="A1" s="12" t="s">
        <v>979</v>
      </c>
      <c r="B1" s="282"/>
      <c r="C1" s="282"/>
      <c r="D1" s="282"/>
      <c r="E1" s="282"/>
      <c r="F1" s="282"/>
      <c r="G1" s="282"/>
      <c r="H1" s="525" t="s">
        <v>39</v>
      </c>
      <c r="I1" s="525"/>
    </row>
    <row r="2" spans="1:9" x14ac:dyDescent="0.2">
      <c r="A2" s="11" t="s">
        <v>195</v>
      </c>
      <c r="B2" s="282"/>
      <c r="C2" s="282"/>
      <c r="D2" s="282"/>
      <c r="E2" s="282"/>
      <c r="F2" s="282"/>
      <c r="G2" s="282"/>
      <c r="H2" s="11" t="s">
        <v>55</v>
      </c>
    </row>
    <row r="3" spans="1:9" x14ac:dyDescent="0.2">
      <c r="B3" s="282"/>
      <c r="C3" s="282"/>
      <c r="D3" s="282"/>
      <c r="E3" s="282"/>
      <c r="F3" s="282"/>
      <c r="G3" s="282"/>
    </row>
    <row r="6" spans="1:9" x14ac:dyDescent="0.2">
      <c r="A6" s="11" t="s">
        <v>835</v>
      </c>
      <c r="B6" s="11" t="s">
        <v>1250</v>
      </c>
      <c r="C6" s="11" t="s">
        <v>837</v>
      </c>
      <c r="D6" s="11" t="s">
        <v>838</v>
      </c>
      <c r="E6" s="11" t="s">
        <v>1251</v>
      </c>
      <c r="F6" s="11" t="s">
        <v>840</v>
      </c>
    </row>
    <row r="7" spans="1:9" x14ac:dyDescent="0.2">
      <c r="A7" s="11" t="s">
        <v>15</v>
      </c>
      <c r="B7" s="280">
        <v>13999</v>
      </c>
      <c r="C7" s="280">
        <v>13934</v>
      </c>
      <c r="D7" s="280">
        <v>13797</v>
      </c>
      <c r="E7" s="280">
        <v>13757</v>
      </c>
      <c r="F7" s="283">
        <v>-2.8991809813727599E-3</v>
      </c>
      <c r="G7" s="11">
        <f>_xlfn.RANK.EQ(F7,$F$7:$F$39,0)</f>
        <v>33</v>
      </c>
    </row>
    <row r="8" spans="1:9" x14ac:dyDescent="0.2">
      <c r="A8" s="11" t="s">
        <v>24</v>
      </c>
      <c r="B8" s="280">
        <v>17068</v>
      </c>
      <c r="C8" s="280">
        <v>17059</v>
      </c>
      <c r="D8" s="280">
        <v>16759</v>
      </c>
      <c r="E8" s="280">
        <v>16716</v>
      </c>
      <c r="F8" s="283">
        <v>-2.5657855480637499E-3</v>
      </c>
      <c r="G8" s="11">
        <f t="shared" ref="G8:G39" si="0">_xlfn.RANK.EQ(F8,$F$7:$F$39,0)</f>
        <v>32</v>
      </c>
    </row>
    <row r="9" spans="1:9" x14ac:dyDescent="0.2">
      <c r="A9" s="11" t="s">
        <v>25</v>
      </c>
      <c r="B9" s="280">
        <v>23005</v>
      </c>
      <c r="C9" s="280">
        <v>23003</v>
      </c>
      <c r="D9" s="280">
        <v>22906</v>
      </c>
      <c r="E9" s="280">
        <v>22858</v>
      </c>
      <c r="F9" s="283">
        <v>-2.09552082423814E-3</v>
      </c>
      <c r="G9" s="11">
        <f t="shared" si="0"/>
        <v>31</v>
      </c>
    </row>
    <row r="10" spans="1:9" x14ac:dyDescent="0.2">
      <c r="A10" s="11" t="s">
        <v>8</v>
      </c>
      <c r="B10" s="280">
        <v>39790</v>
      </c>
      <c r="C10" s="280">
        <v>39728</v>
      </c>
      <c r="D10" s="280">
        <v>39922</v>
      </c>
      <c r="E10" s="280">
        <v>39839</v>
      </c>
      <c r="F10" s="283">
        <v>-2.0790541556033899E-3</v>
      </c>
      <c r="G10" s="11">
        <f t="shared" si="0"/>
        <v>30</v>
      </c>
    </row>
    <row r="11" spans="1:9" x14ac:dyDescent="0.2">
      <c r="A11" s="11" t="s">
        <v>7</v>
      </c>
      <c r="B11" s="280">
        <v>14454</v>
      </c>
      <c r="C11" s="280">
        <v>14418</v>
      </c>
      <c r="D11" s="280">
        <v>14431</v>
      </c>
      <c r="E11" s="280">
        <v>14403</v>
      </c>
      <c r="F11" s="283">
        <v>-1.94026747973108E-3</v>
      </c>
      <c r="G11" s="11">
        <f t="shared" si="0"/>
        <v>29</v>
      </c>
    </row>
    <row r="12" spans="1:9" x14ac:dyDescent="0.2">
      <c r="A12" s="11" t="s">
        <v>29</v>
      </c>
      <c r="B12" s="280">
        <v>34165</v>
      </c>
      <c r="C12" s="280">
        <v>34140</v>
      </c>
      <c r="D12" s="280">
        <v>34021</v>
      </c>
      <c r="E12" s="280">
        <v>33968</v>
      </c>
      <c r="F12" s="283">
        <v>-1.55786132094882E-3</v>
      </c>
      <c r="G12" s="11">
        <f t="shared" si="0"/>
        <v>28</v>
      </c>
    </row>
    <row r="13" spans="1:9" x14ac:dyDescent="0.2">
      <c r="A13" s="11" t="s">
        <v>6</v>
      </c>
      <c r="B13" s="280">
        <v>5976</v>
      </c>
      <c r="C13" s="280">
        <v>5954</v>
      </c>
      <c r="D13" s="280">
        <v>5811</v>
      </c>
      <c r="E13" s="280">
        <v>5803</v>
      </c>
      <c r="F13" s="283">
        <v>-1.37669936327656E-3</v>
      </c>
      <c r="G13" s="11">
        <f t="shared" si="0"/>
        <v>27</v>
      </c>
    </row>
    <row r="14" spans="1:9" x14ac:dyDescent="0.2">
      <c r="A14" s="11" t="s">
        <v>31</v>
      </c>
      <c r="B14" s="280">
        <v>44036</v>
      </c>
      <c r="C14" s="280">
        <v>43793</v>
      </c>
      <c r="D14" s="280">
        <v>43224</v>
      </c>
      <c r="E14" s="280">
        <v>43183</v>
      </c>
      <c r="F14" s="283">
        <v>-9.48547103461039E-4</v>
      </c>
      <c r="G14" s="11">
        <f t="shared" si="0"/>
        <v>26</v>
      </c>
    </row>
    <row r="15" spans="1:9" x14ac:dyDescent="0.2">
      <c r="A15" s="11" t="s">
        <v>10</v>
      </c>
      <c r="B15" s="280">
        <v>34496</v>
      </c>
      <c r="C15" s="280">
        <v>34423</v>
      </c>
      <c r="D15" s="280">
        <v>34166</v>
      </c>
      <c r="E15" s="280">
        <v>34138</v>
      </c>
      <c r="F15" s="283">
        <v>-8.19528185915797E-4</v>
      </c>
      <c r="G15" s="11">
        <f t="shared" si="0"/>
        <v>25</v>
      </c>
    </row>
    <row r="16" spans="1:9" x14ac:dyDescent="0.2">
      <c r="A16" s="11" t="s">
        <v>27</v>
      </c>
      <c r="B16" s="280">
        <v>38090</v>
      </c>
      <c r="C16" s="280">
        <v>38042</v>
      </c>
      <c r="D16" s="280">
        <v>37625</v>
      </c>
      <c r="E16" s="280">
        <v>37597</v>
      </c>
      <c r="F16" s="283">
        <v>-7.4418604651160802E-4</v>
      </c>
      <c r="G16" s="11">
        <f t="shared" si="0"/>
        <v>24</v>
      </c>
    </row>
    <row r="17" spans="1:7" x14ac:dyDescent="0.2">
      <c r="A17" s="11" t="s">
        <v>28</v>
      </c>
      <c r="B17" s="280">
        <v>10655</v>
      </c>
      <c r="C17" s="280">
        <v>10607</v>
      </c>
      <c r="D17" s="280">
        <v>10822</v>
      </c>
      <c r="E17" s="280">
        <v>10814</v>
      </c>
      <c r="F17" s="283">
        <v>-7.3923489188687497E-4</v>
      </c>
      <c r="G17" s="11">
        <f t="shared" si="0"/>
        <v>23</v>
      </c>
    </row>
    <row r="18" spans="1:7" x14ac:dyDescent="0.2">
      <c r="A18" s="11" t="s">
        <v>12</v>
      </c>
      <c r="B18" s="280">
        <v>14267</v>
      </c>
      <c r="C18" s="280">
        <v>14178</v>
      </c>
      <c r="D18" s="280">
        <v>14371</v>
      </c>
      <c r="E18" s="280">
        <v>14365</v>
      </c>
      <c r="F18" s="283">
        <v>-4.1750748034230501E-4</v>
      </c>
      <c r="G18" s="11">
        <f t="shared" si="0"/>
        <v>22</v>
      </c>
    </row>
    <row r="19" spans="1:7" x14ac:dyDescent="0.2">
      <c r="A19" s="11" t="s">
        <v>1209</v>
      </c>
      <c r="B19" s="280">
        <v>117624</v>
      </c>
      <c r="C19" s="280">
        <v>117463</v>
      </c>
      <c r="D19" s="280">
        <v>118395</v>
      </c>
      <c r="E19" s="280">
        <v>118382</v>
      </c>
      <c r="F19" s="283">
        <v>-1.0980193420329099E-4</v>
      </c>
      <c r="G19" s="11">
        <f t="shared" si="0"/>
        <v>21</v>
      </c>
    </row>
    <row r="20" spans="1:7" x14ac:dyDescent="0.2">
      <c r="A20" s="11" t="s">
        <v>20</v>
      </c>
      <c r="B20" s="280">
        <v>68997</v>
      </c>
      <c r="C20" s="280">
        <v>68877</v>
      </c>
      <c r="D20" s="280">
        <v>69964</v>
      </c>
      <c r="E20" s="280">
        <v>69980</v>
      </c>
      <c r="F20" s="283">
        <v>2.2868904007777901E-4</v>
      </c>
      <c r="G20" s="11">
        <f t="shared" si="0"/>
        <v>20</v>
      </c>
    </row>
    <row r="21" spans="1:7" x14ac:dyDescent="0.2">
      <c r="A21" s="11" t="s">
        <v>13</v>
      </c>
      <c r="B21" s="280">
        <v>72679</v>
      </c>
      <c r="C21" s="280">
        <v>72401</v>
      </c>
      <c r="D21" s="280">
        <v>73167</v>
      </c>
      <c r="E21" s="280">
        <v>73185</v>
      </c>
      <c r="F21" s="283">
        <v>2.46012546639918E-4</v>
      </c>
      <c r="G21" s="11">
        <f t="shared" si="0"/>
        <v>19</v>
      </c>
    </row>
    <row r="22" spans="1:7" x14ac:dyDescent="0.2">
      <c r="A22" s="11" t="s">
        <v>1</v>
      </c>
      <c r="B22" s="280">
        <v>1004099</v>
      </c>
      <c r="C22" s="280">
        <v>1001793</v>
      </c>
      <c r="D22" s="280">
        <v>1002900</v>
      </c>
      <c r="E22" s="280">
        <v>1003261</v>
      </c>
      <c r="F22" s="283">
        <v>3.5995612723094299E-4</v>
      </c>
      <c r="G22" s="11">
        <f t="shared" si="0"/>
        <v>18</v>
      </c>
    </row>
    <row r="23" spans="1:7" x14ac:dyDescent="0.2">
      <c r="A23" s="11" t="s">
        <v>30</v>
      </c>
      <c r="B23" s="280">
        <v>5260</v>
      </c>
      <c r="C23" s="280">
        <v>5232</v>
      </c>
      <c r="D23" s="280">
        <v>5190</v>
      </c>
      <c r="E23" s="280">
        <v>5194</v>
      </c>
      <c r="F23" s="283">
        <v>7.7071290944119597E-4</v>
      </c>
      <c r="G23" s="11">
        <f t="shared" si="0"/>
        <v>17</v>
      </c>
    </row>
    <row r="24" spans="1:7" x14ac:dyDescent="0.2">
      <c r="A24" s="11" t="s">
        <v>14</v>
      </c>
      <c r="B24" s="280">
        <v>48774</v>
      </c>
      <c r="C24" s="280">
        <v>48574</v>
      </c>
      <c r="D24" s="280">
        <v>47896</v>
      </c>
      <c r="E24" s="280">
        <v>47933</v>
      </c>
      <c r="F24" s="283">
        <v>7.7250709871390399E-4</v>
      </c>
      <c r="G24" s="11">
        <f t="shared" si="0"/>
        <v>16</v>
      </c>
    </row>
    <row r="25" spans="1:7" x14ac:dyDescent="0.2">
      <c r="A25" s="11" t="s">
        <v>16</v>
      </c>
      <c r="B25" s="280">
        <v>15726</v>
      </c>
      <c r="C25" s="280">
        <v>15696</v>
      </c>
      <c r="D25" s="280">
        <v>15513</v>
      </c>
      <c r="E25" s="280">
        <v>15526</v>
      </c>
      <c r="F25" s="283">
        <v>8.38006832978744E-4</v>
      </c>
      <c r="G25" s="11">
        <f t="shared" si="0"/>
        <v>15</v>
      </c>
    </row>
    <row r="26" spans="1:7" x14ac:dyDescent="0.2">
      <c r="A26" s="11" t="s">
        <v>0</v>
      </c>
      <c r="B26" s="280">
        <v>97410</v>
      </c>
      <c r="C26" s="280">
        <v>97390</v>
      </c>
      <c r="D26" s="280">
        <v>98224</v>
      </c>
      <c r="E26" s="280">
        <v>98316</v>
      </c>
      <c r="F26" s="283">
        <v>9.3663463104731704E-4</v>
      </c>
      <c r="G26" s="11">
        <f t="shared" si="0"/>
        <v>14</v>
      </c>
    </row>
    <row r="27" spans="1:7" x14ac:dyDescent="0.2">
      <c r="A27" s="11" t="s">
        <v>19</v>
      </c>
      <c r="B27" s="280">
        <v>12782</v>
      </c>
      <c r="C27" s="280">
        <v>12743</v>
      </c>
      <c r="D27" s="280">
        <v>12779</v>
      </c>
      <c r="E27" s="280">
        <v>12792</v>
      </c>
      <c r="F27" s="283">
        <v>1.01729399796535E-3</v>
      </c>
      <c r="G27" s="11">
        <f t="shared" si="0"/>
        <v>13</v>
      </c>
    </row>
    <row r="28" spans="1:7" x14ac:dyDescent="0.2">
      <c r="A28" s="11" t="s">
        <v>32</v>
      </c>
      <c r="B28" s="280">
        <v>19786</v>
      </c>
      <c r="C28" s="280">
        <v>19819</v>
      </c>
      <c r="D28" s="280">
        <v>19492</v>
      </c>
      <c r="E28" s="280">
        <v>19514</v>
      </c>
      <c r="F28" s="283">
        <v>1.12866817155766E-3</v>
      </c>
      <c r="G28" s="11">
        <f t="shared" si="0"/>
        <v>12</v>
      </c>
    </row>
    <row r="29" spans="1:7" x14ac:dyDescent="0.2">
      <c r="A29" s="11" t="s">
        <v>22</v>
      </c>
      <c r="B29" s="280">
        <v>33456</v>
      </c>
      <c r="C29" s="280">
        <v>33355</v>
      </c>
      <c r="D29" s="280">
        <v>33276</v>
      </c>
      <c r="E29" s="280">
        <v>33314</v>
      </c>
      <c r="F29" s="283">
        <v>1.1419641783867499E-3</v>
      </c>
      <c r="G29" s="11">
        <f t="shared" si="0"/>
        <v>11</v>
      </c>
    </row>
    <row r="30" spans="1:7" x14ac:dyDescent="0.2">
      <c r="A30" s="11" t="s">
        <v>21</v>
      </c>
      <c r="B30" s="280">
        <v>14129</v>
      </c>
      <c r="C30" s="280">
        <v>14034</v>
      </c>
      <c r="D30" s="280">
        <v>13883</v>
      </c>
      <c r="E30" s="280">
        <v>13903</v>
      </c>
      <c r="F30" s="283">
        <v>1.4406108189872801E-3</v>
      </c>
      <c r="G30" s="11">
        <f t="shared" si="0"/>
        <v>10</v>
      </c>
    </row>
    <row r="31" spans="1:7" x14ac:dyDescent="0.2">
      <c r="A31" s="11" t="s">
        <v>18</v>
      </c>
      <c r="B31" s="280">
        <v>12269</v>
      </c>
      <c r="C31" s="280">
        <v>12216</v>
      </c>
      <c r="D31" s="280">
        <v>12079</v>
      </c>
      <c r="E31" s="280">
        <v>12097</v>
      </c>
      <c r="F31" s="283">
        <v>1.4901895852306201E-3</v>
      </c>
      <c r="G31" s="11">
        <f t="shared" si="0"/>
        <v>9</v>
      </c>
    </row>
    <row r="32" spans="1:7" x14ac:dyDescent="0.2">
      <c r="A32" s="11" t="s">
        <v>3</v>
      </c>
      <c r="B32" s="280">
        <v>16145</v>
      </c>
      <c r="C32" s="280">
        <v>16102</v>
      </c>
      <c r="D32" s="280">
        <v>16033</v>
      </c>
      <c r="E32" s="280">
        <v>16063</v>
      </c>
      <c r="F32" s="283">
        <v>1.8711407721574401E-3</v>
      </c>
      <c r="G32" s="11">
        <f t="shared" si="0"/>
        <v>8</v>
      </c>
    </row>
    <row r="33" spans="1:7" x14ac:dyDescent="0.2">
      <c r="A33" s="11" t="s">
        <v>17</v>
      </c>
      <c r="B33" s="280">
        <v>36102</v>
      </c>
      <c r="C33" s="280">
        <v>36095</v>
      </c>
      <c r="D33" s="280">
        <v>36185</v>
      </c>
      <c r="E33" s="280">
        <v>36262</v>
      </c>
      <c r="F33" s="283">
        <v>2.1279535719220801E-3</v>
      </c>
      <c r="G33" s="11">
        <f t="shared" si="0"/>
        <v>7</v>
      </c>
    </row>
    <row r="34" spans="1:7" x14ac:dyDescent="0.2">
      <c r="A34" s="11" t="s">
        <v>33</v>
      </c>
      <c r="B34" s="280">
        <v>11980</v>
      </c>
      <c r="C34" s="280">
        <v>11920</v>
      </c>
      <c r="D34" s="280">
        <v>11768</v>
      </c>
      <c r="E34" s="280">
        <v>11796</v>
      </c>
      <c r="F34" s="283">
        <v>2.3793337865398701E-3</v>
      </c>
      <c r="G34" s="11">
        <f t="shared" si="0"/>
        <v>6</v>
      </c>
    </row>
    <row r="35" spans="1:7" x14ac:dyDescent="0.2">
      <c r="A35" s="11" t="s">
        <v>26</v>
      </c>
      <c r="B35" s="280">
        <v>40518</v>
      </c>
      <c r="C35" s="280">
        <v>40500</v>
      </c>
      <c r="D35" s="280">
        <v>40481</v>
      </c>
      <c r="E35" s="280">
        <v>40582</v>
      </c>
      <c r="F35" s="283">
        <v>2.4949976532200298E-3</v>
      </c>
      <c r="G35" s="11">
        <f t="shared" si="0"/>
        <v>5</v>
      </c>
    </row>
    <row r="36" spans="1:7" x14ac:dyDescent="0.2">
      <c r="A36" s="11" t="s">
        <v>23</v>
      </c>
      <c r="B36" s="280">
        <v>25679</v>
      </c>
      <c r="C36" s="280">
        <v>25663</v>
      </c>
      <c r="D36" s="280">
        <v>26045</v>
      </c>
      <c r="E36" s="280">
        <v>26110</v>
      </c>
      <c r="F36" s="283">
        <v>2.49568055288929E-3</v>
      </c>
      <c r="G36" s="11">
        <f t="shared" si="0"/>
        <v>4</v>
      </c>
    </row>
    <row r="37" spans="1:7" x14ac:dyDescent="0.2">
      <c r="A37" s="11" t="s">
        <v>5</v>
      </c>
      <c r="B37" s="280">
        <v>12794</v>
      </c>
      <c r="C37" s="280">
        <v>12718</v>
      </c>
      <c r="D37" s="280">
        <v>12766</v>
      </c>
      <c r="E37" s="280">
        <v>12798</v>
      </c>
      <c r="F37" s="283">
        <v>2.50665831113905E-3</v>
      </c>
      <c r="G37" s="11">
        <f t="shared" si="0"/>
        <v>3</v>
      </c>
    </row>
    <row r="38" spans="1:7" x14ac:dyDescent="0.2">
      <c r="A38" s="11" t="s">
        <v>11</v>
      </c>
      <c r="B38" s="280">
        <v>10503</v>
      </c>
      <c r="C38" s="280">
        <v>10523</v>
      </c>
      <c r="D38" s="280">
        <v>10739</v>
      </c>
      <c r="E38" s="280">
        <v>10766</v>
      </c>
      <c r="F38" s="283">
        <v>2.5142005773348699E-3</v>
      </c>
      <c r="G38" s="11">
        <f t="shared" si="0"/>
        <v>2</v>
      </c>
    </row>
    <row r="39" spans="1:7" x14ac:dyDescent="0.2">
      <c r="A39" s="11" t="s">
        <v>4</v>
      </c>
      <c r="B39" s="280">
        <v>41485</v>
      </c>
      <c r="C39" s="280">
        <v>41193</v>
      </c>
      <c r="D39" s="280">
        <v>41170</v>
      </c>
      <c r="E39" s="280">
        <v>41307</v>
      </c>
      <c r="F39" s="283">
        <v>3.3276657760505902E-3</v>
      </c>
      <c r="G39" s="11">
        <f t="shared" si="0"/>
        <v>1</v>
      </c>
    </row>
  </sheetData>
  <mergeCells count="1">
    <mergeCell ref="H1:I1"/>
  </mergeCells>
  <hyperlinks>
    <hyperlink ref="H1:I1" location="Index!A1" display="Regresar al Índice" xr:uid="{0B70D81F-3118-402D-9B64-A78C11069A12}"/>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4D453-447F-487C-99EF-9116D3DC11BB}">
  <sheetPr codeName="Hoja105"/>
  <dimension ref="A1:I39"/>
  <sheetViews>
    <sheetView workbookViewId="0">
      <selection activeCell="B3" sqref="B3"/>
    </sheetView>
  </sheetViews>
  <sheetFormatPr baseColWidth="10" defaultColWidth="9.140625" defaultRowHeight="12.75" x14ac:dyDescent="0.2"/>
  <cols>
    <col min="1" max="1" width="40.7109375" style="11" customWidth="1"/>
    <col min="2" max="5" width="10.7109375" style="11" customWidth="1"/>
    <col min="6" max="6" width="6.28515625" style="11" bestFit="1" customWidth="1"/>
    <col min="7" max="7" width="5.5703125" style="11" bestFit="1" customWidth="1"/>
    <col min="8" max="8" width="3.7109375" style="11" customWidth="1"/>
    <col min="9" max="11" width="9.140625" style="11" customWidth="1"/>
    <col min="12" max="16384" width="9.140625" style="11"/>
  </cols>
  <sheetData>
    <row r="1" spans="1:9" ht="15" x14ac:dyDescent="0.25">
      <c r="A1" s="12" t="s">
        <v>980</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835</v>
      </c>
      <c r="B6" s="11" t="s">
        <v>1250</v>
      </c>
      <c r="C6" s="11" t="s">
        <v>837</v>
      </c>
      <c r="D6" s="11" t="s">
        <v>838</v>
      </c>
      <c r="E6" s="11" t="s">
        <v>1251</v>
      </c>
      <c r="F6" s="11" t="s">
        <v>841</v>
      </c>
    </row>
    <row r="7" spans="1:9" x14ac:dyDescent="0.2">
      <c r="A7" s="11" t="s">
        <v>31</v>
      </c>
      <c r="B7" s="280">
        <v>44036</v>
      </c>
      <c r="C7" s="280">
        <v>43793</v>
      </c>
      <c r="D7" s="280">
        <v>43224</v>
      </c>
      <c r="E7" s="280">
        <v>43183</v>
      </c>
      <c r="F7" s="280">
        <v>-853</v>
      </c>
      <c r="G7" s="11">
        <f t="shared" ref="G7:G39" si="0">_xlfn.RANK.EQ(F7,$F$7:$F$38,0)</f>
        <v>32</v>
      </c>
    </row>
    <row r="8" spans="1:9" x14ac:dyDescent="0.2">
      <c r="A8" s="11" t="s">
        <v>14</v>
      </c>
      <c r="B8" s="280">
        <v>48774</v>
      </c>
      <c r="C8" s="280">
        <v>48574</v>
      </c>
      <c r="D8" s="280">
        <v>47896</v>
      </c>
      <c r="E8" s="280">
        <v>47933</v>
      </c>
      <c r="F8" s="280">
        <v>-841</v>
      </c>
      <c r="G8" s="11">
        <f t="shared" si="0"/>
        <v>31</v>
      </c>
    </row>
    <row r="9" spans="1:9" x14ac:dyDescent="0.2">
      <c r="A9" s="11" t="s">
        <v>27</v>
      </c>
      <c r="B9" s="280">
        <v>38090</v>
      </c>
      <c r="C9" s="280">
        <v>38042</v>
      </c>
      <c r="D9" s="280">
        <v>37625</v>
      </c>
      <c r="E9" s="280">
        <v>37597</v>
      </c>
      <c r="F9" s="280">
        <v>-493</v>
      </c>
      <c r="G9" s="11">
        <f t="shared" si="0"/>
        <v>30</v>
      </c>
    </row>
    <row r="10" spans="1:9" x14ac:dyDescent="0.2">
      <c r="A10" s="11" t="s">
        <v>10</v>
      </c>
      <c r="B10" s="280">
        <v>34496</v>
      </c>
      <c r="C10" s="280">
        <v>34423</v>
      </c>
      <c r="D10" s="280">
        <v>34166</v>
      </c>
      <c r="E10" s="280">
        <v>34138</v>
      </c>
      <c r="F10" s="280">
        <v>-358</v>
      </c>
      <c r="G10" s="11">
        <f t="shared" si="0"/>
        <v>29</v>
      </c>
    </row>
    <row r="11" spans="1:9" x14ac:dyDescent="0.2">
      <c r="A11" s="11" t="s">
        <v>24</v>
      </c>
      <c r="B11" s="280">
        <v>17068</v>
      </c>
      <c r="C11" s="280">
        <v>17059</v>
      </c>
      <c r="D11" s="280">
        <v>16759</v>
      </c>
      <c r="E11" s="280">
        <v>16716</v>
      </c>
      <c r="F11" s="280">
        <v>-352</v>
      </c>
      <c r="G11" s="11">
        <f t="shared" si="0"/>
        <v>28</v>
      </c>
    </row>
    <row r="12" spans="1:9" x14ac:dyDescent="0.2">
      <c r="A12" s="11" t="s">
        <v>32</v>
      </c>
      <c r="B12" s="280">
        <v>19786</v>
      </c>
      <c r="C12" s="280">
        <v>19819</v>
      </c>
      <c r="D12" s="280">
        <v>19492</v>
      </c>
      <c r="E12" s="280">
        <v>19514</v>
      </c>
      <c r="F12" s="280">
        <v>-272</v>
      </c>
      <c r="G12" s="11">
        <f t="shared" si="0"/>
        <v>27</v>
      </c>
    </row>
    <row r="13" spans="1:9" x14ac:dyDescent="0.2">
      <c r="A13" s="11" t="s">
        <v>15</v>
      </c>
      <c r="B13" s="280">
        <v>13999</v>
      </c>
      <c r="C13" s="280">
        <v>13934</v>
      </c>
      <c r="D13" s="280">
        <v>13797</v>
      </c>
      <c r="E13" s="280">
        <v>13757</v>
      </c>
      <c r="F13" s="280">
        <v>-242</v>
      </c>
      <c r="G13" s="11">
        <f t="shared" si="0"/>
        <v>26</v>
      </c>
    </row>
    <row r="14" spans="1:9" x14ac:dyDescent="0.2">
      <c r="A14" s="11" t="s">
        <v>21</v>
      </c>
      <c r="B14" s="280">
        <v>14129</v>
      </c>
      <c r="C14" s="280">
        <v>14034</v>
      </c>
      <c r="D14" s="280">
        <v>13883</v>
      </c>
      <c r="E14" s="280">
        <v>13903</v>
      </c>
      <c r="F14" s="280">
        <v>-226</v>
      </c>
      <c r="G14" s="11">
        <f t="shared" si="0"/>
        <v>25</v>
      </c>
    </row>
    <row r="15" spans="1:9" x14ac:dyDescent="0.2">
      <c r="A15" s="11" t="s">
        <v>16</v>
      </c>
      <c r="B15" s="280">
        <v>15726</v>
      </c>
      <c r="C15" s="280">
        <v>15696</v>
      </c>
      <c r="D15" s="280">
        <v>15513</v>
      </c>
      <c r="E15" s="280">
        <v>15526</v>
      </c>
      <c r="F15" s="280">
        <v>-200</v>
      </c>
      <c r="G15" s="11">
        <f t="shared" si="0"/>
        <v>24</v>
      </c>
    </row>
    <row r="16" spans="1:9" x14ac:dyDescent="0.2">
      <c r="A16" s="11" t="s">
        <v>29</v>
      </c>
      <c r="B16" s="280">
        <v>34165</v>
      </c>
      <c r="C16" s="280">
        <v>34140</v>
      </c>
      <c r="D16" s="280">
        <v>34021</v>
      </c>
      <c r="E16" s="280">
        <v>33968</v>
      </c>
      <c r="F16" s="280">
        <v>-197</v>
      </c>
      <c r="G16" s="11">
        <f t="shared" si="0"/>
        <v>23</v>
      </c>
    </row>
    <row r="17" spans="1:7" x14ac:dyDescent="0.2">
      <c r="A17" s="11" t="s">
        <v>33</v>
      </c>
      <c r="B17" s="280">
        <v>11980</v>
      </c>
      <c r="C17" s="280">
        <v>11920</v>
      </c>
      <c r="D17" s="280">
        <v>11768</v>
      </c>
      <c r="E17" s="280">
        <v>11796</v>
      </c>
      <c r="F17" s="280">
        <v>-184</v>
      </c>
      <c r="G17" s="11">
        <f t="shared" si="0"/>
        <v>22</v>
      </c>
    </row>
    <row r="18" spans="1:7" x14ac:dyDescent="0.2">
      <c r="A18" s="11" t="s">
        <v>4</v>
      </c>
      <c r="B18" s="280">
        <v>41485</v>
      </c>
      <c r="C18" s="280">
        <v>41193</v>
      </c>
      <c r="D18" s="280">
        <v>41170</v>
      </c>
      <c r="E18" s="280">
        <v>41307</v>
      </c>
      <c r="F18" s="280">
        <v>-178</v>
      </c>
      <c r="G18" s="11">
        <f t="shared" si="0"/>
        <v>21</v>
      </c>
    </row>
    <row r="19" spans="1:7" x14ac:dyDescent="0.2">
      <c r="A19" s="11" t="s">
        <v>6</v>
      </c>
      <c r="B19" s="280">
        <v>5976</v>
      </c>
      <c r="C19" s="280">
        <v>5954</v>
      </c>
      <c r="D19" s="280">
        <v>5811</v>
      </c>
      <c r="E19" s="280">
        <v>5803</v>
      </c>
      <c r="F19" s="280">
        <v>-173</v>
      </c>
      <c r="G19" s="11">
        <f t="shared" si="0"/>
        <v>20</v>
      </c>
    </row>
    <row r="20" spans="1:7" x14ac:dyDescent="0.2">
      <c r="A20" s="11" t="s">
        <v>18</v>
      </c>
      <c r="B20" s="280">
        <v>12269</v>
      </c>
      <c r="C20" s="280">
        <v>12216</v>
      </c>
      <c r="D20" s="280">
        <v>12079</v>
      </c>
      <c r="E20" s="280">
        <v>12097</v>
      </c>
      <c r="F20" s="280">
        <v>-172</v>
      </c>
      <c r="G20" s="11">
        <f t="shared" si="0"/>
        <v>19</v>
      </c>
    </row>
    <row r="21" spans="1:7" x14ac:dyDescent="0.2">
      <c r="A21" s="11" t="s">
        <v>25</v>
      </c>
      <c r="B21" s="280">
        <v>23005</v>
      </c>
      <c r="C21" s="280">
        <v>23003</v>
      </c>
      <c r="D21" s="280">
        <v>22906</v>
      </c>
      <c r="E21" s="280">
        <v>22858</v>
      </c>
      <c r="F21" s="280">
        <v>-147</v>
      </c>
      <c r="G21" s="11">
        <f t="shared" si="0"/>
        <v>18</v>
      </c>
    </row>
    <row r="22" spans="1:7" x14ac:dyDescent="0.2">
      <c r="A22" s="11" t="s">
        <v>22</v>
      </c>
      <c r="B22" s="280">
        <v>33456</v>
      </c>
      <c r="C22" s="280">
        <v>33355</v>
      </c>
      <c r="D22" s="280">
        <v>33276</v>
      </c>
      <c r="E22" s="280">
        <v>33314</v>
      </c>
      <c r="F22" s="280">
        <v>-142</v>
      </c>
      <c r="G22" s="11">
        <f t="shared" si="0"/>
        <v>17</v>
      </c>
    </row>
    <row r="23" spans="1:7" x14ac:dyDescent="0.2">
      <c r="A23" s="11" t="s">
        <v>3</v>
      </c>
      <c r="B23" s="280">
        <v>16145</v>
      </c>
      <c r="C23" s="280">
        <v>16102</v>
      </c>
      <c r="D23" s="280">
        <v>16033</v>
      </c>
      <c r="E23" s="280">
        <v>16063</v>
      </c>
      <c r="F23" s="280">
        <v>-82</v>
      </c>
      <c r="G23" s="11">
        <f t="shared" si="0"/>
        <v>16</v>
      </c>
    </row>
    <row r="24" spans="1:7" x14ac:dyDescent="0.2">
      <c r="A24" s="11" t="s">
        <v>30</v>
      </c>
      <c r="B24" s="280">
        <v>5260</v>
      </c>
      <c r="C24" s="280">
        <v>5232</v>
      </c>
      <c r="D24" s="280">
        <v>5190</v>
      </c>
      <c r="E24" s="280">
        <v>5194</v>
      </c>
      <c r="F24" s="280">
        <v>-66</v>
      </c>
      <c r="G24" s="11">
        <f t="shared" si="0"/>
        <v>15</v>
      </c>
    </row>
    <row r="25" spans="1:7" x14ac:dyDescent="0.2">
      <c r="A25" s="11" t="s">
        <v>7</v>
      </c>
      <c r="B25" s="280">
        <v>14454</v>
      </c>
      <c r="C25" s="280">
        <v>14418</v>
      </c>
      <c r="D25" s="280">
        <v>14431</v>
      </c>
      <c r="E25" s="280">
        <v>14403</v>
      </c>
      <c r="F25" s="280">
        <v>-51</v>
      </c>
      <c r="G25" s="11">
        <f t="shared" si="0"/>
        <v>14</v>
      </c>
    </row>
    <row r="26" spans="1:7" x14ac:dyDescent="0.2">
      <c r="A26" s="11" t="s">
        <v>5</v>
      </c>
      <c r="B26" s="280">
        <v>12794</v>
      </c>
      <c r="C26" s="280">
        <v>12718</v>
      </c>
      <c r="D26" s="280">
        <v>12766</v>
      </c>
      <c r="E26" s="280">
        <v>12798</v>
      </c>
      <c r="F26" s="280">
        <v>4</v>
      </c>
      <c r="G26" s="11">
        <f t="shared" si="0"/>
        <v>13</v>
      </c>
    </row>
    <row r="27" spans="1:7" x14ac:dyDescent="0.2">
      <c r="A27" s="11" t="s">
        <v>19</v>
      </c>
      <c r="B27" s="280">
        <v>12782</v>
      </c>
      <c r="C27" s="280">
        <v>12743</v>
      </c>
      <c r="D27" s="280">
        <v>12779</v>
      </c>
      <c r="E27" s="280">
        <v>12792</v>
      </c>
      <c r="F27" s="280">
        <v>10</v>
      </c>
      <c r="G27" s="11">
        <f t="shared" si="0"/>
        <v>12</v>
      </c>
    </row>
    <row r="28" spans="1:7" x14ac:dyDescent="0.2">
      <c r="A28" s="11" t="s">
        <v>8</v>
      </c>
      <c r="B28" s="280">
        <v>39790</v>
      </c>
      <c r="C28" s="280">
        <v>39728</v>
      </c>
      <c r="D28" s="280">
        <v>39922</v>
      </c>
      <c r="E28" s="280">
        <v>39839</v>
      </c>
      <c r="F28" s="280">
        <v>49</v>
      </c>
      <c r="G28" s="11">
        <f t="shared" si="0"/>
        <v>11</v>
      </c>
    </row>
    <row r="29" spans="1:7" x14ac:dyDescent="0.2">
      <c r="A29" s="11" t="s">
        <v>26</v>
      </c>
      <c r="B29" s="280">
        <v>40518</v>
      </c>
      <c r="C29" s="280">
        <v>40500</v>
      </c>
      <c r="D29" s="280">
        <v>40481</v>
      </c>
      <c r="E29" s="280">
        <v>40582</v>
      </c>
      <c r="F29" s="280">
        <v>64</v>
      </c>
      <c r="G29" s="11">
        <f t="shared" si="0"/>
        <v>10</v>
      </c>
    </row>
    <row r="30" spans="1:7" x14ac:dyDescent="0.2">
      <c r="A30" s="11" t="s">
        <v>12</v>
      </c>
      <c r="B30" s="280">
        <v>14267</v>
      </c>
      <c r="C30" s="280">
        <v>14178</v>
      </c>
      <c r="D30" s="280">
        <v>14371</v>
      </c>
      <c r="E30" s="280">
        <v>14365</v>
      </c>
      <c r="F30" s="280">
        <v>98</v>
      </c>
      <c r="G30" s="11">
        <f t="shared" si="0"/>
        <v>9</v>
      </c>
    </row>
    <row r="31" spans="1:7" x14ac:dyDescent="0.2">
      <c r="A31" s="11" t="s">
        <v>28</v>
      </c>
      <c r="B31" s="280">
        <v>10655</v>
      </c>
      <c r="C31" s="280">
        <v>10607</v>
      </c>
      <c r="D31" s="280">
        <v>10822</v>
      </c>
      <c r="E31" s="280">
        <v>10814</v>
      </c>
      <c r="F31" s="280">
        <v>159</v>
      </c>
      <c r="G31" s="11">
        <f t="shared" si="0"/>
        <v>8</v>
      </c>
    </row>
    <row r="32" spans="1:7" x14ac:dyDescent="0.2">
      <c r="A32" s="11" t="s">
        <v>17</v>
      </c>
      <c r="B32" s="280">
        <v>36102</v>
      </c>
      <c r="C32" s="280">
        <v>36095</v>
      </c>
      <c r="D32" s="280">
        <v>36185</v>
      </c>
      <c r="E32" s="280">
        <v>36262</v>
      </c>
      <c r="F32" s="280">
        <v>160</v>
      </c>
      <c r="G32" s="11">
        <f t="shared" si="0"/>
        <v>7</v>
      </c>
    </row>
    <row r="33" spans="1:7" x14ac:dyDescent="0.2">
      <c r="A33" s="11" t="s">
        <v>11</v>
      </c>
      <c r="B33" s="280">
        <v>10503</v>
      </c>
      <c r="C33" s="280">
        <v>10523</v>
      </c>
      <c r="D33" s="280">
        <v>10739</v>
      </c>
      <c r="E33" s="280">
        <v>10766</v>
      </c>
      <c r="F33" s="280">
        <v>263</v>
      </c>
      <c r="G33" s="11">
        <f t="shared" si="0"/>
        <v>6</v>
      </c>
    </row>
    <row r="34" spans="1:7" x14ac:dyDescent="0.2">
      <c r="A34" s="11" t="s">
        <v>23</v>
      </c>
      <c r="B34" s="280">
        <v>25679</v>
      </c>
      <c r="C34" s="280">
        <v>25663</v>
      </c>
      <c r="D34" s="280">
        <v>26045</v>
      </c>
      <c r="E34" s="280">
        <v>26110</v>
      </c>
      <c r="F34" s="280">
        <v>431</v>
      </c>
      <c r="G34" s="11">
        <f t="shared" si="0"/>
        <v>5</v>
      </c>
    </row>
    <row r="35" spans="1:7" x14ac:dyDescent="0.2">
      <c r="A35" s="11" t="s">
        <v>13</v>
      </c>
      <c r="B35" s="280">
        <v>72679</v>
      </c>
      <c r="C35" s="280">
        <v>72401</v>
      </c>
      <c r="D35" s="280">
        <v>73167</v>
      </c>
      <c r="E35" s="280">
        <v>73185</v>
      </c>
      <c r="F35" s="280">
        <v>506</v>
      </c>
      <c r="G35" s="11">
        <f t="shared" si="0"/>
        <v>4</v>
      </c>
    </row>
    <row r="36" spans="1:7" x14ac:dyDescent="0.2">
      <c r="A36" s="11" t="s">
        <v>1209</v>
      </c>
      <c r="B36" s="280">
        <v>117624</v>
      </c>
      <c r="C36" s="280">
        <v>117463</v>
      </c>
      <c r="D36" s="280">
        <v>118395</v>
      </c>
      <c r="E36" s="280">
        <v>118382</v>
      </c>
      <c r="F36" s="280">
        <v>758</v>
      </c>
      <c r="G36" s="11">
        <f t="shared" si="0"/>
        <v>3</v>
      </c>
    </row>
    <row r="37" spans="1:7" x14ac:dyDescent="0.2">
      <c r="A37" s="11" t="s">
        <v>0</v>
      </c>
      <c r="B37" s="280">
        <v>97410</v>
      </c>
      <c r="C37" s="280">
        <v>97390</v>
      </c>
      <c r="D37" s="280">
        <v>98224</v>
      </c>
      <c r="E37" s="280">
        <v>98316</v>
      </c>
      <c r="F37" s="280">
        <v>906</v>
      </c>
      <c r="G37" s="11">
        <f t="shared" si="0"/>
        <v>2</v>
      </c>
    </row>
    <row r="38" spans="1:7" x14ac:dyDescent="0.2">
      <c r="A38" s="11" t="s">
        <v>20</v>
      </c>
      <c r="B38" s="280">
        <v>68997</v>
      </c>
      <c r="C38" s="280">
        <v>68877</v>
      </c>
      <c r="D38" s="280">
        <v>69964</v>
      </c>
      <c r="E38" s="280">
        <v>69980</v>
      </c>
      <c r="F38" s="280">
        <v>983</v>
      </c>
      <c r="G38" s="11">
        <f t="shared" si="0"/>
        <v>1</v>
      </c>
    </row>
    <row r="39" spans="1:7" x14ac:dyDescent="0.2">
      <c r="A39" s="11" t="s">
        <v>1</v>
      </c>
      <c r="B39" s="280">
        <v>1004099</v>
      </c>
      <c r="C39" s="280">
        <v>1001793</v>
      </c>
      <c r="D39" s="280">
        <v>1002900</v>
      </c>
      <c r="E39" s="280">
        <v>1003261</v>
      </c>
      <c r="F39" s="280">
        <v>-838</v>
      </c>
      <c r="G39" s="11" t="e">
        <f t="shared" si="0"/>
        <v>#N/A</v>
      </c>
    </row>
  </sheetData>
  <mergeCells count="1">
    <mergeCell ref="H1:I1"/>
  </mergeCells>
  <hyperlinks>
    <hyperlink ref="H1:I1" location="Index!A1" display="Regresar al Índice" xr:uid="{EDD4739A-35D1-44A1-A0B5-1B29D29D9B34}"/>
  </hyperlinks>
  <pageMargins left="0.7" right="0.7" top="0.75" bottom="0.75" header="0.3" footer="0.3"/>
  <pageSetup paperSize="9" orientation="portrait" horizontalDpi="300" verticalDpi="300"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6824-7D54-4E85-817B-3E95D8226B0A}">
  <sheetPr codeName="Hoja106"/>
  <dimension ref="A1:I39"/>
  <sheetViews>
    <sheetView workbookViewId="0">
      <selection activeCell="B3" sqref="B3"/>
    </sheetView>
  </sheetViews>
  <sheetFormatPr baseColWidth="10" defaultColWidth="9.140625" defaultRowHeight="12.75" x14ac:dyDescent="0.2"/>
  <cols>
    <col min="1" max="1" width="40.7109375" style="11" customWidth="1"/>
    <col min="2" max="5" width="10.7109375" style="11" customWidth="1"/>
    <col min="6" max="6" width="5.7109375" style="11" customWidth="1"/>
    <col min="7" max="8" width="3.7109375" style="11" customWidth="1"/>
    <col min="9" max="11" width="9.140625" style="11" customWidth="1"/>
    <col min="12" max="16384" width="9.140625" style="11"/>
  </cols>
  <sheetData>
    <row r="1" spans="1:9" ht="15" x14ac:dyDescent="0.25">
      <c r="A1" s="12" t="s">
        <v>981</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835</v>
      </c>
      <c r="B6" s="11" t="s">
        <v>1250</v>
      </c>
      <c r="C6" s="11" t="s">
        <v>837</v>
      </c>
      <c r="D6" s="11" t="s">
        <v>838</v>
      </c>
      <c r="E6" s="11" t="s">
        <v>1251</v>
      </c>
      <c r="F6" s="11" t="s">
        <v>842</v>
      </c>
    </row>
    <row r="7" spans="1:9" x14ac:dyDescent="0.2">
      <c r="A7" s="11" t="s">
        <v>14</v>
      </c>
      <c r="B7" s="280">
        <v>48774</v>
      </c>
      <c r="C7" s="280">
        <v>48574</v>
      </c>
      <c r="D7" s="280">
        <v>47896</v>
      </c>
      <c r="E7" s="280">
        <v>47933</v>
      </c>
      <c r="F7" s="280">
        <v>-641</v>
      </c>
      <c r="G7" s="11">
        <f>_xlfn.RANK.EQ(F7,$F$7:$F$39,0)</f>
        <v>33</v>
      </c>
    </row>
    <row r="8" spans="1:9" x14ac:dyDescent="0.2">
      <c r="A8" s="11" t="s">
        <v>31</v>
      </c>
      <c r="B8" s="280">
        <v>44036</v>
      </c>
      <c r="C8" s="280">
        <v>43793</v>
      </c>
      <c r="D8" s="280">
        <v>43224</v>
      </c>
      <c r="E8" s="280">
        <v>43183</v>
      </c>
      <c r="F8" s="280">
        <v>-610</v>
      </c>
      <c r="G8" s="11">
        <f t="shared" ref="G8:G39" si="0">_xlfn.RANK.EQ(F8,$F$7:$F$39,0)</f>
        <v>32</v>
      </c>
    </row>
    <row r="9" spans="1:9" x14ac:dyDescent="0.2">
      <c r="A9" s="11" t="s">
        <v>27</v>
      </c>
      <c r="B9" s="280">
        <v>38090</v>
      </c>
      <c r="C9" s="280">
        <v>38042</v>
      </c>
      <c r="D9" s="280">
        <v>37625</v>
      </c>
      <c r="E9" s="280">
        <v>37597</v>
      </c>
      <c r="F9" s="280">
        <v>-445</v>
      </c>
      <c r="G9" s="11">
        <f t="shared" si="0"/>
        <v>31</v>
      </c>
    </row>
    <row r="10" spans="1:9" x14ac:dyDescent="0.2">
      <c r="A10" s="11" t="s">
        <v>24</v>
      </c>
      <c r="B10" s="280">
        <v>17068</v>
      </c>
      <c r="C10" s="280">
        <v>17059</v>
      </c>
      <c r="D10" s="280">
        <v>16759</v>
      </c>
      <c r="E10" s="280">
        <v>16716</v>
      </c>
      <c r="F10" s="280">
        <v>-343</v>
      </c>
      <c r="G10" s="11">
        <f t="shared" si="0"/>
        <v>30</v>
      </c>
    </row>
    <row r="11" spans="1:9" x14ac:dyDescent="0.2">
      <c r="A11" s="11" t="s">
        <v>32</v>
      </c>
      <c r="B11" s="280">
        <v>19786</v>
      </c>
      <c r="C11" s="280">
        <v>19819</v>
      </c>
      <c r="D11" s="280">
        <v>19492</v>
      </c>
      <c r="E11" s="280">
        <v>19514</v>
      </c>
      <c r="F11" s="280">
        <v>-305</v>
      </c>
      <c r="G11" s="11">
        <f t="shared" si="0"/>
        <v>29</v>
      </c>
    </row>
    <row r="12" spans="1:9" x14ac:dyDescent="0.2">
      <c r="A12" s="11" t="s">
        <v>10</v>
      </c>
      <c r="B12" s="280">
        <v>34496</v>
      </c>
      <c r="C12" s="280">
        <v>34423</v>
      </c>
      <c r="D12" s="280">
        <v>34166</v>
      </c>
      <c r="E12" s="280">
        <v>34138</v>
      </c>
      <c r="F12" s="280">
        <v>-285</v>
      </c>
      <c r="G12" s="11">
        <f t="shared" si="0"/>
        <v>28</v>
      </c>
    </row>
    <row r="13" spans="1:9" x14ac:dyDescent="0.2">
      <c r="A13" s="11" t="s">
        <v>15</v>
      </c>
      <c r="B13" s="280">
        <v>13999</v>
      </c>
      <c r="C13" s="280">
        <v>13934</v>
      </c>
      <c r="D13" s="280">
        <v>13797</v>
      </c>
      <c r="E13" s="280">
        <v>13757</v>
      </c>
      <c r="F13" s="280">
        <v>-177</v>
      </c>
      <c r="G13" s="11">
        <f t="shared" si="0"/>
        <v>27</v>
      </c>
    </row>
    <row r="14" spans="1:9" x14ac:dyDescent="0.2">
      <c r="A14" s="11" t="s">
        <v>29</v>
      </c>
      <c r="B14" s="280">
        <v>34165</v>
      </c>
      <c r="C14" s="280">
        <v>34140</v>
      </c>
      <c r="D14" s="280">
        <v>34021</v>
      </c>
      <c r="E14" s="280">
        <v>33968</v>
      </c>
      <c r="F14" s="280">
        <v>-172</v>
      </c>
      <c r="G14" s="11">
        <f t="shared" si="0"/>
        <v>26</v>
      </c>
    </row>
    <row r="15" spans="1:9" x14ac:dyDescent="0.2">
      <c r="A15" s="11" t="s">
        <v>16</v>
      </c>
      <c r="B15" s="280">
        <v>15726</v>
      </c>
      <c r="C15" s="280">
        <v>15696</v>
      </c>
      <c r="D15" s="280">
        <v>15513</v>
      </c>
      <c r="E15" s="280">
        <v>15526</v>
      </c>
      <c r="F15" s="280">
        <v>-170</v>
      </c>
      <c r="G15" s="11">
        <f t="shared" si="0"/>
        <v>25</v>
      </c>
    </row>
    <row r="16" spans="1:9" x14ac:dyDescent="0.2">
      <c r="A16" s="11" t="s">
        <v>6</v>
      </c>
      <c r="B16" s="280">
        <v>5976</v>
      </c>
      <c r="C16" s="280">
        <v>5954</v>
      </c>
      <c r="D16" s="280">
        <v>5811</v>
      </c>
      <c r="E16" s="280">
        <v>5803</v>
      </c>
      <c r="F16" s="280">
        <v>-151</v>
      </c>
      <c r="G16" s="11">
        <f t="shared" si="0"/>
        <v>24</v>
      </c>
    </row>
    <row r="17" spans="1:7" x14ac:dyDescent="0.2">
      <c r="A17" s="11" t="s">
        <v>25</v>
      </c>
      <c r="B17" s="280">
        <v>23005</v>
      </c>
      <c r="C17" s="280">
        <v>23003</v>
      </c>
      <c r="D17" s="280">
        <v>22906</v>
      </c>
      <c r="E17" s="280">
        <v>22858</v>
      </c>
      <c r="F17" s="280">
        <v>-145</v>
      </c>
      <c r="G17" s="11">
        <f t="shared" si="0"/>
        <v>23</v>
      </c>
    </row>
    <row r="18" spans="1:7" x14ac:dyDescent="0.2">
      <c r="A18" s="11" t="s">
        <v>21</v>
      </c>
      <c r="B18" s="280">
        <v>14129</v>
      </c>
      <c r="C18" s="280">
        <v>14034</v>
      </c>
      <c r="D18" s="280">
        <v>13883</v>
      </c>
      <c r="E18" s="280">
        <v>13903</v>
      </c>
      <c r="F18" s="280">
        <v>-131</v>
      </c>
      <c r="G18" s="11">
        <f t="shared" si="0"/>
        <v>22</v>
      </c>
    </row>
    <row r="19" spans="1:7" x14ac:dyDescent="0.2">
      <c r="A19" s="11" t="s">
        <v>33</v>
      </c>
      <c r="B19" s="280">
        <v>11980</v>
      </c>
      <c r="C19" s="280">
        <v>11920</v>
      </c>
      <c r="D19" s="280">
        <v>11768</v>
      </c>
      <c r="E19" s="280">
        <v>11796</v>
      </c>
      <c r="F19" s="280">
        <v>-124</v>
      </c>
      <c r="G19" s="11">
        <f t="shared" si="0"/>
        <v>21</v>
      </c>
    </row>
    <row r="20" spans="1:7" x14ac:dyDescent="0.2">
      <c r="A20" s="11" t="s">
        <v>18</v>
      </c>
      <c r="B20" s="280">
        <v>12269</v>
      </c>
      <c r="C20" s="280">
        <v>12216</v>
      </c>
      <c r="D20" s="280">
        <v>12079</v>
      </c>
      <c r="E20" s="280">
        <v>12097</v>
      </c>
      <c r="F20" s="280">
        <v>-119</v>
      </c>
      <c r="G20" s="11">
        <f t="shared" si="0"/>
        <v>20</v>
      </c>
    </row>
    <row r="21" spans="1:7" x14ac:dyDescent="0.2">
      <c r="A21" s="11" t="s">
        <v>22</v>
      </c>
      <c r="B21" s="280">
        <v>33456</v>
      </c>
      <c r="C21" s="280">
        <v>33355</v>
      </c>
      <c r="D21" s="280">
        <v>33276</v>
      </c>
      <c r="E21" s="280">
        <v>33314</v>
      </c>
      <c r="F21" s="280">
        <v>-41</v>
      </c>
      <c r="G21" s="11">
        <f t="shared" si="0"/>
        <v>19</v>
      </c>
    </row>
    <row r="22" spans="1:7" x14ac:dyDescent="0.2">
      <c r="A22" s="11" t="s">
        <v>3</v>
      </c>
      <c r="B22" s="280">
        <v>16145</v>
      </c>
      <c r="C22" s="280">
        <v>16102</v>
      </c>
      <c r="D22" s="280">
        <v>16033</v>
      </c>
      <c r="E22" s="280">
        <v>16063</v>
      </c>
      <c r="F22" s="280">
        <v>-39</v>
      </c>
      <c r="G22" s="11">
        <f t="shared" si="0"/>
        <v>18</v>
      </c>
    </row>
    <row r="23" spans="1:7" x14ac:dyDescent="0.2">
      <c r="A23" s="11" t="s">
        <v>30</v>
      </c>
      <c r="B23" s="280">
        <v>5260</v>
      </c>
      <c r="C23" s="280">
        <v>5232</v>
      </c>
      <c r="D23" s="280">
        <v>5190</v>
      </c>
      <c r="E23" s="280">
        <v>5194</v>
      </c>
      <c r="F23" s="280">
        <v>-38</v>
      </c>
      <c r="G23" s="11">
        <f t="shared" si="0"/>
        <v>17</v>
      </c>
    </row>
    <row r="24" spans="1:7" x14ac:dyDescent="0.2">
      <c r="A24" s="11" t="s">
        <v>7</v>
      </c>
      <c r="B24" s="280">
        <v>14454</v>
      </c>
      <c r="C24" s="280">
        <v>14418</v>
      </c>
      <c r="D24" s="280">
        <v>14431</v>
      </c>
      <c r="E24" s="280">
        <v>14403</v>
      </c>
      <c r="F24" s="280">
        <v>-15</v>
      </c>
      <c r="G24" s="11">
        <f t="shared" si="0"/>
        <v>16</v>
      </c>
    </row>
    <row r="25" spans="1:7" x14ac:dyDescent="0.2">
      <c r="A25" s="11" t="s">
        <v>19</v>
      </c>
      <c r="B25" s="280">
        <v>12782</v>
      </c>
      <c r="C25" s="280">
        <v>12743</v>
      </c>
      <c r="D25" s="280">
        <v>12779</v>
      </c>
      <c r="E25" s="280">
        <v>12792</v>
      </c>
      <c r="F25" s="280">
        <v>49</v>
      </c>
      <c r="G25" s="11">
        <f t="shared" si="0"/>
        <v>15</v>
      </c>
    </row>
    <row r="26" spans="1:7" x14ac:dyDescent="0.2">
      <c r="A26" s="11" t="s">
        <v>5</v>
      </c>
      <c r="B26" s="280">
        <v>12794</v>
      </c>
      <c r="C26" s="280">
        <v>12718</v>
      </c>
      <c r="D26" s="280">
        <v>12766</v>
      </c>
      <c r="E26" s="280">
        <v>12798</v>
      </c>
      <c r="F26" s="280">
        <v>80</v>
      </c>
      <c r="G26" s="11">
        <f t="shared" si="0"/>
        <v>14</v>
      </c>
    </row>
    <row r="27" spans="1:7" x14ac:dyDescent="0.2">
      <c r="A27" s="11" t="s">
        <v>26</v>
      </c>
      <c r="B27" s="280">
        <v>40518</v>
      </c>
      <c r="C27" s="280">
        <v>40500</v>
      </c>
      <c r="D27" s="280">
        <v>40481</v>
      </c>
      <c r="E27" s="280">
        <v>40582</v>
      </c>
      <c r="F27" s="280">
        <v>82</v>
      </c>
      <c r="G27" s="11">
        <f t="shared" si="0"/>
        <v>13</v>
      </c>
    </row>
    <row r="28" spans="1:7" x14ac:dyDescent="0.2">
      <c r="A28" s="11" t="s">
        <v>8</v>
      </c>
      <c r="B28" s="280">
        <v>39790</v>
      </c>
      <c r="C28" s="280">
        <v>39728</v>
      </c>
      <c r="D28" s="280">
        <v>39922</v>
      </c>
      <c r="E28" s="280">
        <v>39839</v>
      </c>
      <c r="F28" s="280">
        <v>111</v>
      </c>
      <c r="G28" s="11">
        <f t="shared" si="0"/>
        <v>12</v>
      </c>
    </row>
    <row r="29" spans="1:7" x14ac:dyDescent="0.2">
      <c r="A29" s="11" t="s">
        <v>4</v>
      </c>
      <c r="B29" s="280">
        <v>41485</v>
      </c>
      <c r="C29" s="280">
        <v>41193</v>
      </c>
      <c r="D29" s="280">
        <v>41170</v>
      </c>
      <c r="E29" s="280">
        <v>41307</v>
      </c>
      <c r="F29" s="280">
        <v>114</v>
      </c>
      <c r="G29" s="11">
        <f t="shared" si="0"/>
        <v>11</v>
      </c>
    </row>
    <row r="30" spans="1:7" x14ac:dyDescent="0.2">
      <c r="A30" s="11" t="s">
        <v>17</v>
      </c>
      <c r="B30" s="280">
        <v>36102</v>
      </c>
      <c r="C30" s="280">
        <v>36095</v>
      </c>
      <c r="D30" s="280">
        <v>36185</v>
      </c>
      <c r="E30" s="280">
        <v>36262</v>
      </c>
      <c r="F30" s="280">
        <v>167</v>
      </c>
      <c r="G30" s="11">
        <f t="shared" si="0"/>
        <v>10</v>
      </c>
    </row>
    <row r="31" spans="1:7" x14ac:dyDescent="0.2">
      <c r="A31" s="11" t="s">
        <v>12</v>
      </c>
      <c r="B31" s="280">
        <v>14267</v>
      </c>
      <c r="C31" s="280">
        <v>14178</v>
      </c>
      <c r="D31" s="280">
        <v>14371</v>
      </c>
      <c r="E31" s="280">
        <v>14365</v>
      </c>
      <c r="F31" s="280">
        <v>187</v>
      </c>
      <c r="G31" s="11">
        <f t="shared" si="0"/>
        <v>9</v>
      </c>
    </row>
    <row r="32" spans="1:7" x14ac:dyDescent="0.2">
      <c r="A32" s="11" t="s">
        <v>28</v>
      </c>
      <c r="B32" s="280">
        <v>10655</v>
      </c>
      <c r="C32" s="280">
        <v>10607</v>
      </c>
      <c r="D32" s="280">
        <v>10822</v>
      </c>
      <c r="E32" s="280">
        <v>10814</v>
      </c>
      <c r="F32" s="280">
        <v>207</v>
      </c>
      <c r="G32" s="11">
        <f t="shared" si="0"/>
        <v>8</v>
      </c>
    </row>
    <row r="33" spans="1:7" x14ac:dyDescent="0.2">
      <c r="A33" s="11" t="s">
        <v>11</v>
      </c>
      <c r="B33" s="280">
        <v>10503</v>
      </c>
      <c r="C33" s="280">
        <v>10523</v>
      </c>
      <c r="D33" s="280">
        <v>10739</v>
      </c>
      <c r="E33" s="280">
        <v>10766</v>
      </c>
      <c r="F33" s="280">
        <v>243</v>
      </c>
      <c r="G33" s="11">
        <f t="shared" si="0"/>
        <v>7</v>
      </c>
    </row>
    <row r="34" spans="1:7" x14ac:dyDescent="0.2">
      <c r="A34" s="11" t="s">
        <v>23</v>
      </c>
      <c r="B34" s="280">
        <v>25679</v>
      </c>
      <c r="C34" s="280">
        <v>25663</v>
      </c>
      <c r="D34" s="280">
        <v>26045</v>
      </c>
      <c r="E34" s="280">
        <v>26110</v>
      </c>
      <c r="F34" s="280">
        <v>447</v>
      </c>
      <c r="G34" s="11">
        <f t="shared" si="0"/>
        <v>6</v>
      </c>
    </row>
    <row r="35" spans="1:7" x14ac:dyDescent="0.2">
      <c r="A35" s="11" t="s">
        <v>13</v>
      </c>
      <c r="B35" s="280">
        <v>72679</v>
      </c>
      <c r="C35" s="280">
        <v>72401</v>
      </c>
      <c r="D35" s="280">
        <v>73167</v>
      </c>
      <c r="E35" s="280">
        <v>73185</v>
      </c>
      <c r="F35" s="280">
        <v>784</v>
      </c>
      <c r="G35" s="11">
        <f t="shared" si="0"/>
        <v>5</v>
      </c>
    </row>
    <row r="36" spans="1:7" x14ac:dyDescent="0.2">
      <c r="A36" s="11" t="s">
        <v>1209</v>
      </c>
      <c r="B36" s="280">
        <v>117624</v>
      </c>
      <c r="C36" s="280">
        <v>117463</v>
      </c>
      <c r="D36" s="280">
        <v>118395</v>
      </c>
      <c r="E36" s="280">
        <v>118382</v>
      </c>
      <c r="F36" s="280">
        <v>919</v>
      </c>
      <c r="G36" s="11">
        <f t="shared" si="0"/>
        <v>4</v>
      </c>
    </row>
    <row r="37" spans="1:7" x14ac:dyDescent="0.2">
      <c r="A37" s="11" t="s">
        <v>0</v>
      </c>
      <c r="B37" s="280">
        <v>97410</v>
      </c>
      <c r="C37" s="280">
        <v>97390</v>
      </c>
      <c r="D37" s="280">
        <v>98224</v>
      </c>
      <c r="E37" s="280">
        <v>98316</v>
      </c>
      <c r="F37" s="280">
        <v>926</v>
      </c>
      <c r="G37" s="11">
        <f t="shared" si="0"/>
        <v>3</v>
      </c>
    </row>
    <row r="38" spans="1:7" x14ac:dyDescent="0.2">
      <c r="A38" s="11" t="s">
        <v>20</v>
      </c>
      <c r="B38" s="280">
        <v>68997</v>
      </c>
      <c r="C38" s="280">
        <v>68877</v>
      </c>
      <c r="D38" s="280">
        <v>69964</v>
      </c>
      <c r="E38" s="280">
        <v>69980</v>
      </c>
      <c r="F38" s="280">
        <v>1103</v>
      </c>
      <c r="G38" s="11">
        <f t="shared" si="0"/>
        <v>2</v>
      </c>
    </row>
    <row r="39" spans="1:7" x14ac:dyDescent="0.2">
      <c r="A39" s="11" t="s">
        <v>1</v>
      </c>
      <c r="B39" s="280">
        <v>1004099</v>
      </c>
      <c r="C39" s="280">
        <v>1001793</v>
      </c>
      <c r="D39" s="280">
        <v>1002900</v>
      </c>
      <c r="E39" s="280">
        <v>1003261</v>
      </c>
      <c r="F39" s="280">
        <v>1468</v>
      </c>
      <c r="G39" s="11">
        <f t="shared" si="0"/>
        <v>1</v>
      </c>
    </row>
  </sheetData>
  <mergeCells count="1">
    <mergeCell ref="H1:I1"/>
  </mergeCells>
  <hyperlinks>
    <hyperlink ref="H1:I1" location="Index!A1" display="Regresar al Índice" xr:uid="{CA56B9CE-AA4C-4028-8A38-1E9B1FECDEFF}"/>
  </hyperlinks>
  <pageMargins left="0.7" right="0.7" top="0.75" bottom="0.75" header="0.3" footer="0.3"/>
  <pageSetup paperSize="9" orientation="portrait" horizontalDpi="300" verticalDpi="300"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20865-ABF9-45C0-988D-CAF8161C4527}">
  <sheetPr codeName="Hoja107"/>
  <dimension ref="A1:I97"/>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982</v>
      </c>
      <c r="H1" s="525" t="s">
        <v>39</v>
      </c>
      <c r="I1" s="525"/>
    </row>
    <row r="2" spans="1:9" x14ac:dyDescent="0.2">
      <c r="A2" s="11" t="s">
        <v>436</v>
      </c>
    </row>
    <row r="5" spans="1:9" x14ac:dyDescent="0.2">
      <c r="A5" s="11" t="s">
        <v>375</v>
      </c>
      <c r="B5" s="11" t="s">
        <v>437</v>
      </c>
      <c r="C5" s="11" t="s">
        <v>53</v>
      </c>
      <c r="D5" s="11" t="s">
        <v>438</v>
      </c>
    </row>
    <row r="6" spans="1:9" x14ac:dyDescent="0.2">
      <c r="A6" s="11" t="s">
        <v>69</v>
      </c>
      <c r="B6" s="11" t="s">
        <v>173</v>
      </c>
      <c r="C6" s="279">
        <v>1.028957962539</v>
      </c>
      <c r="D6" s="279">
        <v>3.9266688107234198</v>
      </c>
    </row>
    <row r="7" spans="1:9" x14ac:dyDescent="0.2">
      <c r="A7" s="11" t="s">
        <v>55</v>
      </c>
      <c r="B7" s="11" t="s">
        <v>174</v>
      </c>
      <c r="C7" s="279">
        <v>2.7226459139219998</v>
      </c>
      <c r="D7" s="279">
        <v>3.6952628119516699</v>
      </c>
    </row>
    <row r="8" spans="1:9" x14ac:dyDescent="0.2">
      <c r="A8" s="11" t="s">
        <v>55</v>
      </c>
      <c r="B8" s="11" t="s">
        <v>175</v>
      </c>
      <c r="C8" s="279">
        <v>-4.0245724523000002</v>
      </c>
      <c r="D8" s="279">
        <v>2.6847377490784998</v>
      </c>
    </row>
    <row r="9" spans="1:9" x14ac:dyDescent="0.2">
      <c r="A9" s="11" t="s">
        <v>55</v>
      </c>
      <c r="B9" s="11" t="s">
        <v>176</v>
      </c>
      <c r="C9" s="279">
        <v>7.940088023185</v>
      </c>
      <c r="D9" s="279">
        <v>3.3064753119272501</v>
      </c>
    </row>
    <row r="10" spans="1:9" x14ac:dyDescent="0.2">
      <c r="A10" s="11" t="s">
        <v>55</v>
      </c>
      <c r="B10" s="11" t="s">
        <v>177</v>
      </c>
      <c r="C10" s="279">
        <v>0.94847444824100002</v>
      </c>
      <c r="D10" s="279">
        <v>2.80966767378492</v>
      </c>
    </row>
    <row r="11" spans="1:9" x14ac:dyDescent="0.2">
      <c r="A11" s="11" t="s">
        <v>55</v>
      </c>
      <c r="B11" s="11" t="s">
        <v>178</v>
      </c>
      <c r="C11" s="279">
        <v>6.1580942636000002E-2</v>
      </c>
      <c r="D11" s="279">
        <v>2.4367459167747501</v>
      </c>
    </row>
    <row r="12" spans="1:9" x14ac:dyDescent="0.2">
      <c r="A12" s="11" t="s">
        <v>55</v>
      </c>
      <c r="B12" s="11" t="s">
        <v>179</v>
      </c>
      <c r="C12" s="279">
        <v>1.839616766265</v>
      </c>
      <c r="D12" s="279">
        <v>1.8740841158716699</v>
      </c>
    </row>
    <row r="13" spans="1:9" x14ac:dyDescent="0.2">
      <c r="A13" s="11" t="s">
        <v>55</v>
      </c>
      <c r="B13" s="11" t="s">
        <v>180</v>
      </c>
      <c r="C13" s="279">
        <v>5.0786147133339998</v>
      </c>
      <c r="D13" s="279">
        <v>1.8964832261075799</v>
      </c>
    </row>
    <row r="14" spans="1:9" x14ac:dyDescent="0.2">
      <c r="A14" s="11" t="s">
        <v>55</v>
      </c>
      <c r="B14" s="11" t="s">
        <v>181</v>
      </c>
      <c r="C14" s="279">
        <v>3.6734221667229998</v>
      </c>
      <c r="D14" s="279">
        <v>1.997217351829</v>
      </c>
    </row>
    <row r="15" spans="1:9" x14ac:dyDescent="0.2">
      <c r="A15" s="11" t="s">
        <v>55</v>
      </c>
      <c r="B15" s="11" t="s">
        <v>182</v>
      </c>
      <c r="C15" s="279">
        <v>8.0132428422810005</v>
      </c>
      <c r="D15" s="279">
        <v>2.4300597709984202</v>
      </c>
    </row>
    <row r="16" spans="1:9" x14ac:dyDescent="0.2">
      <c r="A16" s="11" t="s">
        <v>55</v>
      </c>
      <c r="B16" s="11" t="s">
        <v>183</v>
      </c>
      <c r="C16" s="279">
        <v>4.62906900689</v>
      </c>
      <c r="D16" s="279">
        <v>2.7816395224808299</v>
      </c>
    </row>
    <row r="17" spans="1:4" x14ac:dyDescent="0.2">
      <c r="A17" s="11" t="s">
        <v>55</v>
      </c>
      <c r="B17" s="11" t="s">
        <v>184</v>
      </c>
      <c r="C17" s="279">
        <v>5.1315727706459997</v>
      </c>
      <c r="D17" s="279">
        <v>3.08689275869683</v>
      </c>
    </row>
    <row r="18" spans="1:4" x14ac:dyDescent="0.2">
      <c r="A18" s="11" t="s">
        <v>82</v>
      </c>
      <c r="B18" s="11" t="s">
        <v>173</v>
      </c>
      <c r="C18" s="279">
        <v>5.8811327550529997</v>
      </c>
      <c r="D18" s="279">
        <v>3.491240658073</v>
      </c>
    </row>
    <row r="19" spans="1:4" x14ac:dyDescent="0.2">
      <c r="A19" s="11" t="s">
        <v>55</v>
      </c>
      <c r="B19" s="11" t="s">
        <v>174</v>
      </c>
      <c r="C19" s="279">
        <v>3.4976548616560001</v>
      </c>
      <c r="D19" s="279">
        <v>3.55582473705083</v>
      </c>
    </row>
    <row r="20" spans="1:4" x14ac:dyDescent="0.2">
      <c r="A20" s="11" t="s">
        <v>55</v>
      </c>
      <c r="B20" s="11" t="s">
        <v>175</v>
      </c>
      <c r="C20" s="279">
        <v>12.292425556032001</v>
      </c>
      <c r="D20" s="279">
        <v>4.9155745710785004</v>
      </c>
    </row>
    <row r="21" spans="1:4" x14ac:dyDescent="0.2">
      <c r="A21" s="11" t="s">
        <v>55</v>
      </c>
      <c r="B21" s="11" t="s">
        <v>176</v>
      </c>
      <c r="C21" s="279">
        <v>6.8379220086829999</v>
      </c>
      <c r="D21" s="279">
        <v>4.8237274032033302</v>
      </c>
    </row>
    <row r="22" spans="1:4" x14ac:dyDescent="0.2">
      <c r="A22" s="11" t="s">
        <v>55</v>
      </c>
      <c r="B22" s="11" t="s">
        <v>177</v>
      </c>
      <c r="C22" s="279">
        <v>13.352790808952999</v>
      </c>
      <c r="D22" s="279">
        <v>5.8574204332626696</v>
      </c>
    </row>
    <row r="23" spans="1:4" x14ac:dyDescent="0.2">
      <c r="A23" s="11" t="s">
        <v>55</v>
      </c>
      <c r="B23" s="11" t="s">
        <v>178</v>
      </c>
      <c r="C23" s="279">
        <v>12.410446946903001</v>
      </c>
      <c r="D23" s="279">
        <v>6.8864926002849201</v>
      </c>
    </row>
    <row r="24" spans="1:4" x14ac:dyDescent="0.2">
      <c r="A24" s="11" t="s">
        <v>55</v>
      </c>
      <c r="B24" s="11" t="s">
        <v>179</v>
      </c>
      <c r="C24" s="279">
        <v>7.408890706028</v>
      </c>
      <c r="D24" s="279">
        <v>7.3505987619318303</v>
      </c>
    </row>
    <row r="25" spans="1:4" x14ac:dyDescent="0.2">
      <c r="A25" s="11" t="s">
        <v>55</v>
      </c>
      <c r="B25" s="11" t="s">
        <v>180</v>
      </c>
      <c r="C25" s="279">
        <v>4.5756810137619999</v>
      </c>
      <c r="D25" s="279">
        <v>7.3086876203008302</v>
      </c>
    </row>
    <row r="26" spans="1:4" x14ac:dyDescent="0.2">
      <c r="A26" s="11" t="s">
        <v>55</v>
      </c>
      <c r="B26" s="11" t="s">
        <v>181</v>
      </c>
      <c r="C26" s="279">
        <v>9.2808004597569997</v>
      </c>
      <c r="D26" s="279">
        <v>7.7759691447203299</v>
      </c>
    </row>
    <row r="27" spans="1:4" x14ac:dyDescent="0.2">
      <c r="A27" s="11" t="s">
        <v>55</v>
      </c>
      <c r="B27" s="11" t="s">
        <v>182</v>
      </c>
      <c r="C27" s="279">
        <v>6.3785042629740003</v>
      </c>
      <c r="D27" s="279">
        <v>7.6397409297780801</v>
      </c>
    </row>
    <row r="28" spans="1:4" x14ac:dyDescent="0.2">
      <c r="A28" s="11" t="s">
        <v>55</v>
      </c>
      <c r="B28" s="11" t="s">
        <v>183</v>
      </c>
      <c r="C28" s="279">
        <v>6.9451015723719998</v>
      </c>
      <c r="D28" s="279">
        <v>7.83274364356825</v>
      </c>
    </row>
    <row r="29" spans="1:4" x14ac:dyDescent="0.2">
      <c r="A29" s="11" t="s">
        <v>55</v>
      </c>
      <c r="B29" s="11" t="s">
        <v>184</v>
      </c>
      <c r="C29" s="279">
        <v>10.87986854977</v>
      </c>
      <c r="D29" s="279">
        <v>8.3117682918285798</v>
      </c>
    </row>
    <row r="30" spans="1:4" x14ac:dyDescent="0.2">
      <c r="A30" s="11" t="s">
        <v>83</v>
      </c>
      <c r="B30" s="11" t="s">
        <v>173</v>
      </c>
      <c r="C30" s="279">
        <v>10.514945321831</v>
      </c>
      <c r="D30" s="279">
        <v>8.6979193390600802</v>
      </c>
    </row>
    <row r="31" spans="1:4" x14ac:dyDescent="0.2">
      <c r="A31" s="11" t="s">
        <v>55</v>
      </c>
      <c r="B31" s="11" t="s">
        <v>174</v>
      </c>
      <c r="C31" s="279">
        <v>6.8218409837290004</v>
      </c>
      <c r="D31" s="279">
        <v>8.9749348492328291</v>
      </c>
    </row>
    <row r="32" spans="1:4" x14ac:dyDescent="0.2">
      <c r="A32" s="11" t="s">
        <v>55</v>
      </c>
      <c r="B32" s="11" t="s">
        <v>175</v>
      </c>
      <c r="C32" s="279">
        <v>2.2895979138290001</v>
      </c>
      <c r="D32" s="279">
        <v>8.1413658790492498</v>
      </c>
    </row>
    <row r="33" spans="1:4" x14ac:dyDescent="0.2">
      <c r="A33" s="11" t="s">
        <v>55</v>
      </c>
      <c r="B33" s="11" t="s">
        <v>176</v>
      </c>
      <c r="C33" s="279">
        <v>2.203733416555</v>
      </c>
      <c r="D33" s="279">
        <v>7.7551834963719202</v>
      </c>
    </row>
    <row r="34" spans="1:4" x14ac:dyDescent="0.2">
      <c r="A34" s="11" t="s">
        <v>55</v>
      </c>
      <c r="B34" s="11" t="s">
        <v>177</v>
      </c>
      <c r="C34" s="279">
        <v>1.0762550997239999</v>
      </c>
      <c r="D34" s="279">
        <v>6.7321388539361697</v>
      </c>
    </row>
    <row r="35" spans="1:4" x14ac:dyDescent="0.2">
      <c r="A35" s="11" t="s">
        <v>55</v>
      </c>
      <c r="B35" s="11" t="s">
        <v>178</v>
      </c>
      <c r="C35" s="279">
        <v>4.4820182520960001</v>
      </c>
      <c r="D35" s="279">
        <v>6.0714364627022501</v>
      </c>
    </row>
    <row r="36" spans="1:4" x14ac:dyDescent="0.2">
      <c r="A36" s="11" t="s">
        <v>55</v>
      </c>
      <c r="B36" s="11" t="s">
        <v>179</v>
      </c>
      <c r="C36" s="279">
        <v>9.3532180606910007</v>
      </c>
      <c r="D36" s="279">
        <v>6.2334637422575003</v>
      </c>
    </row>
    <row r="37" spans="1:4" x14ac:dyDescent="0.2">
      <c r="A37" s="11" t="s">
        <v>55</v>
      </c>
      <c r="B37" s="11" t="s">
        <v>180</v>
      </c>
      <c r="C37" s="279">
        <v>8.4383552976789993</v>
      </c>
      <c r="D37" s="279">
        <v>6.5553532659172502</v>
      </c>
    </row>
    <row r="38" spans="1:4" x14ac:dyDescent="0.2">
      <c r="A38" s="11" t="s">
        <v>55</v>
      </c>
      <c r="B38" s="11" t="s">
        <v>181</v>
      </c>
      <c r="C38" s="279">
        <v>15.372922419746001</v>
      </c>
      <c r="D38" s="279">
        <v>7.0630300959163304</v>
      </c>
    </row>
    <row r="39" spans="1:4" x14ac:dyDescent="0.2">
      <c r="A39" s="11" t="s">
        <v>55</v>
      </c>
      <c r="B39" s="11" t="s">
        <v>182</v>
      </c>
      <c r="C39" s="279">
        <v>1.571681088806</v>
      </c>
      <c r="D39" s="279">
        <v>6.6624614980689998</v>
      </c>
    </row>
    <row r="40" spans="1:4" x14ac:dyDescent="0.2">
      <c r="A40" s="11" t="s">
        <v>55</v>
      </c>
      <c r="B40" s="11" t="s">
        <v>183</v>
      </c>
      <c r="C40" s="279">
        <v>2.5295131712929999</v>
      </c>
      <c r="D40" s="279">
        <v>6.2944957979790797</v>
      </c>
    </row>
    <row r="41" spans="1:4" x14ac:dyDescent="0.2">
      <c r="A41" s="11" t="s">
        <v>55</v>
      </c>
      <c r="B41" s="11" t="s">
        <v>184</v>
      </c>
      <c r="C41" s="279">
        <v>4.1474303332969997</v>
      </c>
      <c r="D41" s="279">
        <v>5.7334592799396704</v>
      </c>
    </row>
    <row r="42" spans="1:4" x14ac:dyDescent="0.2">
      <c r="A42" s="11" t="s">
        <v>84</v>
      </c>
      <c r="B42" s="11" t="s">
        <v>173</v>
      </c>
      <c r="C42" s="279">
        <v>3.0372008659169998</v>
      </c>
      <c r="D42" s="279">
        <v>5.1103139086134997</v>
      </c>
    </row>
    <row r="43" spans="1:4" x14ac:dyDescent="0.2">
      <c r="A43" s="11" t="s">
        <v>55</v>
      </c>
      <c r="B43" s="11" t="s">
        <v>174</v>
      </c>
      <c r="C43" s="279">
        <v>6.1026175160360001</v>
      </c>
      <c r="D43" s="279">
        <v>5.0503786196390799</v>
      </c>
    </row>
    <row r="44" spans="1:4" x14ac:dyDescent="0.2">
      <c r="A44" s="11" t="s">
        <v>55</v>
      </c>
      <c r="B44" s="11" t="s">
        <v>175</v>
      </c>
      <c r="C44" s="279">
        <v>3.4190897292039999</v>
      </c>
      <c r="D44" s="279">
        <v>5.1445029375870002</v>
      </c>
    </row>
    <row r="45" spans="1:4" x14ac:dyDescent="0.2">
      <c r="A45" s="11" t="s">
        <v>55</v>
      </c>
      <c r="B45" s="11" t="s">
        <v>176</v>
      </c>
      <c r="C45" s="279">
        <v>6.7079208447149998</v>
      </c>
      <c r="D45" s="279">
        <v>5.5198518899336699</v>
      </c>
    </row>
    <row r="46" spans="1:4" x14ac:dyDescent="0.2">
      <c r="A46" s="11" t="s">
        <v>55</v>
      </c>
      <c r="B46" s="11" t="s">
        <v>177</v>
      </c>
      <c r="C46" s="279">
        <v>2.5433067016700002</v>
      </c>
      <c r="D46" s="279">
        <v>5.6421061900958298</v>
      </c>
    </row>
    <row r="47" spans="1:4" x14ac:dyDescent="0.2">
      <c r="A47" s="11" t="s">
        <v>55</v>
      </c>
      <c r="B47" s="11" t="s">
        <v>178</v>
      </c>
      <c r="C47" s="279">
        <v>2.1481615945839998</v>
      </c>
      <c r="D47" s="279">
        <v>5.4476181353031699</v>
      </c>
    </row>
    <row r="48" spans="1:4" x14ac:dyDescent="0.2">
      <c r="A48" s="11" t="s">
        <v>55</v>
      </c>
      <c r="B48" s="11" t="s">
        <v>179</v>
      </c>
      <c r="C48" s="279">
        <v>-5.7864646357299998</v>
      </c>
      <c r="D48" s="279">
        <v>4.1859779106014203</v>
      </c>
    </row>
    <row r="49" spans="1:4" x14ac:dyDescent="0.2">
      <c r="A49" s="11" t="s">
        <v>55</v>
      </c>
      <c r="B49" s="11" t="s">
        <v>180</v>
      </c>
      <c r="C49" s="279">
        <v>-2.1298975895100001</v>
      </c>
      <c r="D49" s="279">
        <v>3.3052901700023298</v>
      </c>
    </row>
    <row r="50" spans="1:4" x14ac:dyDescent="0.2">
      <c r="A50" s="11" t="s">
        <v>55</v>
      </c>
      <c r="B50" s="11" t="s">
        <v>181</v>
      </c>
      <c r="C50" s="279">
        <v>-7.4938933093979996</v>
      </c>
      <c r="D50" s="279">
        <v>1.39972219257367</v>
      </c>
    </row>
    <row r="51" spans="1:4" x14ac:dyDescent="0.2">
      <c r="A51" s="11" t="s">
        <v>55</v>
      </c>
      <c r="B51" s="11" t="s">
        <v>182</v>
      </c>
      <c r="C51" s="279">
        <v>-2.9660308792149999</v>
      </c>
      <c r="D51" s="279">
        <v>1.02157952857192</v>
      </c>
    </row>
    <row r="52" spans="1:4" x14ac:dyDescent="0.2">
      <c r="A52" s="11" t="s">
        <v>55</v>
      </c>
      <c r="B52" s="11" t="s">
        <v>183</v>
      </c>
      <c r="C52" s="279">
        <v>1.0854453367850001</v>
      </c>
      <c r="D52" s="279">
        <v>0.90124054236291695</v>
      </c>
    </row>
    <row r="53" spans="1:4" x14ac:dyDescent="0.2">
      <c r="A53" s="11" t="s">
        <v>55</v>
      </c>
      <c r="B53" s="11" t="s">
        <v>184</v>
      </c>
      <c r="C53" s="279">
        <v>-1.876922359168</v>
      </c>
      <c r="D53" s="279">
        <v>0.39921115132416701</v>
      </c>
    </row>
    <row r="54" spans="1:4" x14ac:dyDescent="0.2">
      <c r="A54" s="11" t="s">
        <v>85</v>
      </c>
      <c r="B54" s="11" t="s">
        <v>173</v>
      </c>
      <c r="C54" s="279">
        <v>-0.84919833540099998</v>
      </c>
      <c r="D54" s="279">
        <v>7.5344551214333394E-2</v>
      </c>
    </row>
    <row r="55" spans="1:4" x14ac:dyDescent="0.2">
      <c r="A55" s="11" t="s">
        <v>55</v>
      </c>
      <c r="B55" s="11" t="s">
        <v>174</v>
      </c>
      <c r="C55" s="279">
        <v>0.48428774792500001</v>
      </c>
      <c r="D55" s="279">
        <v>-0.39284959612824999</v>
      </c>
    </row>
    <row r="56" spans="1:4" x14ac:dyDescent="0.2">
      <c r="A56" s="11" t="s">
        <v>55</v>
      </c>
      <c r="B56" s="11" t="s">
        <v>175</v>
      </c>
      <c r="C56" s="279">
        <v>7.3105595233100003</v>
      </c>
      <c r="D56" s="279">
        <v>-6.8560446619416598E-2</v>
      </c>
    </row>
    <row r="57" spans="1:4" x14ac:dyDescent="0.2">
      <c r="A57" s="11" t="s">
        <v>55</v>
      </c>
      <c r="B57" s="11" t="s">
        <v>176</v>
      </c>
      <c r="C57" s="279">
        <v>-4.9498517181989996</v>
      </c>
      <c r="D57" s="279">
        <v>-1.0400414935289199</v>
      </c>
    </row>
    <row r="58" spans="1:4" x14ac:dyDescent="0.2">
      <c r="A58" s="11" t="s">
        <v>55</v>
      </c>
      <c r="B58" s="11" t="s">
        <v>177</v>
      </c>
      <c r="C58" s="279">
        <v>1.397860706818</v>
      </c>
      <c r="D58" s="279">
        <v>-1.1354953264332499</v>
      </c>
    </row>
    <row r="59" spans="1:4" x14ac:dyDescent="0.2">
      <c r="A59" s="11" t="s">
        <v>55</v>
      </c>
      <c r="B59" s="11" t="s">
        <v>178</v>
      </c>
      <c r="C59" s="279">
        <v>3.5805371225279998</v>
      </c>
      <c r="D59" s="279">
        <v>-1.01613069910458</v>
      </c>
    </row>
    <row r="60" spans="1:4" x14ac:dyDescent="0.2">
      <c r="A60" s="11" t="s">
        <v>55</v>
      </c>
      <c r="B60" s="11" t="s">
        <v>179</v>
      </c>
      <c r="C60" s="279">
        <v>2.185735672172</v>
      </c>
      <c r="D60" s="279">
        <v>-0.35178067344608299</v>
      </c>
    </row>
    <row r="61" spans="1:4" x14ac:dyDescent="0.2">
      <c r="A61" s="11" t="s">
        <v>55</v>
      </c>
      <c r="B61" s="11" t="s">
        <v>180</v>
      </c>
      <c r="C61" s="279">
        <v>2.974102744264</v>
      </c>
      <c r="D61" s="279">
        <v>7.3552687701750094E-2</v>
      </c>
    </row>
    <row r="62" spans="1:4" x14ac:dyDescent="0.2">
      <c r="A62" s="11" t="s">
        <v>55</v>
      </c>
      <c r="B62" s="11" t="s">
        <v>181</v>
      </c>
      <c r="C62" s="279">
        <v>3.141224605843</v>
      </c>
      <c r="D62" s="279">
        <v>0.95981251397183298</v>
      </c>
    </row>
    <row r="63" spans="1:4" x14ac:dyDescent="0.2">
      <c r="A63" s="11" t="s">
        <v>55</v>
      </c>
      <c r="B63" s="11" t="s">
        <v>182</v>
      </c>
      <c r="C63" s="279">
        <v>1.1771722550549999</v>
      </c>
      <c r="D63" s="279">
        <v>1.3050794418276701</v>
      </c>
    </row>
    <row r="64" spans="1:4" x14ac:dyDescent="0.2">
      <c r="A64" s="11" t="s">
        <v>55</v>
      </c>
      <c r="B64" s="11" t="s">
        <v>183</v>
      </c>
      <c r="C64" s="279">
        <v>0.48528930178200003</v>
      </c>
      <c r="D64" s="279">
        <v>1.25506643891075</v>
      </c>
    </row>
    <row r="65" spans="1:4" x14ac:dyDescent="0.2">
      <c r="A65" s="11" t="s">
        <v>55</v>
      </c>
      <c r="B65" s="11" t="s">
        <v>184</v>
      </c>
      <c r="C65" s="279">
        <v>4.6070553345540004</v>
      </c>
      <c r="D65" s="279">
        <v>1.7953979133875799</v>
      </c>
    </row>
    <row r="66" spans="1:4" x14ac:dyDescent="0.2">
      <c r="A66" s="11" t="s">
        <v>86</v>
      </c>
      <c r="B66" s="11" t="s">
        <v>173</v>
      </c>
      <c r="C66" s="279">
        <v>4.5099751151790004</v>
      </c>
      <c r="D66" s="279">
        <v>2.2419957009359202</v>
      </c>
    </row>
    <row r="67" spans="1:4" x14ac:dyDescent="0.2">
      <c r="A67" s="11" t="s">
        <v>55</v>
      </c>
      <c r="B67" s="11" t="s">
        <v>174</v>
      </c>
      <c r="C67" s="279">
        <v>1.538410949944</v>
      </c>
      <c r="D67" s="279">
        <v>2.3298393011041698</v>
      </c>
    </row>
    <row r="68" spans="1:4" x14ac:dyDescent="0.2">
      <c r="A68" s="11" t="s">
        <v>55</v>
      </c>
      <c r="B68" s="11" t="s">
        <v>175</v>
      </c>
      <c r="C68" s="279">
        <v>-2.7759447675</v>
      </c>
      <c r="D68" s="279">
        <v>1.4892972768699999</v>
      </c>
    </row>
    <row r="69" spans="1:4" x14ac:dyDescent="0.2">
      <c r="A69" s="11" t="s">
        <v>55</v>
      </c>
      <c r="B69" s="11" t="s">
        <v>176</v>
      </c>
      <c r="C69" s="279">
        <v>5.5063924790199996</v>
      </c>
      <c r="D69" s="279">
        <v>2.3606509599715801</v>
      </c>
    </row>
    <row r="70" spans="1:4" x14ac:dyDescent="0.2">
      <c r="A70" s="11" t="s">
        <v>55</v>
      </c>
      <c r="B70" s="11" t="s">
        <v>177</v>
      </c>
      <c r="C70" s="279">
        <v>0.64883607688400002</v>
      </c>
      <c r="D70" s="279">
        <v>2.2982322408104201</v>
      </c>
    </row>
    <row r="71" spans="1:4" x14ac:dyDescent="0.2">
      <c r="A71" s="11" t="s">
        <v>55</v>
      </c>
      <c r="B71" s="11" t="s">
        <v>178</v>
      </c>
      <c r="C71" s="279">
        <v>-2.5032359976619998</v>
      </c>
      <c r="D71" s="279">
        <v>1.79125114746125</v>
      </c>
    </row>
    <row r="72" spans="1:4" x14ac:dyDescent="0.2">
      <c r="A72" s="11" t="s">
        <v>55</v>
      </c>
      <c r="B72" s="11" t="s">
        <v>179</v>
      </c>
      <c r="C72" s="279">
        <v>2.7498308500299999</v>
      </c>
      <c r="D72" s="279">
        <v>1.83825907894942</v>
      </c>
    </row>
    <row r="73" spans="1:4" x14ac:dyDescent="0.2">
      <c r="A73" s="11" t="s">
        <v>55</v>
      </c>
      <c r="B73" s="11" t="s">
        <v>180</v>
      </c>
      <c r="C73" s="279">
        <v>2.2480460778409999</v>
      </c>
      <c r="D73" s="279">
        <v>1.7777543567475</v>
      </c>
    </row>
    <row r="74" spans="1:4" x14ac:dyDescent="0.2">
      <c r="A74" s="11" t="s">
        <v>55</v>
      </c>
      <c r="B74" s="11" t="s">
        <v>181</v>
      </c>
      <c r="C74" s="279">
        <v>-2.8549205350390001</v>
      </c>
      <c r="D74" s="279">
        <v>1.2780755950073299</v>
      </c>
    </row>
    <row r="75" spans="1:4" x14ac:dyDescent="0.2">
      <c r="A75" s="11" t="s">
        <v>55</v>
      </c>
      <c r="B75" s="11" t="s">
        <v>182</v>
      </c>
      <c r="C75" s="279">
        <v>3.8736245411770001</v>
      </c>
      <c r="D75" s="279">
        <v>1.50277995218417</v>
      </c>
    </row>
    <row r="76" spans="1:4" x14ac:dyDescent="0.2">
      <c r="A76" s="11" t="s">
        <v>55</v>
      </c>
      <c r="B76" s="11" t="s">
        <v>183</v>
      </c>
      <c r="C76" s="279">
        <v>-2.4257772039619998</v>
      </c>
      <c r="D76" s="279">
        <v>1.2601910767055</v>
      </c>
    </row>
    <row r="77" spans="1:4" x14ac:dyDescent="0.2">
      <c r="A77" s="11" t="s">
        <v>55</v>
      </c>
      <c r="B77" s="11" t="s">
        <v>184</v>
      </c>
      <c r="C77" s="279">
        <v>-5.5872822691149997</v>
      </c>
      <c r="D77" s="279">
        <v>0.41066294306641699</v>
      </c>
    </row>
    <row r="78" spans="1:4" x14ac:dyDescent="0.2">
      <c r="A78" s="11" t="s">
        <v>87</v>
      </c>
      <c r="B78" s="11" t="s">
        <v>173</v>
      </c>
      <c r="C78" s="279">
        <v>-1.391569678944</v>
      </c>
      <c r="D78" s="279">
        <v>-8.1132456443833295E-2</v>
      </c>
    </row>
    <row r="79" spans="1:4" x14ac:dyDescent="0.2">
      <c r="A79" s="11" t="s">
        <v>55</v>
      </c>
      <c r="B79" s="11" t="s">
        <v>174</v>
      </c>
      <c r="C79" s="279">
        <v>1.445555055616</v>
      </c>
      <c r="D79" s="279">
        <v>-8.8870447637833305E-2</v>
      </c>
    </row>
    <row r="80" spans="1:4" x14ac:dyDescent="0.2">
      <c r="A80" s="11" t="s">
        <v>55</v>
      </c>
      <c r="B80" s="11" t="s">
        <v>175</v>
      </c>
      <c r="C80" s="279">
        <v>3.3551146058830001</v>
      </c>
      <c r="D80" s="279">
        <v>0.42205116681075</v>
      </c>
    </row>
    <row r="81" spans="1:4" x14ac:dyDescent="0.2">
      <c r="A81" s="11" t="s">
        <v>55</v>
      </c>
      <c r="B81" s="11" t="s">
        <v>176</v>
      </c>
      <c r="C81" s="279">
        <v>1.51082089628</v>
      </c>
      <c r="D81" s="279">
        <v>8.9086868249083406E-2</v>
      </c>
    </row>
    <row r="82" spans="1:4" x14ac:dyDescent="0.2">
      <c r="A82" s="11" t="s">
        <v>55</v>
      </c>
      <c r="B82" s="11" t="s">
        <v>177</v>
      </c>
      <c r="C82" s="279">
        <v>-0.200181783404</v>
      </c>
      <c r="D82" s="279">
        <v>1.83353798917501E-2</v>
      </c>
    </row>
    <row r="83" spans="1:4" x14ac:dyDescent="0.2">
      <c r="A83" s="11" t="s">
        <v>55</v>
      </c>
      <c r="B83" s="11" t="s">
        <v>178</v>
      </c>
      <c r="C83" s="279">
        <v>-0.74399382432299999</v>
      </c>
      <c r="D83" s="279">
        <v>0.164938894336667</v>
      </c>
    </row>
    <row r="84" spans="1:4" x14ac:dyDescent="0.2">
      <c r="A84" s="11" t="s">
        <v>55</v>
      </c>
      <c r="B84" s="11" t="s">
        <v>179</v>
      </c>
      <c r="C84" s="279">
        <v>0.34157505765700003</v>
      </c>
      <c r="D84" s="279">
        <v>-3.57490883610833E-2</v>
      </c>
    </row>
    <row r="85" spans="1:4" x14ac:dyDescent="0.2">
      <c r="A85" s="11" t="s">
        <v>55</v>
      </c>
      <c r="B85" s="11" t="s">
        <v>180</v>
      </c>
      <c r="C85" s="279">
        <v>-0.45562056898300002</v>
      </c>
      <c r="D85" s="279">
        <v>-0.261054642263083</v>
      </c>
    </row>
    <row r="86" spans="1:4" x14ac:dyDescent="0.2">
      <c r="A86" s="11" t="s">
        <v>55</v>
      </c>
      <c r="B86" s="11" t="s">
        <v>181</v>
      </c>
      <c r="C86" s="279">
        <v>-0.72987007159700001</v>
      </c>
      <c r="D86" s="279">
        <v>-8.3967103642916596E-2</v>
      </c>
    </row>
    <row r="87" spans="1:4" x14ac:dyDescent="0.2">
      <c r="A87" s="11" t="s">
        <v>55</v>
      </c>
      <c r="B87" s="11" t="s">
        <v>182</v>
      </c>
      <c r="C87" s="279">
        <v>-3.0540723327979999</v>
      </c>
      <c r="D87" s="279">
        <v>-0.661275176474167</v>
      </c>
    </row>
    <row r="88" spans="1:4" x14ac:dyDescent="0.2">
      <c r="A88" s="11" t="s">
        <v>55</v>
      </c>
      <c r="B88" s="11" t="s">
        <v>183</v>
      </c>
      <c r="C88" s="279">
        <v>0.79037083219299997</v>
      </c>
      <c r="D88" s="279">
        <v>-0.39326284012791701</v>
      </c>
    </row>
    <row r="89" spans="1:4" x14ac:dyDescent="0.2">
      <c r="A89" s="11" t="s">
        <v>55</v>
      </c>
      <c r="B89" s="11" t="s">
        <v>184</v>
      </c>
      <c r="C89" s="279">
        <v>0.37873824649900001</v>
      </c>
      <c r="D89" s="279">
        <v>0.10390553617325</v>
      </c>
    </row>
    <row r="90" spans="1:4" x14ac:dyDescent="0.2">
      <c r="A90" s="11" t="s">
        <v>88</v>
      </c>
      <c r="B90" s="11" t="s">
        <v>173</v>
      </c>
      <c r="C90" s="279">
        <v>-4.8782019107419998</v>
      </c>
      <c r="D90" s="279">
        <v>-0.18664714980991701</v>
      </c>
    </row>
    <row r="91" spans="1:4" x14ac:dyDescent="0.2">
      <c r="A91" s="11" t="s">
        <v>55</v>
      </c>
      <c r="B91" s="11" t="s">
        <v>174</v>
      </c>
      <c r="C91" s="279">
        <v>-6.9200503353610001</v>
      </c>
      <c r="D91" s="279">
        <v>-0.88378093239133304</v>
      </c>
    </row>
    <row r="92" spans="1:4" x14ac:dyDescent="0.2">
      <c r="A92" s="11" t="s">
        <v>55</v>
      </c>
      <c r="B92" s="11" t="s">
        <v>175</v>
      </c>
      <c r="C92" s="279">
        <v>-6.0950707124200001</v>
      </c>
      <c r="D92" s="279">
        <v>-1.6712963755832499</v>
      </c>
    </row>
    <row r="93" spans="1:4" x14ac:dyDescent="0.2">
      <c r="A93" s="11" t="s">
        <v>55</v>
      </c>
      <c r="B93" s="11" t="s">
        <v>176</v>
      </c>
      <c r="C93" s="279">
        <v>-25.980865871180001</v>
      </c>
      <c r="D93" s="279">
        <v>-3.9622702728715802</v>
      </c>
    </row>
    <row r="94" spans="1:4" x14ac:dyDescent="0.2">
      <c r="A94" s="11" t="s">
        <v>55</v>
      </c>
      <c r="B94" s="11" t="s">
        <v>177</v>
      </c>
      <c r="C94" s="279">
        <v>-22.222680157365001</v>
      </c>
      <c r="D94" s="279">
        <v>-5.7974784707016704</v>
      </c>
    </row>
    <row r="95" spans="1:4" x14ac:dyDescent="0.2">
      <c r="A95" s="11" t="s">
        <v>55</v>
      </c>
      <c r="B95" s="11" t="s">
        <v>178</v>
      </c>
      <c r="C95" s="279">
        <v>-9.5896629228950001</v>
      </c>
      <c r="D95" s="279">
        <v>-6.5346175622493297</v>
      </c>
    </row>
    <row r="96" spans="1:4" x14ac:dyDescent="0.2">
      <c r="A96" s="11" t="s">
        <v>55</v>
      </c>
      <c r="B96" s="11" t="s">
        <v>179</v>
      </c>
      <c r="C96" s="279">
        <v>-8.5923431161129997</v>
      </c>
      <c r="D96" s="279">
        <v>-7.2791107433968296</v>
      </c>
    </row>
    <row r="97" spans="1:4" x14ac:dyDescent="0.2">
      <c r="A97" s="11" t="s">
        <v>55</v>
      </c>
      <c r="B97" s="11" t="s">
        <v>180</v>
      </c>
      <c r="C97" s="279">
        <v>-10.477426844055</v>
      </c>
      <c r="D97" s="279">
        <v>-8.1142612663195006</v>
      </c>
    </row>
  </sheetData>
  <mergeCells count="1">
    <mergeCell ref="H1:I1"/>
  </mergeCells>
  <hyperlinks>
    <hyperlink ref="H1:I1" location="Index!A1" display="Regresar al Índice" xr:uid="{5AE3D2E1-26AE-4B9A-A4EB-16D2A648C6F6}"/>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CBEA2-65C2-48F2-8DC6-F3E7061ABB45}">
  <sheetPr codeName="Hoja108"/>
  <dimension ref="A1:I38"/>
  <sheetViews>
    <sheetView topLeftCell="A4" workbookViewId="0">
      <selection activeCell="B3" sqref="B3"/>
    </sheetView>
  </sheetViews>
  <sheetFormatPr baseColWidth="10" defaultColWidth="9.140625" defaultRowHeight="12.75" x14ac:dyDescent="0.2"/>
  <cols>
    <col min="1" max="16384" width="9.140625" style="11"/>
  </cols>
  <sheetData>
    <row r="1" spans="1:9" ht="15" x14ac:dyDescent="0.25">
      <c r="A1" s="12" t="s">
        <v>983</v>
      </c>
      <c r="H1" s="525" t="s">
        <v>39</v>
      </c>
      <c r="I1" s="525"/>
    </row>
    <row r="2" spans="1:9" x14ac:dyDescent="0.2">
      <c r="A2" s="11" t="s">
        <v>436</v>
      </c>
    </row>
    <row r="5" spans="1:9" x14ac:dyDescent="0.2">
      <c r="A5" s="11" t="s">
        <v>2</v>
      </c>
      <c r="B5" s="11" t="s">
        <v>53</v>
      </c>
    </row>
    <row r="6" spans="1:9" x14ac:dyDescent="0.2">
      <c r="A6" s="11" t="s">
        <v>5</v>
      </c>
      <c r="B6" s="279">
        <v>-30.728477704031999</v>
      </c>
    </row>
    <row r="7" spans="1:9" x14ac:dyDescent="0.2">
      <c r="A7" s="11" t="s">
        <v>30</v>
      </c>
      <c r="B7" s="279">
        <v>-28.593179500990999</v>
      </c>
    </row>
    <row r="8" spans="1:9" x14ac:dyDescent="0.2">
      <c r="A8" s="11" t="s">
        <v>24</v>
      </c>
      <c r="B8" s="279">
        <v>-27.142659797774002</v>
      </c>
    </row>
    <row r="9" spans="1:9" x14ac:dyDescent="0.2">
      <c r="A9" s="11" t="s">
        <v>16</v>
      </c>
      <c r="B9" s="279">
        <v>-23.213694412315999</v>
      </c>
    </row>
    <row r="10" spans="1:9" x14ac:dyDescent="0.2">
      <c r="A10" s="11" t="s">
        <v>11</v>
      </c>
      <c r="B10" s="279">
        <v>-19.152935736806999</v>
      </c>
    </row>
    <row r="11" spans="1:9" x14ac:dyDescent="0.2">
      <c r="A11" s="11" t="s">
        <v>9</v>
      </c>
      <c r="B11" s="279">
        <v>-18.225251309933</v>
      </c>
    </row>
    <row r="12" spans="1:9" x14ac:dyDescent="0.2">
      <c r="A12" s="11" t="s">
        <v>27</v>
      </c>
      <c r="B12" s="279">
        <v>-15.774042018997999</v>
      </c>
    </row>
    <row r="13" spans="1:9" x14ac:dyDescent="0.2">
      <c r="A13" s="11" t="s">
        <v>18</v>
      </c>
      <c r="B13" s="279">
        <v>-15.585391861341</v>
      </c>
    </row>
    <row r="14" spans="1:9" x14ac:dyDescent="0.2">
      <c r="A14" s="11" t="s">
        <v>10</v>
      </c>
      <c r="B14" s="279">
        <v>-15.141763518932001</v>
      </c>
    </row>
    <row r="15" spans="1:9" x14ac:dyDescent="0.2">
      <c r="A15" s="11" t="s">
        <v>29</v>
      </c>
      <c r="B15" s="279">
        <v>-13.741390315683001</v>
      </c>
    </row>
    <row r="16" spans="1:9" x14ac:dyDescent="0.2">
      <c r="A16" s="11" t="s">
        <v>32</v>
      </c>
      <c r="B16" s="279">
        <v>-13.079432012712999</v>
      </c>
    </row>
    <row r="17" spans="1:2" x14ac:dyDescent="0.2">
      <c r="A17" s="11" t="s">
        <v>31</v>
      </c>
      <c r="B17" s="279">
        <v>-12.763276389444</v>
      </c>
    </row>
    <row r="18" spans="1:2" x14ac:dyDescent="0.2">
      <c r="A18" s="11" t="s">
        <v>22</v>
      </c>
      <c r="B18" s="279">
        <v>-10.90972290334</v>
      </c>
    </row>
    <row r="19" spans="1:2" x14ac:dyDescent="0.2">
      <c r="A19" s="11" t="s">
        <v>6</v>
      </c>
      <c r="B19" s="279">
        <v>-10.904857330213</v>
      </c>
    </row>
    <row r="20" spans="1:2" x14ac:dyDescent="0.2">
      <c r="A20" s="11" t="s">
        <v>0</v>
      </c>
      <c r="B20" s="279">
        <v>-10.477426844055</v>
      </c>
    </row>
    <row r="21" spans="1:2" x14ac:dyDescent="0.2">
      <c r="A21" s="11" t="s">
        <v>33</v>
      </c>
      <c r="B21" s="279">
        <v>-9.8955368324950008</v>
      </c>
    </row>
    <row r="22" spans="1:2" x14ac:dyDescent="0.2">
      <c r="A22" s="11" t="s">
        <v>20</v>
      </c>
      <c r="B22" s="279">
        <v>-9.3621191200049996</v>
      </c>
    </row>
    <row r="23" spans="1:2" x14ac:dyDescent="0.2">
      <c r="A23" s="11" t="s">
        <v>23</v>
      </c>
      <c r="B23" s="279">
        <v>-9.0117337746739992</v>
      </c>
    </row>
    <row r="24" spans="1:2" x14ac:dyDescent="0.2">
      <c r="A24" s="11" t="s">
        <v>1</v>
      </c>
      <c r="B24" s="279">
        <v>-8.8355511077000006</v>
      </c>
    </row>
    <row r="25" spans="1:2" x14ac:dyDescent="0.2">
      <c r="A25" s="11" t="s">
        <v>17</v>
      </c>
      <c r="B25" s="279">
        <v>-8.6796408587009992</v>
      </c>
    </row>
    <row r="26" spans="1:2" x14ac:dyDescent="0.2">
      <c r="A26" s="11" t="s">
        <v>13</v>
      </c>
      <c r="B26" s="279">
        <v>-7.6089325226079998</v>
      </c>
    </row>
    <row r="27" spans="1:2" x14ac:dyDescent="0.2">
      <c r="A27" s="11" t="s">
        <v>12</v>
      </c>
      <c r="B27" s="279">
        <v>-7.383189919806</v>
      </c>
    </row>
    <row r="28" spans="1:2" x14ac:dyDescent="0.2">
      <c r="A28" s="11" t="s">
        <v>26</v>
      </c>
      <c r="B28" s="279">
        <v>-3.8449811939390002</v>
      </c>
    </row>
    <row r="29" spans="1:2" x14ac:dyDescent="0.2">
      <c r="A29" s="11" t="s">
        <v>3</v>
      </c>
      <c r="B29" s="279">
        <v>-3.635140773666</v>
      </c>
    </row>
    <row r="30" spans="1:2" x14ac:dyDescent="0.2">
      <c r="A30" s="11" t="s">
        <v>15</v>
      </c>
      <c r="B30" s="279">
        <v>-3.5171753442989999</v>
      </c>
    </row>
    <row r="31" spans="1:2" x14ac:dyDescent="0.2">
      <c r="A31" s="11" t="s">
        <v>8</v>
      </c>
      <c r="B31" s="279">
        <v>-2.8168276847759999</v>
      </c>
    </row>
    <row r="32" spans="1:2" x14ac:dyDescent="0.2">
      <c r="A32" s="11" t="s">
        <v>14</v>
      </c>
      <c r="B32" s="279">
        <v>-2.1285383701340002</v>
      </c>
    </row>
    <row r="33" spans="1:2" x14ac:dyDescent="0.2">
      <c r="A33" s="11" t="s">
        <v>25</v>
      </c>
      <c r="B33" s="279">
        <v>-0.60542008051200003</v>
      </c>
    </row>
    <row r="34" spans="1:2" x14ac:dyDescent="0.2">
      <c r="A34" s="11" t="s">
        <v>19</v>
      </c>
      <c r="B34" s="279">
        <v>-0.109116067772</v>
      </c>
    </row>
    <row r="35" spans="1:2" x14ac:dyDescent="0.2">
      <c r="A35" s="11" t="s">
        <v>4</v>
      </c>
      <c r="B35" s="279">
        <v>5.18353169412</v>
      </c>
    </row>
    <row r="36" spans="1:2" x14ac:dyDescent="0.2">
      <c r="A36" s="11" t="s">
        <v>28</v>
      </c>
      <c r="B36" s="279">
        <v>5.6006884145629998</v>
      </c>
    </row>
    <row r="37" spans="1:2" x14ac:dyDescent="0.2">
      <c r="A37" s="11" t="s">
        <v>7</v>
      </c>
      <c r="B37" s="279">
        <v>12.223256286644</v>
      </c>
    </row>
    <row r="38" spans="1:2" x14ac:dyDescent="0.2">
      <c r="A38" s="11" t="s">
        <v>21</v>
      </c>
      <c r="B38" s="279">
        <v>12.803793792115</v>
      </c>
    </row>
  </sheetData>
  <mergeCells count="1">
    <mergeCell ref="H1:I1"/>
  </mergeCells>
  <hyperlinks>
    <hyperlink ref="H1:I1" location="Index!A1" display="Regresar al Índice" xr:uid="{1BF8C782-67C4-4ACD-85D2-1936294D5919}"/>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3FBE-D4AB-49E2-9082-280878399B03}">
  <sheetPr codeName="Hoja109"/>
  <dimension ref="A1:I10"/>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984</v>
      </c>
      <c r="H1" s="525" t="s">
        <v>39</v>
      </c>
      <c r="I1" s="525"/>
    </row>
    <row r="2" spans="1:9" x14ac:dyDescent="0.2">
      <c r="A2" s="11" t="s">
        <v>436</v>
      </c>
    </row>
    <row r="5" spans="1:9" x14ac:dyDescent="0.2">
      <c r="A5" s="11" t="s">
        <v>439</v>
      </c>
      <c r="B5" s="11" t="s">
        <v>53</v>
      </c>
    </row>
    <row r="6" spans="1:9" x14ac:dyDescent="0.2">
      <c r="A6" s="11" t="s">
        <v>440</v>
      </c>
      <c r="B6" s="279">
        <v>-10.5</v>
      </c>
    </row>
    <row r="7" spans="1:9" x14ac:dyDescent="0.2">
      <c r="A7" s="11" t="s">
        <v>377</v>
      </c>
      <c r="B7" s="279">
        <v>-12.5</v>
      </c>
    </row>
    <row r="8" spans="1:9" x14ac:dyDescent="0.2">
      <c r="A8" s="11" t="s">
        <v>441</v>
      </c>
      <c r="B8" s="279">
        <v>-10.6</v>
      </c>
    </row>
    <row r="9" spans="1:9" x14ac:dyDescent="0.2">
      <c r="A9" s="11" t="s">
        <v>1065</v>
      </c>
      <c r="B9" s="279">
        <v>-4.9111441942459999</v>
      </c>
    </row>
    <row r="10" spans="1:9" x14ac:dyDescent="0.2">
      <c r="A10" s="11" t="s">
        <v>1252</v>
      </c>
      <c r="B10" s="279">
        <v>0.62627556870400003</v>
      </c>
    </row>
  </sheetData>
  <mergeCells count="1">
    <mergeCell ref="H1:I1"/>
  </mergeCells>
  <hyperlinks>
    <hyperlink ref="H1:I1" location="Index!A1" display="Regresar al Índice" xr:uid="{2F94EB65-0A16-43FC-90B9-451E34875B79}"/>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dimension ref="A1:I36"/>
  <sheetViews>
    <sheetView workbookViewId="0">
      <selection activeCell="B3" sqref="B3"/>
    </sheetView>
  </sheetViews>
  <sheetFormatPr baseColWidth="10" defaultColWidth="10.85546875" defaultRowHeight="12.75" x14ac:dyDescent="0.2"/>
  <cols>
    <col min="1" max="1" width="24.5703125" style="84" bestFit="1" customWidth="1"/>
    <col min="2" max="3" width="11.42578125" style="84" bestFit="1" customWidth="1"/>
    <col min="4" max="5" width="11" style="84" bestFit="1" customWidth="1"/>
    <col min="6" max="7" width="10.85546875" style="84"/>
    <col min="8" max="13" width="10.85546875" style="84" customWidth="1"/>
    <col min="14" max="16384" width="10.85546875" style="84"/>
  </cols>
  <sheetData>
    <row r="1" spans="1:9" ht="15" x14ac:dyDescent="0.25">
      <c r="A1" s="12" t="s">
        <v>1031</v>
      </c>
      <c r="H1" s="525" t="s">
        <v>39</v>
      </c>
      <c r="I1" s="525"/>
    </row>
    <row r="2" spans="1:9" x14ac:dyDescent="0.2">
      <c r="A2" s="140" t="s">
        <v>325</v>
      </c>
    </row>
    <row r="4" spans="1:9" ht="31.5" customHeight="1" thickBot="1" x14ac:dyDescent="0.25">
      <c r="A4" s="6" t="s">
        <v>341</v>
      </c>
      <c r="B4" s="16" t="s">
        <v>785</v>
      </c>
      <c r="C4" s="16" t="s">
        <v>877</v>
      </c>
      <c r="D4" s="6" t="s">
        <v>35</v>
      </c>
      <c r="E4" s="6" t="s">
        <v>327</v>
      </c>
      <c r="H4" s="84" t="s">
        <v>342</v>
      </c>
      <c r="I4" s="84" t="s">
        <v>343</v>
      </c>
    </row>
    <row r="5" spans="1:9" ht="13.5" thickBot="1" x14ac:dyDescent="0.25">
      <c r="A5" s="85" t="s">
        <v>344</v>
      </c>
      <c r="B5" s="86">
        <v>48454</v>
      </c>
      <c r="C5" s="86">
        <v>50048</v>
      </c>
      <c r="D5" s="86">
        <f>C5-B5</f>
        <v>1594</v>
      </c>
      <c r="E5" s="117">
        <f>C5/B5-1</f>
        <v>3.2897180831303885E-2</v>
      </c>
      <c r="H5" s="84" t="s">
        <v>344</v>
      </c>
      <c r="I5" s="84">
        <v>47790</v>
      </c>
    </row>
    <row r="6" spans="1:9" ht="13.5" thickBot="1" x14ac:dyDescent="0.25">
      <c r="A6" s="89" t="s">
        <v>345</v>
      </c>
      <c r="B6" s="90">
        <v>219763</v>
      </c>
      <c r="C6" s="90">
        <v>223489</v>
      </c>
      <c r="D6" s="86">
        <f t="shared" ref="D6:D18" si="0">C6-B6</f>
        <v>3726</v>
      </c>
      <c r="E6" s="117">
        <f t="shared" ref="E6:E18" si="1">C6/B6-1</f>
        <v>1.695462839513473E-2</v>
      </c>
      <c r="H6" s="84" t="s">
        <v>345</v>
      </c>
      <c r="I6" s="84">
        <v>210205</v>
      </c>
    </row>
    <row r="7" spans="1:9" ht="13.5" thickBot="1" x14ac:dyDescent="0.25">
      <c r="A7" s="89" t="s">
        <v>346</v>
      </c>
      <c r="B7" s="90">
        <v>293244</v>
      </c>
      <c r="C7" s="90">
        <v>296089</v>
      </c>
      <c r="D7" s="86">
        <f t="shared" si="0"/>
        <v>2845</v>
      </c>
      <c r="E7" s="117">
        <f t="shared" si="1"/>
        <v>9.7018182810220122E-3</v>
      </c>
      <c r="H7" s="84" t="s">
        <v>346</v>
      </c>
      <c r="I7" s="84">
        <v>291048</v>
      </c>
    </row>
    <row r="8" spans="1:9" ht="13.5" thickBot="1" x14ac:dyDescent="0.25">
      <c r="A8" s="91" t="s">
        <v>347</v>
      </c>
      <c r="B8" s="90">
        <v>273570</v>
      </c>
      <c r="C8" s="90">
        <v>275644</v>
      </c>
      <c r="D8" s="86">
        <f t="shared" si="0"/>
        <v>2074</v>
      </c>
      <c r="E8" s="117">
        <f t="shared" si="1"/>
        <v>7.5812406331103865E-3</v>
      </c>
      <c r="H8" s="84" t="s">
        <v>347</v>
      </c>
      <c r="I8" s="84">
        <v>270665</v>
      </c>
    </row>
    <row r="9" spans="1:9" ht="13.5" thickBot="1" x14ac:dyDescent="0.25">
      <c r="A9" s="89" t="s">
        <v>348</v>
      </c>
      <c r="B9" s="90">
        <v>247202</v>
      </c>
      <c r="C9" s="90">
        <v>248819</v>
      </c>
      <c r="D9" s="86">
        <f t="shared" si="0"/>
        <v>1617</v>
      </c>
      <c r="E9" s="117">
        <f t="shared" si="1"/>
        <v>6.5412092135177513E-3</v>
      </c>
      <c r="H9" s="84" t="s">
        <v>348</v>
      </c>
      <c r="I9" s="84">
        <v>245327</v>
      </c>
    </row>
    <row r="10" spans="1:9" ht="13.5" thickBot="1" x14ac:dyDescent="0.25">
      <c r="A10" s="89" t="s">
        <v>349</v>
      </c>
      <c r="B10" s="90">
        <v>212413</v>
      </c>
      <c r="C10" s="90">
        <v>214415</v>
      </c>
      <c r="D10" s="86">
        <f t="shared" si="0"/>
        <v>2002</v>
      </c>
      <c r="E10" s="117">
        <f t="shared" si="1"/>
        <v>9.4250351908782282E-3</v>
      </c>
      <c r="H10" s="84" t="s">
        <v>349</v>
      </c>
      <c r="I10" s="84">
        <v>211156</v>
      </c>
    </row>
    <row r="11" spans="1:9" ht="13.5" thickBot="1" x14ac:dyDescent="0.25">
      <c r="A11" s="89" t="s">
        <v>350</v>
      </c>
      <c r="B11" s="90">
        <v>189915</v>
      </c>
      <c r="C11" s="90">
        <v>190832</v>
      </c>
      <c r="D11" s="86">
        <f t="shared" si="0"/>
        <v>917</v>
      </c>
      <c r="E11" s="117">
        <f t="shared" si="1"/>
        <v>4.8284758971117725E-3</v>
      </c>
      <c r="H11" s="84" t="s">
        <v>350</v>
      </c>
      <c r="I11" s="84">
        <v>189045</v>
      </c>
    </row>
    <row r="12" spans="1:9" ht="13.5" thickBot="1" x14ac:dyDescent="0.25">
      <c r="A12" s="89" t="s">
        <v>351</v>
      </c>
      <c r="B12" s="90">
        <v>140676</v>
      </c>
      <c r="C12" s="90">
        <v>141813</v>
      </c>
      <c r="D12" s="86">
        <f t="shared" si="0"/>
        <v>1137</v>
      </c>
      <c r="E12" s="117">
        <f t="shared" si="1"/>
        <v>8.0824021154994874E-3</v>
      </c>
      <c r="H12" s="84" t="s">
        <v>351</v>
      </c>
      <c r="I12" s="84">
        <v>139452</v>
      </c>
    </row>
    <row r="13" spans="1:9" ht="13.5" thickBot="1" x14ac:dyDescent="0.25">
      <c r="A13" s="118" t="s">
        <v>352</v>
      </c>
      <c r="B13" s="119">
        <v>98003</v>
      </c>
      <c r="C13" s="119">
        <v>98641</v>
      </c>
      <c r="D13" s="86">
        <f t="shared" si="0"/>
        <v>638</v>
      </c>
      <c r="E13" s="117">
        <f t="shared" si="1"/>
        <v>6.5100047957715734E-3</v>
      </c>
      <c r="H13" s="84" t="s">
        <v>352</v>
      </c>
      <c r="I13" s="84">
        <v>98249</v>
      </c>
    </row>
    <row r="14" spans="1:9" ht="13.5" thickBot="1" x14ac:dyDescent="0.25">
      <c r="A14" s="104" t="s">
        <v>353</v>
      </c>
      <c r="B14" s="120">
        <v>41678</v>
      </c>
      <c r="C14" s="120">
        <v>41885</v>
      </c>
      <c r="D14" s="86">
        <f t="shared" si="0"/>
        <v>207</v>
      </c>
      <c r="E14" s="117">
        <f t="shared" si="1"/>
        <v>4.9666490714526113E-3</v>
      </c>
      <c r="H14" s="84" t="s">
        <v>353</v>
      </c>
      <c r="I14" s="84">
        <v>43116</v>
      </c>
    </row>
    <row r="15" spans="1:9" ht="13.5" thickBot="1" x14ac:dyDescent="0.25">
      <c r="A15" s="104" t="s">
        <v>354</v>
      </c>
      <c r="B15" s="120">
        <v>14214</v>
      </c>
      <c r="C15" s="120">
        <v>14330</v>
      </c>
      <c r="D15" s="86">
        <f t="shared" si="0"/>
        <v>116</v>
      </c>
      <c r="E15" s="117">
        <f t="shared" si="1"/>
        <v>8.1609680596594902E-3</v>
      </c>
      <c r="H15" s="84" t="s">
        <v>354</v>
      </c>
      <c r="I15" s="84">
        <v>14754</v>
      </c>
    </row>
    <row r="16" spans="1:9" ht="13.5" thickBot="1" x14ac:dyDescent="0.25">
      <c r="A16" s="104" t="s">
        <v>355</v>
      </c>
      <c r="B16" s="120">
        <v>5451</v>
      </c>
      <c r="C16" s="120">
        <v>5497</v>
      </c>
      <c r="D16" s="86">
        <f t="shared" si="0"/>
        <v>46</v>
      </c>
      <c r="E16" s="117">
        <f t="shared" si="1"/>
        <v>8.4388185654007408E-3</v>
      </c>
      <c r="H16" s="84" t="s">
        <v>355</v>
      </c>
      <c r="I16" s="84">
        <v>5621</v>
      </c>
    </row>
    <row r="17" spans="1:9" ht="13.5" thickBot="1" x14ac:dyDescent="0.25">
      <c r="A17" s="104" t="s">
        <v>356</v>
      </c>
      <c r="B17" s="120">
        <v>3700</v>
      </c>
      <c r="C17" s="120">
        <v>3718</v>
      </c>
      <c r="D17" s="86">
        <f t="shared" si="0"/>
        <v>18</v>
      </c>
      <c r="E17" s="117">
        <f t="shared" si="1"/>
        <v>4.8648648648648152E-3</v>
      </c>
      <c r="H17" s="84" t="s">
        <v>356</v>
      </c>
      <c r="I17" s="84">
        <v>3847</v>
      </c>
    </row>
    <row r="18" spans="1:9" ht="13.5" thickBot="1" x14ac:dyDescent="0.25">
      <c r="A18" s="104" t="s">
        <v>357</v>
      </c>
      <c r="B18" s="120">
        <v>51</v>
      </c>
      <c r="C18" s="120">
        <v>49</v>
      </c>
      <c r="D18" s="86">
        <f t="shared" si="0"/>
        <v>-2</v>
      </c>
      <c r="E18" s="117">
        <f t="shared" si="1"/>
        <v>-3.9215686274509776E-2</v>
      </c>
      <c r="H18" s="84" t="s">
        <v>357</v>
      </c>
      <c r="I18" s="84">
        <v>49</v>
      </c>
    </row>
    <row r="19" spans="1:9" ht="13.5" thickBot="1" x14ac:dyDescent="0.25">
      <c r="A19" s="7" t="s">
        <v>54</v>
      </c>
      <c r="B19" s="8">
        <f>SUM(B5:B18)</f>
        <v>1788334</v>
      </c>
      <c r="C19" s="8">
        <f>SUM(C5:C18)</f>
        <v>1805269</v>
      </c>
      <c r="D19" s="33">
        <f>SUM(D5:D18)</f>
        <v>16935</v>
      </c>
      <c r="E19" s="34">
        <f>C19/B19-1</f>
        <v>9.4697075602208081E-3</v>
      </c>
      <c r="H19" s="84" t="s">
        <v>358</v>
      </c>
      <c r="I19" s="84">
        <v>1770324</v>
      </c>
    </row>
    <row r="22" spans="1:9" x14ac:dyDescent="0.2">
      <c r="A22" s="130"/>
      <c r="B22" s="130"/>
    </row>
    <row r="23" spans="1:9" ht="26.25" thickBot="1" x14ac:dyDescent="0.25">
      <c r="A23" s="6" t="s">
        <v>326</v>
      </c>
      <c r="B23" s="16" t="s">
        <v>359</v>
      </c>
      <c r="C23" s="19"/>
      <c r="D23" s="20"/>
      <c r="E23" s="20"/>
    </row>
    <row r="24" spans="1:9" ht="13.5" thickBot="1" x14ac:dyDescent="0.25">
      <c r="A24" s="96" t="s">
        <v>344</v>
      </c>
      <c r="B24" s="97">
        <f>C5/$C$19</f>
        <v>2.7723292207421719E-2</v>
      </c>
      <c r="C24" s="121"/>
      <c r="D24" s="99"/>
      <c r="E24" s="122"/>
    </row>
    <row r="25" spans="1:9" ht="13.5" thickBot="1" x14ac:dyDescent="0.25">
      <c r="A25" s="101" t="s">
        <v>345</v>
      </c>
      <c r="B25" s="97">
        <f>C6/$C$19</f>
        <v>0.12379817079892248</v>
      </c>
      <c r="C25" s="121"/>
      <c r="D25" s="99"/>
      <c r="E25" s="122"/>
    </row>
    <row r="26" spans="1:9" ht="13.5" thickBot="1" x14ac:dyDescent="0.25">
      <c r="A26" s="101" t="s">
        <v>346</v>
      </c>
      <c r="B26" s="97">
        <f t="shared" ref="B26:B30" si="2">C7/$C$19</f>
        <v>0.16401378409533426</v>
      </c>
      <c r="C26" s="121"/>
      <c r="D26" s="99"/>
      <c r="E26" s="122"/>
    </row>
    <row r="27" spans="1:9" ht="13.5" thickBot="1" x14ac:dyDescent="0.25">
      <c r="A27" s="102" t="s">
        <v>347</v>
      </c>
      <c r="B27" s="97">
        <f t="shared" si="2"/>
        <v>0.15268860208644805</v>
      </c>
      <c r="C27" s="121"/>
      <c r="D27" s="99"/>
      <c r="E27" s="122"/>
    </row>
    <row r="28" spans="1:9" ht="13.5" thickBot="1" x14ac:dyDescent="0.25">
      <c r="A28" s="101" t="s">
        <v>348</v>
      </c>
      <c r="B28" s="97">
        <f>C9/$C$19</f>
        <v>0.13782932072727111</v>
      </c>
      <c r="C28" s="121"/>
      <c r="D28" s="99"/>
      <c r="E28" s="122"/>
    </row>
    <row r="29" spans="1:9" ht="13.5" thickBot="1" x14ac:dyDescent="0.25">
      <c r="A29" s="101" t="s">
        <v>349</v>
      </c>
      <c r="B29" s="97">
        <f t="shared" si="2"/>
        <v>0.11877177307093846</v>
      </c>
      <c r="C29" s="121"/>
      <c r="D29" s="99"/>
      <c r="E29" s="122"/>
    </row>
    <row r="30" spans="1:9" ht="13.5" thickBot="1" x14ac:dyDescent="0.25">
      <c r="A30" s="101" t="s">
        <v>350</v>
      </c>
      <c r="B30" s="97">
        <f t="shared" si="2"/>
        <v>0.10570834595841395</v>
      </c>
      <c r="C30" s="121"/>
      <c r="D30" s="99"/>
      <c r="E30" s="122"/>
    </row>
    <row r="31" spans="1:9" ht="13.5" thickBot="1" x14ac:dyDescent="0.25">
      <c r="A31" s="101" t="s">
        <v>351</v>
      </c>
      <c r="B31" s="97">
        <f>C12/$C$19</f>
        <v>7.8555051906391796E-2</v>
      </c>
      <c r="C31" s="121"/>
      <c r="D31" s="99"/>
      <c r="E31" s="122"/>
    </row>
    <row r="32" spans="1:9" ht="13.5" thickBot="1" x14ac:dyDescent="0.25">
      <c r="A32" s="103" t="s">
        <v>352</v>
      </c>
      <c r="B32" s="97">
        <f>C13/$C$19</f>
        <v>5.4640610346712873E-2</v>
      </c>
      <c r="C32" s="121"/>
      <c r="D32" s="99"/>
      <c r="E32" s="122"/>
    </row>
    <row r="33" spans="1:5" ht="13.5" thickBot="1" x14ac:dyDescent="0.25">
      <c r="A33" s="104" t="s">
        <v>360</v>
      </c>
      <c r="B33" s="97">
        <f>B36/C19</f>
        <v>3.6243906032840535E-2</v>
      </c>
      <c r="C33" s="121"/>
      <c r="D33" s="99"/>
      <c r="E33" s="122"/>
    </row>
    <row r="34" spans="1:5" ht="13.5" thickBot="1" x14ac:dyDescent="0.25">
      <c r="A34" s="7" t="s">
        <v>54</v>
      </c>
      <c r="B34" s="26">
        <f>SUM(B24:B33)</f>
        <v>0.99997285723069529</v>
      </c>
      <c r="C34" s="50"/>
      <c r="D34" s="22"/>
      <c r="E34" s="27"/>
    </row>
    <row r="36" spans="1:5" x14ac:dyDescent="0.2">
      <c r="A36" s="84" t="s">
        <v>361</v>
      </c>
      <c r="B36" s="105">
        <f>SUM(C14:C17)</f>
        <v>65430</v>
      </c>
      <c r="C36" s="123">
        <f>B36/C19</f>
        <v>3.6243906032840535E-2</v>
      </c>
    </row>
  </sheetData>
  <mergeCells count="1">
    <mergeCell ref="H1:I1"/>
  </mergeCells>
  <hyperlinks>
    <hyperlink ref="H1:I1" location="Index!A1" display="Regresar al Índice" xr:uid="{00000000-0004-0000-1300-000000000000}"/>
  </hyperlinks>
  <pageMargins left="0.7" right="0.7" top="0.75" bottom="0.75" header="0.3" footer="0.3"/>
  <pageSetup orientation="portrait" horizontalDpi="300" verticalDpi="300"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E5F6D-8F5A-4D74-B64C-94BED7F81DF2}">
  <sheetPr codeName="Hoja110"/>
  <dimension ref="A1:I97"/>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985</v>
      </c>
      <c r="H1" s="525" t="s">
        <v>39</v>
      </c>
      <c r="I1" s="525"/>
    </row>
    <row r="2" spans="1:9" x14ac:dyDescent="0.2">
      <c r="A2" s="11" t="s">
        <v>436</v>
      </c>
    </row>
    <row r="5" spans="1:9" x14ac:dyDescent="0.2">
      <c r="A5" s="11" t="s">
        <v>375</v>
      </c>
      <c r="B5" s="11" t="s">
        <v>437</v>
      </c>
      <c r="C5" s="11" t="s">
        <v>53</v>
      </c>
      <c r="D5" s="11" t="s">
        <v>438</v>
      </c>
    </row>
    <row r="6" spans="1:9" x14ac:dyDescent="0.2">
      <c r="A6" s="11" t="s">
        <v>69</v>
      </c>
      <c r="B6" s="11" t="s">
        <v>173</v>
      </c>
      <c r="C6" s="279">
        <v>-6.3034512102319997</v>
      </c>
      <c r="D6" s="279">
        <v>1.2790311406097501</v>
      </c>
    </row>
    <row r="7" spans="1:9" x14ac:dyDescent="0.2">
      <c r="A7" s="11" t="s">
        <v>55</v>
      </c>
      <c r="B7" s="11" t="s">
        <v>174</v>
      </c>
      <c r="C7" s="279">
        <v>10.536454548807001</v>
      </c>
      <c r="D7" s="279">
        <v>1.8881034606392499</v>
      </c>
    </row>
    <row r="8" spans="1:9" x14ac:dyDescent="0.2">
      <c r="A8" s="11" t="s">
        <v>55</v>
      </c>
      <c r="B8" s="11" t="s">
        <v>175</v>
      </c>
      <c r="C8" s="279">
        <v>0.33518292550700002</v>
      </c>
      <c r="D8" s="279">
        <v>0.972399960895583</v>
      </c>
    </row>
    <row r="9" spans="1:9" x14ac:dyDescent="0.2">
      <c r="A9" s="11" t="s">
        <v>55</v>
      </c>
      <c r="B9" s="11" t="s">
        <v>176</v>
      </c>
      <c r="C9" s="279">
        <v>5.5316780547739999</v>
      </c>
      <c r="D9" s="279">
        <v>1.77778258980017</v>
      </c>
    </row>
    <row r="10" spans="1:9" x14ac:dyDescent="0.2">
      <c r="A10" s="11" t="s">
        <v>55</v>
      </c>
      <c r="B10" s="11" t="s">
        <v>177</v>
      </c>
      <c r="C10" s="279">
        <v>4.236189151424</v>
      </c>
      <c r="D10" s="279">
        <v>1.78372160590175</v>
      </c>
    </row>
    <row r="11" spans="1:9" x14ac:dyDescent="0.2">
      <c r="A11" s="11" t="s">
        <v>55</v>
      </c>
      <c r="B11" s="11" t="s">
        <v>178</v>
      </c>
      <c r="C11" s="279">
        <v>-0.23811116836900001</v>
      </c>
      <c r="D11" s="279">
        <v>1.9223400702601701</v>
      </c>
    </row>
    <row r="12" spans="1:9" x14ac:dyDescent="0.2">
      <c r="A12" s="11" t="s">
        <v>55</v>
      </c>
      <c r="B12" s="11" t="s">
        <v>179</v>
      </c>
      <c r="C12" s="279">
        <v>-11.130891750929001</v>
      </c>
      <c r="D12" s="279">
        <v>0.25304094495024998</v>
      </c>
    </row>
    <row r="13" spans="1:9" x14ac:dyDescent="0.2">
      <c r="A13" s="11" t="s">
        <v>55</v>
      </c>
      <c r="B13" s="11" t="s">
        <v>180</v>
      </c>
      <c r="C13" s="279">
        <v>-4.2002503125070003</v>
      </c>
      <c r="D13" s="279">
        <v>-0.78127395659941701</v>
      </c>
    </row>
    <row r="14" spans="1:9" x14ac:dyDescent="0.2">
      <c r="A14" s="11" t="s">
        <v>55</v>
      </c>
      <c r="B14" s="11" t="s">
        <v>181</v>
      </c>
      <c r="C14" s="279">
        <v>-7.4552193823700001</v>
      </c>
      <c r="D14" s="279">
        <v>-2.0506044655325</v>
      </c>
    </row>
    <row r="15" spans="1:9" x14ac:dyDescent="0.2">
      <c r="A15" s="11" t="s">
        <v>55</v>
      </c>
      <c r="B15" s="11" t="s">
        <v>182</v>
      </c>
      <c r="C15" s="279">
        <v>2.9725976488230001</v>
      </c>
      <c r="D15" s="279">
        <v>-1.44556119996833</v>
      </c>
    </row>
    <row r="16" spans="1:9" x14ac:dyDescent="0.2">
      <c r="A16" s="11" t="s">
        <v>55</v>
      </c>
      <c r="B16" s="11" t="s">
        <v>183</v>
      </c>
      <c r="C16" s="279">
        <v>-4.2077743884330001</v>
      </c>
      <c r="D16" s="279">
        <v>-1.2132818222241699</v>
      </c>
    </row>
    <row r="17" spans="1:4" x14ac:dyDescent="0.2">
      <c r="A17" s="11" t="s">
        <v>55</v>
      </c>
      <c r="B17" s="11" t="s">
        <v>184</v>
      </c>
      <c r="C17" s="279">
        <v>0.23564849953399999</v>
      </c>
      <c r="D17" s="279">
        <v>-0.80732894866424998</v>
      </c>
    </row>
    <row r="18" spans="1:4" x14ac:dyDescent="0.2">
      <c r="A18" s="11" t="s">
        <v>82</v>
      </c>
      <c r="B18" s="11" t="s">
        <v>173</v>
      </c>
      <c r="C18" s="279">
        <v>-10.168560075414</v>
      </c>
      <c r="D18" s="279">
        <v>-1.12942135409608</v>
      </c>
    </row>
    <row r="19" spans="1:4" x14ac:dyDescent="0.2">
      <c r="A19" s="11" t="s">
        <v>55</v>
      </c>
      <c r="B19" s="11" t="s">
        <v>174</v>
      </c>
      <c r="C19" s="279">
        <v>-10.977870136004</v>
      </c>
      <c r="D19" s="279">
        <v>-2.922281744497</v>
      </c>
    </row>
    <row r="20" spans="1:4" x14ac:dyDescent="0.2">
      <c r="A20" s="11" t="s">
        <v>55</v>
      </c>
      <c r="B20" s="11" t="s">
        <v>175</v>
      </c>
      <c r="C20" s="279">
        <v>1.1821114184199999</v>
      </c>
      <c r="D20" s="279">
        <v>-2.8517043700875799</v>
      </c>
    </row>
    <row r="21" spans="1:4" x14ac:dyDescent="0.2">
      <c r="A21" s="11" t="s">
        <v>55</v>
      </c>
      <c r="B21" s="11" t="s">
        <v>176</v>
      </c>
      <c r="C21" s="279">
        <v>-0.93191513197200004</v>
      </c>
      <c r="D21" s="279">
        <v>-3.3903371356497498</v>
      </c>
    </row>
    <row r="22" spans="1:4" x14ac:dyDescent="0.2">
      <c r="A22" s="11" t="s">
        <v>55</v>
      </c>
      <c r="B22" s="11" t="s">
        <v>177</v>
      </c>
      <c r="C22" s="279">
        <v>1.279115350621</v>
      </c>
      <c r="D22" s="279">
        <v>-3.6367599523833301</v>
      </c>
    </row>
    <row r="23" spans="1:4" x14ac:dyDescent="0.2">
      <c r="A23" s="11" t="s">
        <v>55</v>
      </c>
      <c r="B23" s="11" t="s">
        <v>178</v>
      </c>
      <c r="C23" s="279">
        <v>7.2438932766870003</v>
      </c>
      <c r="D23" s="279">
        <v>-3.0132595819620001</v>
      </c>
    </row>
    <row r="24" spans="1:4" x14ac:dyDescent="0.2">
      <c r="A24" s="11" t="s">
        <v>55</v>
      </c>
      <c r="B24" s="11" t="s">
        <v>179</v>
      </c>
      <c r="C24" s="279">
        <v>-4.3915535254050004</v>
      </c>
      <c r="D24" s="279">
        <v>-2.4516480631683302</v>
      </c>
    </row>
    <row r="25" spans="1:4" x14ac:dyDescent="0.2">
      <c r="A25" s="11" t="s">
        <v>55</v>
      </c>
      <c r="B25" s="11" t="s">
        <v>180</v>
      </c>
      <c r="C25" s="279">
        <v>-3.5339192916019999</v>
      </c>
      <c r="D25" s="279">
        <v>-2.3961204780929202</v>
      </c>
    </row>
    <row r="26" spans="1:4" x14ac:dyDescent="0.2">
      <c r="A26" s="11" t="s">
        <v>55</v>
      </c>
      <c r="B26" s="11" t="s">
        <v>181</v>
      </c>
      <c r="C26" s="279">
        <v>-7.5074296572580002</v>
      </c>
      <c r="D26" s="279">
        <v>-2.40047133433358</v>
      </c>
    </row>
    <row r="27" spans="1:4" x14ac:dyDescent="0.2">
      <c r="A27" s="11" t="s">
        <v>55</v>
      </c>
      <c r="B27" s="11" t="s">
        <v>182</v>
      </c>
      <c r="C27" s="279">
        <v>-2.254894396978</v>
      </c>
      <c r="D27" s="279">
        <v>-2.8360956714836698</v>
      </c>
    </row>
    <row r="28" spans="1:4" x14ac:dyDescent="0.2">
      <c r="A28" s="11" t="s">
        <v>55</v>
      </c>
      <c r="B28" s="11" t="s">
        <v>183</v>
      </c>
      <c r="C28" s="279">
        <v>-5.0378178083989997</v>
      </c>
      <c r="D28" s="279">
        <v>-2.9052659564808301</v>
      </c>
    </row>
    <row r="29" spans="1:4" x14ac:dyDescent="0.2">
      <c r="A29" s="11" t="s">
        <v>55</v>
      </c>
      <c r="B29" s="11" t="s">
        <v>184</v>
      </c>
      <c r="C29" s="279">
        <v>-1.9506840525739999</v>
      </c>
      <c r="D29" s="279">
        <v>-3.0874603358231698</v>
      </c>
    </row>
    <row r="30" spans="1:4" x14ac:dyDescent="0.2">
      <c r="A30" s="11" t="s">
        <v>83</v>
      </c>
      <c r="B30" s="11" t="s">
        <v>173</v>
      </c>
      <c r="C30" s="279">
        <v>3.103150003269</v>
      </c>
      <c r="D30" s="279">
        <v>-1.9814844959329201</v>
      </c>
    </row>
    <row r="31" spans="1:4" x14ac:dyDescent="0.2">
      <c r="A31" s="11" t="s">
        <v>55</v>
      </c>
      <c r="B31" s="11" t="s">
        <v>174</v>
      </c>
      <c r="C31" s="279">
        <v>-8.6269489604440004</v>
      </c>
      <c r="D31" s="279">
        <v>-1.78557439796958</v>
      </c>
    </row>
    <row r="32" spans="1:4" x14ac:dyDescent="0.2">
      <c r="A32" s="11" t="s">
        <v>55</v>
      </c>
      <c r="B32" s="11" t="s">
        <v>175</v>
      </c>
      <c r="C32" s="279">
        <v>-8.6239237170060008</v>
      </c>
      <c r="D32" s="279">
        <v>-2.6027439925884202</v>
      </c>
    </row>
    <row r="33" spans="1:4" x14ac:dyDescent="0.2">
      <c r="A33" s="11" t="s">
        <v>55</v>
      </c>
      <c r="B33" s="11" t="s">
        <v>176</v>
      </c>
      <c r="C33" s="279">
        <v>-1.621017596463</v>
      </c>
      <c r="D33" s="279">
        <v>-2.66016919796267</v>
      </c>
    </row>
    <row r="34" spans="1:4" x14ac:dyDescent="0.2">
      <c r="A34" s="11" t="s">
        <v>55</v>
      </c>
      <c r="B34" s="11" t="s">
        <v>177</v>
      </c>
      <c r="C34" s="279">
        <v>2.001139675513</v>
      </c>
      <c r="D34" s="279">
        <v>-2.6000005042216698</v>
      </c>
    </row>
    <row r="35" spans="1:4" x14ac:dyDescent="0.2">
      <c r="A35" s="11" t="s">
        <v>55</v>
      </c>
      <c r="B35" s="11" t="s">
        <v>178</v>
      </c>
      <c r="C35" s="279">
        <v>7.7181007876479999</v>
      </c>
      <c r="D35" s="279">
        <v>-2.5604832116415799</v>
      </c>
    </row>
    <row r="36" spans="1:4" x14ac:dyDescent="0.2">
      <c r="A36" s="11" t="s">
        <v>55</v>
      </c>
      <c r="B36" s="11" t="s">
        <v>179</v>
      </c>
      <c r="C36" s="279">
        <v>25.740823000401999</v>
      </c>
      <c r="D36" s="279">
        <v>-4.9451834491000199E-2</v>
      </c>
    </row>
    <row r="37" spans="1:4" x14ac:dyDescent="0.2">
      <c r="A37" s="11" t="s">
        <v>55</v>
      </c>
      <c r="B37" s="11" t="s">
        <v>180</v>
      </c>
      <c r="C37" s="279">
        <v>26.008139787192</v>
      </c>
      <c r="D37" s="279">
        <v>2.4123864220751701</v>
      </c>
    </row>
    <row r="38" spans="1:4" x14ac:dyDescent="0.2">
      <c r="A38" s="11" t="s">
        <v>55</v>
      </c>
      <c r="B38" s="11" t="s">
        <v>181</v>
      </c>
      <c r="C38" s="279">
        <v>62.383907899748998</v>
      </c>
      <c r="D38" s="279">
        <v>8.2366645518257506</v>
      </c>
    </row>
    <row r="39" spans="1:4" x14ac:dyDescent="0.2">
      <c r="A39" s="11" t="s">
        <v>55</v>
      </c>
      <c r="B39" s="11" t="s">
        <v>182</v>
      </c>
      <c r="C39" s="279">
        <v>2.66168593063</v>
      </c>
      <c r="D39" s="279">
        <v>8.6463795791264193</v>
      </c>
    </row>
    <row r="40" spans="1:4" x14ac:dyDescent="0.2">
      <c r="A40" s="11" t="s">
        <v>55</v>
      </c>
      <c r="B40" s="11" t="s">
        <v>183</v>
      </c>
      <c r="C40" s="279">
        <v>7.7290383116469998</v>
      </c>
      <c r="D40" s="279">
        <v>9.7102842557969193</v>
      </c>
    </row>
    <row r="41" spans="1:4" x14ac:dyDescent="0.2">
      <c r="A41" s="11" t="s">
        <v>55</v>
      </c>
      <c r="B41" s="11" t="s">
        <v>184</v>
      </c>
      <c r="C41" s="279">
        <v>7.4316183833220002</v>
      </c>
      <c r="D41" s="279">
        <v>10.4921427921216</v>
      </c>
    </row>
    <row r="42" spans="1:4" x14ac:dyDescent="0.2">
      <c r="A42" s="11" t="s">
        <v>84</v>
      </c>
      <c r="B42" s="11" t="s">
        <v>173</v>
      </c>
      <c r="C42" s="279">
        <v>20.951172162304001</v>
      </c>
      <c r="D42" s="279">
        <v>11.979477972041201</v>
      </c>
    </row>
    <row r="43" spans="1:4" x14ac:dyDescent="0.2">
      <c r="A43" s="11" t="s">
        <v>55</v>
      </c>
      <c r="B43" s="11" t="s">
        <v>174</v>
      </c>
      <c r="C43" s="279">
        <v>22.665419066820998</v>
      </c>
      <c r="D43" s="279">
        <v>14.5871753076466</v>
      </c>
    </row>
    <row r="44" spans="1:4" x14ac:dyDescent="0.2">
      <c r="A44" s="11" t="s">
        <v>55</v>
      </c>
      <c r="B44" s="11" t="s">
        <v>175</v>
      </c>
      <c r="C44" s="279">
        <v>14.665169976779</v>
      </c>
      <c r="D44" s="279">
        <v>16.527933115462002</v>
      </c>
    </row>
    <row r="45" spans="1:4" x14ac:dyDescent="0.2">
      <c r="A45" s="11" t="s">
        <v>55</v>
      </c>
      <c r="B45" s="11" t="s">
        <v>176</v>
      </c>
      <c r="C45" s="279">
        <v>10.703426304206999</v>
      </c>
      <c r="D45" s="279">
        <v>17.554970107184499</v>
      </c>
    </row>
    <row r="46" spans="1:4" x14ac:dyDescent="0.2">
      <c r="A46" s="11" t="s">
        <v>55</v>
      </c>
      <c r="B46" s="11" t="s">
        <v>177</v>
      </c>
      <c r="C46" s="279">
        <v>6.1518412431499998</v>
      </c>
      <c r="D46" s="279">
        <v>17.900861904487599</v>
      </c>
    </row>
    <row r="47" spans="1:4" x14ac:dyDescent="0.2">
      <c r="A47" s="11" t="s">
        <v>55</v>
      </c>
      <c r="B47" s="11" t="s">
        <v>178</v>
      </c>
      <c r="C47" s="279">
        <v>1.519013573749</v>
      </c>
      <c r="D47" s="279">
        <v>17.384271303329299</v>
      </c>
    </row>
    <row r="48" spans="1:4" x14ac:dyDescent="0.2">
      <c r="A48" s="11" t="s">
        <v>55</v>
      </c>
      <c r="B48" s="11" t="s">
        <v>179</v>
      </c>
      <c r="C48" s="279">
        <v>-16.513484939550001</v>
      </c>
      <c r="D48" s="279">
        <v>13.863078975000001</v>
      </c>
    </row>
    <row r="49" spans="1:4" x14ac:dyDescent="0.2">
      <c r="A49" s="11" t="s">
        <v>55</v>
      </c>
      <c r="B49" s="11" t="s">
        <v>180</v>
      </c>
      <c r="C49" s="279">
        <v>-13.802042252647</v>
      </c>
      <c r="D49" s="279">
        <v>10.5455638050134</v>
      </c>
    </row>
    <row r="50" spans="1:4" x14ac:dyDescent="0.2">
      <c r="A50" s="11" t="s">
        <v>55</v>
      </c>
      <c r="B50" s="11" t="s">
        <v>181</v>
      </c>
      <c r="C50" s="279">
        <v>-21.945710700669</v>
      </c>
      <c r="D50" s="279">
        <v>3.5180955883119198</v>
      </c>
    </row>
    <row r="51" spans="1:4" x14ac:dyDescent="0.2">
      <c r="A51" s="11" t="s">
        <v>55</v>
      </c>
      <c r="B51" s="11" t="s">
        <v>182</v>
      </c>
      <c r="C51" s="279">
        <v>2.798725080973</v>
      </c>
      <c r="D51" s="279">
        <v>3.52951551750717</v>
      </c>
    </row>
    <row r="52" spans="1:4" x14ac:dyDescent="0.2">
      <c r="A52" s="11" t="s">
        <v>55</v>
      </c>
      <c r="B52" s="11" t="s">
        <v>183</v>
      </c>
      <c r="C52" s="279">
        <v>14.375547385077001</v>
      </c>
      <c r="D52" s="279">
        <v>4.0833912736263303</v>
      </c>
    </row>
    <row r="53" spans="1:4" x14ac:dyDescent="0.2">
      <c r="A53" s="11" t="s">
        <v>55</v>
      </c>
      <c r="B53" s="11" t="s">
        <v>184</v>
      </c>
      <c r="C53" s="279">
        <v>2.0917544013090001</v>
      </c>
      <c r="D53" s="279">
        <v>3.6384026084585801</v>
      </c>
    </row>
    <row r="54" spans="1:4" x14ac:dyDescent="0.2">
      <c r="A54" s="11" t="s">
        <v>85</v>
      </c>
      <c r="B54" s="11" t="s">
        <v>173</v>
      </c>
      <c r="C54" s="279">
        <v>4.1860987347079996</v>
      </c>
      <c r="D54" s="279">
        <v>2.2413131561589199</v>
      </c>
    </row>
    <row r="55" spans="1:4" x14ac:dyDescent="0.2">
      <c r="A55" s="11" t="s">
        <v>55</v>
      </c>
      <c r="B55" s="11" t="s">
        <v>174</v>
      </c>
      <c r="C55" s="279">
        <v>5.1466873133600002</v>
      </c>
      <c r="D55" s="279">
        <v>0.78141884337050005</v>
      </c>
    </row>
    <row r="56" spans="1:4" x14ac:dyDescent="0.2">
      <c r="A56" s="11" t="s">
        <v>55</v>
      </c>
      <c r="B56" s="11" t="s">
        <v>175</v>
      </c>
      <c r="C56" s="279">
        <v>9.1418732664239997</v>
      </c>
      <c r="D56" s="279">
        <v>0.32114411750758298</v>
      </c>
    </row>
    <row r="57" spans="1:4" x14ac:dyDescent="0.2">
      <c r="A57" s="11" t="s">
        <v>55</v>
      </c>
      <c r="B57" s="11" t="s">
        <v>176</v>
      </c>
      <c r="C57" s="279">
        <v>-7.5652850162269996</v>
      </c>
      <c r="D57" s="279">
        <v>-1.20124849252858</v>
      </c>
    </row>
    <row r="58" spans="1:4" x14ac:dyDescent="0.2">
      <c r="A58" s="11" t="s">
        <v>55</v>
      </c>
      <c r="B58" s="11" t="s">
        <v>177</v>
      </c>
      <c r="C58" s="279">
        <v>-5.9169460604630002</v>
      </c>
      <c r="D58" s="279">
        <v>-2.2069807678296698</v>
      </c>
    </row>
    <row r="59" spans="1:4" x14ac:dyDescent="0.2">
      <c r="A59" s="11" t="s">
        <v>55</v>
      </c>
      <c r="B59" s="11" t="s">
        <v>178</v>
      </c>
      <c r="C59" s="279">
        <v>-1.0693043792479999</v>
      </c>
      <c r="D59" s="279">
        <v>-2.4226739305794198</v>
      </c>
    </row>
    <row r="60" spans="1:4" x14ac:dyDescent="0.2">
      <c r="A60" s="11" t="s">
        <v>55</v>
      </c>
      <c r="B60" s="11" t="s">
        <v>179</v>
      </c>
      <c r="C60" s="279">
        <v>4.7695685165709998</v>
      </c>
      <c r="D60" s="279">
        <v>-0.64908614256933295</v>
      </c>
    </row>
    <row r="61" spans="1:4" x14ac:dyDescent="0.2">
      <c r="A61" s="11" t="s">
        <v>55</v>
      </c>
      <c r="B61" s="11" t="s">
        <v>180</v>
      </c>
      <c r="C61" s="279">
        <v>4.4290734414499999</v>
      </c>
      <c r="D61" s="279">
        <v>0.87017349860541704</v>
      </c>
    </row>
    <row r="62" spans="1:4" x14ac:dyDescent="0.2">
      <c r="A62" s="11" t="s">
        <v>55</v>
      </c>
      <c r="B62" s="11" t="s">
        <v>181</v>
      </c>
      <c r="C62" s="279">
        <v>11.219603959835</v>
      </c>
      <c r="D62" s="279">
        <v>3.6339497203140798</v>
      </c>
    </row>
    <row r="63" spans="1:4" x14ac:dyDescent="0.2">
      <c r="A63" s="11" t="s">
        <v>55</v>
      </c>
      <c r="B63" s="11" t="s">
        <v>182</v>
      </c>
      <c r="C63" s="279">
        <v>1.4586765272060001</v>
      </c>
      <c r="D63" s="279">
        <v>3.52227900750017</v>
      </c>
    </row>
    <row r="64" spans="1:4" x14ac:dyDescent="0.2">
      <c r="A64" s="11" t="s">
        <v>55</v>
      </c>
      <c r="B64" s="11" t="s">
        <v>183</v>
      </c>
      <c r="C64" s="279">
        <v>-1.52096040733</v>
      </c>
      <c r="D64" s="279">
        <v>2.19757002479958</v>
      </c>
    </row>
    <row r="65" spans="1:4" x14ac:dyDescent="0.2">
      <c r="A65" s="11" t="s">
        <v>55</v>
      </c>
      <c r="B65" s="11" t="s">
        <v>184</v>
      </c>
      <c r="C65" s="279">
        <v>11.524374253395001</v>
      </c>
      <c r="D65" s="279">
        <v>2.98362167914008</v>
      </c>
    </row>
    <row r="66" spans="1:4" x14ac:dyDescent="0.2">
      <c r="A66" s="11" t="s">
        <v>86</v>
      </c>
      <c r="B66" s="11" t="s">
        <v>173</v>
      </c>
      <c r="C66" s="279">
        <v>1.546908737851</v>
      </c>
      <c r="D66" s="279">
        <v>2.7636891794020002</v>
      </c>
    </row>
    <row r="67" spans="1:4" x14ac:dyDescent="0.2">
      <c r="A67" s="11" t="s">
        <v>55</v>
      </c>
      <c r="B67" s="11" t="s">
        <v>174</v>
      </c>
      <c r="C67" s="279">
        <v>-4.4684297000440001</v>
      </c>
      <c r="D67" s="279">
        <v>1.9624294282850001</v>
      </c>
    </row>
    <row r="68" spans="1:4" x14ac:dyDescent="0.2">
      <c r="A68" s="11" t="s">
        <v>55</v>
      </c>
      <c r="B68" s="11" t="s">
        <v>175</v>
      </c>
      <c r="C68" s="279">
        <v>-7.6368127671970001</v>
      </c>
      <c r="D68" s="279">
        <v>0.56420559214991695</v>
      </c>
    </row>
    <row r="69" spans="1:4" x14ac:dyDescent="0.2">
      <c r="A69" s="11" t="s">
        <v>55</v>
      </c>
      <c r="B69" s="11" t="s">
        <v>176</v>
      </c>
      <c r="C69" s="279">
        <v>-2.1860445683140002</v>
      </c>
      <c r="D69" s="279">
        <v>1.012475629476</v>
      </c>
    </row>
    <row r="70" spans="1:4" x14ac:dyDescent="0.2">
      <c r="A70" s="11" t="s">
        <v>55</v>
      </c>
      <c r="B70" s="11" t="s">
        <v>177</v>
      </c>
      <c r="C70" s="279">
        <v>-4.4263132011500002</v>
      </c>
      <c r="D70" s="279">
        <v>1.1366950344187501</v>
      </c>
    </row>
    <row r="71" spans="1:4" x14ac:dyDescent="0.2">
      <c r="A71" s="11" t="s">
        <v>55</v>
      </c>
      <c r="B71" s="11" t="s">
        <v>178</v>
      </c>
      <c r="C71" s="279">
        <v>-15.701409527005</v>
      </c>
      <c r="D71" s="279">
        <v>-8.2647061227666602E-2</v>
      </c>
    </row>
    <row r="72" spans="1:4" x14ac:dyDescent="0.2">
      <c r="A72" s="11" t="s">
        <v>55</v>
      </c>
      <c r="B72" s="11" t="s">
        <v>179</v>
      </c>
      <c r="C72" s="279">
        <v>1.3222693440690001</v>
      </c>
      <c r="D72" s="279">
        <v>-0.36992199226950001</v>
      </c>
    </row>
    <row r="73" spans="1:4" x14ac:dyDescent="0.2">
      <c r="A73" s="11" t="s">
        <v>55</v>
      </c>
      <c r="B73" s="11" t="s">
        <v>180</v>
      </c>
      <c r="C73" s="279">
        <v>-2.5812376511330002</v>
      </c>
      <c r="D73" s="279">
        <v>-0.95411458331808296</v>
      </c>
    </row>
    <row r="74" spans="1:4" x14ac:dyDescent="0.2">
      <c r="A74" s="11" t="s">
        <v>55</v>
      </c>
      <c r="B74" s="11" t="s">
        <v>181</v>
      </c>
      <c r="C74" s="279">
        <v>-14.517797336955001</v>
      </c>
      <c r="D74" s="279">
        <v>-3.0988980247172502</v>
      </c>
    </row>
    <row r="75" spans="1:4" x14ac:dyDescent="0.2">
      <c r="A75" s="11" t="s">
        <v>55</v>
      </c>
      <c r="B75" s="11" t="s">
        <v>182</v>
      </c>
      <c r="C75" s="279">
        <v>1.328006921699</v>
      </c>
      <c r="D75" s="279">
        <v>-3.1097871585095</v>
      </c>
    </row>
    <row r="76" spans="1:4" x14ac:dyDescent="0.2">
      <c r="A76" s="11" t="s">
        <v>55</v>
      </c>
      <c r="B76" s="11" t="s">
        <v>183</v>
      </c>
      <c r="C76" s="279">
        <v>-12.163185790855</v>
      </c>
      <c r="D76" s="279">
        <v>-3.9966392738032499</v>
      </c>
    </row>
    <row r="77" spans="1:4" x14ac:dyDescent="0.2">
      <c r="A77" s="11" t="s">
        <v>55</v>
      </c>
      <c r="B77" s="11" t="s">
        <v>184</v>
      </c>
      <c r="C77" s="279">
        <v>-0.707733082485</v>
      </c>
      <c r="D77" s="279">
        <v>-5.0159815517932502</v>
      </c>
    </row>
    <row r="78" spans="1:4" x14ac:dyDescent="0.2">
      <c r="A78" s="11" t="s">
        <v>87</v>
      </c>
      <c r="B78" s="11" t="s">
        <v>173</v>
      </c>
      <c r="C78" s="279">
        <v>8.184325045345</v>
      </c>
      <c r="D78" s="279">
        <v>-4.4628635261687499</v>
      </c>
    </row>
    <row r="79" spans="1:4" x14ac:dyDescent="0.2">
      <c r="A79" s="11" t="s">
        <v>55</v>
      </c>
      <c r="B79" s="11" t="s">
        <v>174</v>
      </c>
      <c r="C79" s="279">
        <v>8.2069810284209996</v>
      </c>
      <c r="D79" s="279">
        <v>-3.4065792987966699</v>
      </c>
    </row>
    <row r="80" spans="1:4" x14ac:dyDescent="0.2">
      <c r="A80" s="11" t="s">
        <v>55</v>
      </c>
      <c r="B80" s="11" t="s">
        <v>175</v>
      </c>
      <c r="C80" s="279">
        <v>-0.305126970178</v>
      </c>
      <c r="D80" s="279">
        <v>-2.79560548237842</v>
      </c>
    </row>
    <row r="81" spans="1:4" x14ac:dyDescent="0.2">
      <c r="A81" s="11" t="s">
        <v>55</v>
      </c>
      <c r="B81" s="11" t="s">
        <v>176</v>
      </c>
      <c r="C81" s="279">
        <v>0.75633303449900002</v>
      </c>
      <c r="D81" s="279">
        <v>-2.55040734881067</v>
      </c>
    </row>
    <row r="82" spans="1:4" x14ac:dyDescent="0.2">
      <c r="A82" s="11" t="s">
        <v>55</v>
      </c>
      <c r="B82" s="11" t="s">
        <v>177</v>
      </c>
      <c r="C82" s="279">
        <v>-13.447659999937001</v>
      </c>
      <c r="D82" s="279">
        <v>-3.3021862487095799</v>
      </c>
    </row>
    <row r="83" spans="1:4" x14ac:dyDescent="0.2">
      <c r="A83" s="11" t="s">
        <v>55</v>
      </c>
      <c r="B83" s="11" t="s">
        <v>178</v>
      </c>
      <c r="C83" s="279">
        <v>-3.4848531932750002</v>
      </c>
      <c r="D83" s="279">
        <v>-2.28413988756542</v>
      </c>
    </row>
    <row r="84" spans="1:4" x14ac:dyDescent="0.2">
      <c r="A84" s="11" t="s">
        <v>55</v>
      </c>
      <c r="B84" s="11" t="s">
        <v>179</v>
      </c>
      <c r="C84" s="279">
        <v>-6.0711333834780001</v>
      </c>
      <c r="D84" s="279">
        <v>-2.9002567815276699</v>
      </c>
    </row>
    <row r="85" spans="1:4" x14ac:dyDescent="0.2">
      <c r="A85" s="11" t="s">
        <v>55</v>
      </c>
      <c r="B85" s="11" t="s">
        <v>180</v>
      </c>
      <c r="C85" s="279">
        <v>-4.4883460700960001</v>
      </c>
      <c r="D85" s="279">
        <v>-3.0591824831079202</v>
      </c>
    </row>
    <row r="86" spans="1:4" x14ac:dyDescent="0.2">
      <c r="A86" s="11" t="s">
        <v>55</v>
      </c>
      <c r="B86" s="11" t="s">
        <v>181</v>
      </c>
      <c r="C86" s="279">
        <v>-12.034294847986001</v>
      </c>
      <c r="D86" s="279">
        <v>-2.8522239423604998</v>
      </c>
    </row>
    <row r="87" spans="1:4" x14ac:dyDescent="0.2">
      <c r="A87" s="11" t="s">
        <v>55</v>
      </c>
      <c r="B87" s="11" t="s">
        <v>182</v>
      </c>
      <c r="C87" s="279">
        <v>-15.561920486742</v>
      </c>
      <c r="D87" s="279">
        <v>-4.2597178930639199</v>
      </c>
    </row>
    <row r="88" spans="1:4" x14ac:dyDescent="0.2">
      <c r="A88" s="11" t="s">
        <v>55</v>
      </c>
      <c r="B88" s="11" t="s">
        <v>183</v>
      </c>
      <c r="C88" s="279">
        <v>-6.4683465405830001</v>
      </c>
      <c r="D88" s="279">
        <v>-3.7851479555412499</v>
      </c>
    </row>
    <row r="89" spans="1:4" x14ac:dyDescent="0.2">
      <c r="A89" s="11" t="s">
        <v>55</v>
      </c>
      <c r="B89" s="11" t="s">
        <v>184</v>
      </c>
      <c r="C89" s="279">
        <v>-14.966037355431</v>
      </c>
      <c r="D89" s="279">
        <v>-4.9733399782867496</v>
      </c>
    </row>
    <row r="90" spans="1:4" x14ac:dyDescent="0.2">
      <c r="A90" s="11" t="s">
        <v>88</v>
      </c>
      <c r="B90" s="11" t="s">
        <v>173</v>
      </c>
      <c r="C90" s="279">
        <v>-17.940834756383001</v>
      </c>
      <c r="D90" s="279">
        <v>-7.1504366284307501</v>
      </c>
    </row>
    <row r="91" spans="1:4" x14ac:dyDescent="0.2">
      <c r="A91" s="11" t="s">
        <v>55</v>
      </c>
      <c r="B91" s="11" t="s">
        <v>174</v>
      </c>
      <c r="C91" s="279">
        <v>-18.713233923661999</v>
      </c>
      <c r="D91" s="279">
        <v>-9.3937878744376704</v>
      </c>
    </row>
    <row r="92" spans="1:4" x14ac:dyDescent="0.2">
      <c r="A92" s="11" t="s">
        <v>55</v>
      </c>
      <c r="B92" s="11" t="s">
        <v>175</v>
      </c>
      <c r="C92" s="279">
        <v>-7.3292024099780004</v>
      </c>
      <c r="D92" s="279">
        <v>-9.9791274944210002</v>
      </c>
    </row>
    <row r="93" spans="1:4" x14ac:dyDescent="0.2">
      <c r="A93" s="11" t="s">
        <v>55</v>
      </c>
      <c r="B93" s="11" t="s">
        <v>176</v>
      </c>
      <c r="C93" s="279">
        <v>-32.305190955888001</v>
      </c>
      <c r="D93" s="279">
        <v>-12.7342544936199</v>
      </c>
    </row>
    <row r="94" spans="1:4" x14ac:dyDescent="0.2">
      <c r="A94" s="11" t="s">
        <v>55</v>
      </c>
      <c r="B94" s="11" t="s">
        <v>177</v>
      </c>
      <c r="C94" s="279">
        <v>-12.291648539080001</v>
      </c>
      <c r="D94" s="279">
        <v>-12.637920205215201</v>
      </c>
    </row>
    <row r="95" spans="1:4" x14ac:dyDescent="0.2">
      <c r="A95" s="11" t="s">
        <v>55</v>
      </c>
      <c r="B95" s="11" t="s">
        <v>178</v>
      </c>
      <c r="C95" s="279">
        <v>8.470128360815</v>
      </c>
      <c r="D95" s="279">
        <v>-11.641671742374299</v>
      </c>
    </row>
    <row r="96" spans="1:4" x14ac:dyDescent="0.2">
      <c r="A96" s="11" t="s">
        <v>55</v>
      </c>
      <c r="B96" s="11" t="s">
        <v>179</v>
      </c>
      <c r="C96" s="279">
        <v>-18.059932177278998</v>
      </c>
      <c r="D96" s="279">
        <v>-12.6407383085244</v>
      </c>
    </row>
    <row r="97" spans="1:4" x14ac:dyDescent="0.2">
      <c r="A97" s="11" t="s">
        <v>55</v>
      </c>
      <c r="B97" s="11" t="s">
        <v>180</v>
      </c>
      <c r="C97" s="279">
        <v>-12.496016676262</v>
      </c>
      <c r="D97" s="279">
        <v>-13.3080441923716</v>
      </c>
    </row>
  </sheetData>
  <mergeCells count="1">
    <mergeCell ref="H1:I1"/>
  </mergeCells>
  <hyperlinks>
    <hyperlink ref="H1:I1" location="Index!A1" display="Regresar al Índice" xr:uid="{2D08DDB1-1ABA-41A8-AA13-5B2E00FF4300}"/>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F6F0-1784-4BFE-8218-8BED0F2DF82D}">
  <sheetPr codeName="Hoja111"/>
  <dimension ref="A1:I38"/>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986</v>
      </c>
      <c r="H1" s="525" t="s">
        <v>39</v>
      </c>
      <c r="I1" s="525"/>
    </row>
    <row r="2" spans="1:9" x14ac:dyDescent="0.2">
      <c r="A2" s="11" t="s">
        <v>436</v>
      </c>
    </row>
    <row r="5" spans="1:9" x14ac:dyDescent="0.2">
      <c r="A5" s="11" t="s">
        <v>2</v>
      </c>
      <c r="B5" s="11" t="s">
        <v>53</v>
      </c>
    </row>
    <row r="6" spans="1:9" x14ac:dyDescent="0.2">
      <c r="A6" s="11" t="s">
        <v>30</v>
      </c>
      <c r="B6" s="279">
        <v>-51.938669418048001</v>
      </c>
    </row>
    <row r="7" spans="1:9" x14ac:dyDescent="0.2">
      <c r="A7" s="11" t="s">
        <v>5</v>
      </c>
      <c r="B7" s="279">
        <v>-46.027454328973</v>
      </c>
    </row>
    <row r="8" spans="1:9" x14ac:dyDescent="0.2">
      <c r="A8" s="11" t="s">
        <v>29</v>
      </c>
      <c r="B8" s="279">
        <v>-37.526174838383</v>
      </c>
    </row>
    <row r="9" spans="1:9" x14ac:dyDescent="0.2">
      <c r="A9" s="11" t="s">
        <v>22</v>
      </c>
      <c r="B9" s="279">
        <v>-34.886282005913998</v>
      </c>
    </row>
    <row r="10" spans="1:9" x14ac:dyDescent="0.2">
      <c r="A10" s="11" t="s">
        <v>24</v>
      </c>
      <c r="B10" s="279">
        <v>-28.9240342899</v>
      </c>
    </row>
    <row r="11" spans="1:9" x14ac:dyDescent="0.2">
      <c r="A11" s="11" t="s">
        <v>11</v>
      </c>
      <c r="B11" s="279">
        <v>-26.278752226026999</v>
      </c>
    </row>
    <row r="12" spans="1:9" x14ac:dyDescent="0.2">
      <c r="A12" s="11" t="s">
        <v>17</v>
      </c>
      <c r="B12" s="279">
        <v>-24.799635072299999</v>
      </c>
    </row>
    <row r="13" spans="1:9" x14ac:dyDescent="0.2">
      <c r="A13" s="11" t="s">
        <v>9</v>
      </c>
      <c r="B13" s="279">
        <v>-23.737256454535</v>
      </c>
    </row>
    <row r="14" spans="1:9" x14ac:dyDescent="0.2">
      <c r="A14" s="11" t="s">
        <v>18</v>
      </c>
      <c r="B14" s="279">
        <v>-21.817506888031001</v>
      </c>
    </row>
    <row r="15" spans="1:9" x14ac:dyDescent="0.2">
      <c r="A15" s="11" t="s">
        <v>6</v>
      </c>
      <c r="B15" s="279">
        <v>-20.559632428156998</v>
      </c>
    </row>
    <row r="16" spans="1:9" x14ac:dyDescent="0.2">
      <c r="A16" s="11" t="s">
        <v>33</v>
      </c>
      <c r="B16" s="279">
        <v>-18.352280318325999</v>
      </c>
    </row>
    <row r="17" spans="1:2" x14ac:dyDescent="0.2">
      <c r="A17" s="11" t="s">
        <v>26</v>
      </c>
      <c r="B17" s="279">
        <v>-18.18712732158</v>
      </c>
    </row>
    <row r="18" spans="1:2" x14ac:dyDescent="0.2">
      <c r="A18" s="11" t="s">
        <v>16</v>
      </c>
      <c r="B18" s="279">
        <v>-14.960741877014</v>
      </c>
    </row>
    <row r="19" spans="1:2" x14ac:dyDescent="0.2">
      <c r="A19" s="11" t="s">
        <v>13</v>
      </c>
      <c r="B19" s="279">
        <v>-13.503381715013999</v>
      </c>
    </row>
    <row r="20" spans="1:2" x14ac:dyDescent="0.2">
      <c r="A20" s="11" t="s">
        <v>1</v>
      </c>
      <c r="B20" s="279">
        <v>-12.865552608422</v>
      </c>
    </row>
    <row r="21" spans="1:2" x14ac:dyDescent="0.2">
      <c r="A21" s="11" t="s">
        <v>0</v>
      </c>
      <c r="B21" s="279">
        <v>-12.496016676262</v>
      </c>
    </row>
    <row r="22" spans="1:2" x14ac:dyDescent="0.2">
      <c r="A22" s="11" t="s">
        <v>20</v>
      </c>
      <c r="B22" s="279">
        <v>-11.902912515779001</v>
      </c>
    </row>
    <row r="23" spans="1:2" x14ac:dyDescent="0.2">
      <c r="A23" s="11" t="s">
        <v>12</v>
      </c>
      <c r="B23" s="279">
        <v>-11.743630391925</v>
      </c>
    </row>
    <row r="24" spans="1:2" x14ac:dyDescent="0.2">
      <c r="A24" s="11" t="s">
        <v>32</v>
      </c>
      <c r="B24" s="279">
        <v>-10.936355247607001</v>
      </c>
    </row>
    <row r="25" spans="1:2" x14ac:dyDescent="0.2">
      <c r="A25" s="11" t="s">
        <v>19</v>
      </c>
      <c r="B25" s="279">
        <v>-9.8253781940350002</v>
      </c>
    </row>
    <row r="26" spans="1:2" x14ac:dyDescent="0.2">
      <c r="A26" s="11" t="s">
        <v>14</v>
      </c>
      <c r="B26" s="279">
        <v>-8.8477774751479998</v>
      </c>
    </row>
    <row r="27" spans="1:2" x14ac:dyDescent="0.2">
      <c r="A27" s="11" t="s">
        <v>8</v>
      </c>
      <c r="B27" s="279">
        <v>-8.0465305855419995</v>
      </c>
    </row>
    <row r="28" spans="1:2" x14ac:dyDescent="0.2">
      <c r="A28" s="11" t="s">
        <v>31</v>
      </c>
      <c r="B28" s="279">
        <v>-6.742350824671</v>
      </c>
    </row>
    <row r="29" spans="1:2" x14ac:dyDescent="0.2">
      <c r="A29" s="11" t="s">
        <v>25</v>
      </c>
      <c r="B29" s="279">
        <v>-4.3744117377779999</v>
      </c>
    </row>
    <row r="30" spans="1:2" x14ac:dyDescent="0.2">
      <c r="A30" s="11" t="s">
        <v>10</v>
      </c>
      <c r="B30" s="279">
        <v>-3.6142319449340001</v>
      </c>
    </row>
    <row r="31" spans="1:2" x14ac:dyDescent="0.2">
      <c r="A31" s="11" t="s">
        <v>3</v>
      </c>
      <c r="B31" s="279">
        <v>1.4074866810060001</v>
      </c>
    </row>
    <row r="32" spans="1:2" x14ac:dyDescent="0.2">
      <c r="A32" s="11" t="s">
        <v>27</v>
      </c>
      <c r="B32" s="279">
        <v>3.1654516906380001</v>
      </c>
    </row>
    <row r="33" spans="1:2" x14ac:dyDescent="0.2">
      <c r="A33" s="11" t="s">
        <v>23</v>
      </c>
      <c r="B33" s="279">
        <v>4.4224252451600004</v>
      </c>
    </row>
    <row r="34" spans="1:2" x14ac:dyDescent="0.2">
      <c r="A34" s="11" t="s">
        <v>4</v>
      </c>
      <c r="B34" s="279">
        <v>10.796205385164001</v>
      </c>
    </row>
    <row r="35" spans="1:2" x14ac:dyDescent="0.2">
      <c r="A35" s="11" t="s">
        <v>15</v>
      </c>
      <c r="B35" s="279">
        <v>14.082536567521</v>
      </c>
    </row>
    <row r="36" spans="1:2" x14ac:dyDescent="0.2">
      <c r="A36" s="11" t="s">
        <v>28</v>
      </c>
      <c r="B36" s="279">
        <v>16.130545701266001</v>
      </c>
    </row>
    <row r="37" spans="1:2" x14ac:dyDescent="0.2">
      <c r="A37" s="11" t="s">
        <v>21</v>
      </c>
      <c r="B37" s="279">
        <v>17.801758418182999</v>
      </c>
    </row>
    <row r="38" spans="1:2" x14ac:dyDescent="0.2">
      <c r="A38" s="11" t="s">
        <v>7</v>
      </c>
      <c r="B38" s="279">
        <v>19.776881082669</v>
      </c>
    </row>
  </sheetData>
  <mergeCells count="1">
    <mergeCell ref="H1:I1"/>
  </mergeCells>
  <hyperlinks>
    <hyperlink ref="H1:I1" location="Index!A1" display="Regresar al Índice" xr:uid="{4A785A60-9A86-465E-B987-A19D0A376114}"/>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93CD-6A31-4473-9F58-1C9F41606BA1}">
  <sheetPr codeName="Hoja112"/>
  <dimension ref="A1:I97"/>
  <sheetViews>
    <sheetView topLeftCell="A62" workbookViewId="0">
      <selection activeCell="B3" sqref="B3"/>
    </sheetView>
  </sheetViews>
  <sheetFormatPr baseColWidth="10" defaultColWidth="9.140625" defaultRowHeight="12.75" x14ac:dyDescent="0.2"/>
  <cols>
    <col min="1" max="16384" width="9.140625" style="11"/>
  </cols>
  <sheetData>
    <row r="1" spans="1:9" ht="15" x14ac:dyDescent="0.25">
      <c r="A1" s="12" t="s">
        <v>987</v>
      </c>
      <c r="H1" s="525" t="s">
        <v>39</v>
      </c>
      <c r="I1" s="525"/>
    </row>
    <row r="2" spans="1:9" x14ac:dyDescent="0.2">
      <c r="A2" s="11" t="s">
        <v>436</v>
      </c>
    </row>
    <row r="5" spans="1:9" x14ac:dyDescent="0.2">
      <c r="A5" s="11" t="s">
        <v>375</v>
      </c>
      <c r="B5" s="11" t="s">
        <v>437</v>
      </c>
      <c r="C5" s="11" t="s">
        <v>53</v>
      </c>
      <c r="D5" s="11" t="s">
        <v>438</v>
      </c>
    </row>
    <row r="6" spans="1:9" x14ac:dyDescent="0.2">
      <c r="A6" s="11" t="s">
        <v>69</v>
      </c>
      <c r="B6" s="11" t="s">
        <v>173</v>
      </c>
      <c r="C6" s="279">
        <v>4.3487030115919998</v>
      </c>
      <c r="D6" s="279">
        <v>5.2029711583640799</v>
      </c>
    </row>
    <row r="7" spans="1:9" x14ac:dyDescent="0.2">
      <c r="A7" s="11" t="s">
        <v>55</v>
      </c>
      <c r="B7" s="11" t="s">
        <v>174</v>
      </c>
      <c r="C7" s="279">
        <v>7.6582664883000001E-2</v>
      </c>
      <c r="D7" s="279">
        <v>4.7128736738765804</v>
      </c>
    </row>
    <row r="8" spans="1:9" x14ac:dyDescent="0.2">
      <c r="A8" s="11" t="s">
        <v>55</v>
      </c>
      <c r="B8" s="11" t="s">
        <v>175</v>
      </c>
      <c r="C8" s="279">
        <v>-5.3108538625669999</v>
      </c>
      <c r="D8" s="279">
        <v>3.6913361160450799</v>
      </c>
    </row>
    <row r="9" spans="1:9" x14ac:dyDescent="0.2">
      <c r="A9" s="11" t="s">
        <v>55</v>
      </c>
      <c r="B9" s="11" t="s">
        <v>176</v>
      </c>
      <c r="C9" s="279">
        <v>9.7671918075280004</v>
      </c>
      <c r="D9" s="279">
        <v>4.2851389770037498</v>
      </c>
    </row>
    <row r="10" spans="1:9" x14ac:dyDescent="0.2">
      <c r="A10" s="11" t="s">
        <v>55</v>
      </c>
      <c r="B10" s="11" t="s">
        <v>177</v>
      </c>
      <c r="C10" s="279">
        <v>-0.25058589442700002</v>
      </c>
      <c r="D10" s="279">
        <v>3.5708749842538299</v>
      </c>
    </row>
    <row r="11" spans="1:9" x14ac:dyDescent="0.2">
      <c r="A11" s="11" t="s">
        <v>55</v>
      </c>
      <c r="B11" s="11" t="s">
        <v>178</v>
      </c>
      <c r="C11" s="279">
        <v>0.414110519191</v>
      </c>
      <c r="D11" s="279">
        <v>2.9636353836363298</v>
      </c>
    </row>
    <row r="12" spans="1:9" x14ac:dyDescent="0.2">
      <c r="A12" s="11" t="s">
        <v>55</v>
      </c>
      <c r="B12" s="11" t="s">
        <v>179</v>
      </c>
      <c r="C12" s="279">
        <v>8.5280127490620004</v>
      </c>
      <c r="D12" s="279">
        <v>2.9194842686857498</v>
      </c>
    </row>
    <row r="13" spans="1:9" x14ac:dyDescent="0.2">
      <c r="A13" s="11" t="s">
        <v>55</v>
      </c>
      <c r="B13" s="11" t="s">
        <v>180</v>
      </c>
      <c r="C13" s="279">
        <v>9.3677059504359992</v>
      </c>
      <c r="D13" s="279">
        <v>3.4001024248570801</v>
      </c>
    </row>
    <row r="14" spans="1:9" x14ac:dyDescent="0.2">
      <c r="A14" s="11" t="s">
        <v>55</v>
      </c>
      <c r="B14" s="11" t="s">
        <v>181</v>
      </c>
      <c r="C14" s="279">
        <v>8.7004190928170004</v>
      </c>
      <c r="D14" s="279">
        <v>4.0922893705383299</v>
      </c>
    </row>
    <row r="15" spans="1:9" x14ac:dyDescent="0.2">
      <c r="A15" s="11" t="s">
        <v>55</v>
      </c>
      <c r="B15" s="11" t="s">
        <v>182</v>
      </c>
      <c r="C15" s="279">
        <v>10.349312481681</v>
      </c>
      <c r="D15" s="279">
        <v>4.4625152884427504</v>
      </c>
    </row>
    <row r="16" spans="1:9" x14ac:dyDescent="0.2">
      <c r="A16" s="11" t="s">
        <v>55</v>
      </c>
      <c r="B16" s="11" t="s">
        <v>183</v>
      </c>
      <c r="C16" s="279">
        <v>8.4345489087800001</v>
      </c>
      <c r="D16" s="279">
        <v>4.8844700593845802</v>
      </c>
    </row>
    <row r="17" spans="1:4" x14ac:dyDescent="0.2">
      <c r="A17" s="11" t="s">
        <v>55</v>
      </c>
      <c r="B17" s="11" t="s">
        <v>184</v>
      </c>
      <c r="C17" s="279">
        <v>7.3453727455460003</v>
      </c>
      <c r="D17" s="279">
        <v>5.1475433478768302</v>
      </c>
    </row>
    <row r="18" spans="1:4" x14ac:dyDescent="0.2">
      <c r="A18" s="11" t="s">
        <v>82</v>
      </c>
      <c r="B18" s="11" t="s">
        <v>173</v>
      </c>
      <c r="C18" s="279">
        <v>12.680306041659</v>
      </c>
      <c r="D18" s="279">
        <v>5.8418436003824201</v>
      </c>
    </row>
    <row r="19" spans="1:4" x14ac:dyDescent="0.2">
      <c r="A19" s="11" t="s">
        <v>55</v>
      </c>
      <c r="B19" s="11" t="s">
        <v>174</v>
      </c>
      <c r="C19" s="279">
        <v>10.473254192744999</v>
      </c>
      <c r="D19" s="279">
        <v>6.7082328943709202</v>
      </c>
    </row>
    <row r="20" spans="1:4" x14ac:dyDescent="0.2">
      <c r="A20" s="11" t="s">
        <v>55</v>
      </c>
      <c r="B20" s="11" t="s">
        <v>175</v>
      </c>
      <c r="C20" s="279">
        <v>17.077385479703999</v>
      </c>
      <c r="D20" s="279">
        <v>8.5739195062268294</v>
      </c>
    </row>
    <row r="21" spans="1:4" x14ac:dyDescent="0.2">
      <c r="A21" s="11" t="s">
        <v>55</v>
      </c>
      <c r="B21" s="11" t="s">
        <v>176</v>
      </c>
      <c r="C21" s="279">
        <v>10.079548218317001</v>
      </c>
      <c r="D21" s="279">
        <v>8.5999492071259205</v>
      </c>
    </row>
    <row r="22" spans="1:4" x14ac:dyDescent="0.2">
      <c r="A22" s="11" t="s">
        <v>55</v>
      </c>
      <c r="B22" s="11" t="s">
        <v>177</v>
      </c>
      <c r="C22" s="279">
        <v>19.197242984430002</v>
      </c>
      <c r="D22" s="279">
        <v>10.220601613697299</v>
      </c>
    </row>
    <row r="23" spans="1:4" x14ac:dyDescent="0.2">
      <c r="A23" s="11" t="s">
        <v>55</v>
      </c>
      <c r="B23" s="11" t="s">
        <v>178</v>
      </c>
      <c r="C23" s="279">
        <v>14.834136043873</v>
      </c>
      <c r="D23" s="279">
        <v>11.4222704074208</v>
      </c>
    </row>
    <row r="24" spans="1:4" x14ac:dyDescent="0.2">
      <c r="A24" s="11" t="s">
        <v>55</v>
      </c>
      <c r="B24" s="11" t="s">
        <v>179</v>
      </c>
      <c r="C24" s="279">
        <v>12.099187700177</v>
      </c>
      <c r="D24" s="279">
        <v>11.7198683200138</v>
      </c>
    </row>
    <row r="25" spans="1:4" x14ac:dyDescent="0.2">
      <c r="A25" s="11" t="s">
        <v>55</v>
      </c>
      <c r="B25" s="11" t="s">
        <v>180</v>
      </c>
      <c r="C25" s="279">
        <v>7.1975577726460003</v>
      </c>
      <c r="D25" s="279">
        <v>11.5390226385313</v>
      </c>
    </row>
    <row r="26" spans="1:4" x14ac:dyDescent="0.2">
      <c r="A26" s="11" t="s">
        <v>55</v>
      </c>
      <c r="B26" s="11" t="s">
        <v>181</v>
      </c>
      <c r="C26" s="279">
        <v>15.484533073288</v>
      </c>
      <c r="D26" s="279">
        <v>12.1043654702372</v>
      </c>
    </row>
    <row r="27" spans="1:4" x14ac:dyDescent="0.2">
      <c r="A27" s="11" t="s">
        <v>55</v>
      </c>
      <c r="B27" s="11" t="s">
        <v>182</v>
      </c>
      <c r="C27" s="279">
        <v>9.2239745198709997</v>
      </c>
      <c r="D27" s="279">
        <v>12.010587306752999</v>
      </c>
    </row>
    <row r="28" spans="1:4" x14ac:dyDescent="0.2">
      <c r="A28" s="11" t="s">
        <v>55</v>
      </c>
      <c r="B28" s="11" t="s">
        <v>183</v>
      </c>
      <c r="C28" s="279">
        <v>10.835509286597</v>
      </c>
      <c r="D28" s="279">
        <v>12.2106673382377</v>
      </c>
    </row>
    <row r="29" spans="1:4" x14ac:dyDescent="0.2">
      <c r="A29" s="11" t="s">
        <v>55</v>
      </c>
      <c r="B29" s="11" t="s">
        <v>184</v>
      </c>
      <c r="C29" s="279">
        <v>15.346389089086999</v>
      </c>
      <c r="D29" s="279">
        <v>12.877418700199501</v>
      </c>
    </row>
    <row r="30" spans="1:4" x14ac:dyDescent="0.2">
      <c r="A30" s="11" t="s">
        <v>83</v>
      </c>
      <c r="B30" s="11" t="s">
        <v>173</v>
      </c>
      <c r="C30" s="279">
        <v>12.579759439946001</v>
      </c>
      <c r="D30" s="279">
        <v>12.869039816723401</v>
      </c>
    </row>
    <row r="31" spans="1:4" x14ac:dyDescent="0.2">
      <c r="A31" s="11" t="s">
        <v>55</v>
      </c>
      <c r="B31" s="11" t="s">
        <v>174</v>
      </c>
      <c r="C31" s="279">
        <v>12.338001040810999</v>
      </c>
      <c r="D31" s="279">
        <v>13.0244353873956</v>
      </c>
    </row>
    <row r="32" spans="1:4" x14ac:dyDescent="0.2">
      <c r="A32" s="11" t="s">
        <v>55</v>
      </c>
      <c r="B32" s="11" t="s">
        <v>175</v>
      </c>
      <c r="C32" s="279">
        <v>6.0902314335070002</v>
      </c>
      <c r="D32" s="279">
        <v>12.108839216879201</v>
      </c>
    </row>
    <row r="33" spans="1:4" x14ac:dyDescent="0.2">
      <c r="A33" s="11" t="s">
        <v>55</v>
      </c>
      <c r="B33" s="11" t="s">
        <v>176</v>
      </c>
      <c r="C33" s="279">
        <v>3.9896813990990001</v>
      </c>
      <c r="D33" s="279">
        <v>11.601350315277701</v>
      </c>
    </row>
    <row r="34" spans="1:4" x14ac:dyDescent="0.2">
      <c r="A34" s="11" t="s">
        <v>55</v>
      </c>
      <c r="B34" s="11" t="s">
        <v>177</v>
      </c>
      <c r="C34" s="279">
        <v>0.95887061968300003</v>
      </c>
      <c r="D34" s="279">
        <v>10.0814859515487</v>
      </c>
    </row>
    <row r="35" spans="1:4" x14ac:dyDescent="0.2">
      <c r="A35" s="11" t="s">
        <v>55</v>
      </c>
      <c r="B35" s="11" t="s">
        <v>178</v>
      </c>
      <c r="C35" s="279">
        <v>3.5019817379179998</v>
      </c>
      <c r="D35" s="279">
        <v>9.1371397593858301</v>
      </c>
    </row>
    <row r="36" spans="1:4" x14ac:dyDescent="0.2">
      <c r="A36" s="11" t="s">
        <v>55</v>
      </c>
      <c r="B36" s="11" t="s">
        <v>179</v>
      </c>
      <c r="C36" s="279">
        <v>4.3465300625790002</v>
      </c>
      <c r="D36" s="279">
        <v>8.4910849562526707</v>
      </c>
    </row>
    <row r="37" spans="1:4" x14ac:dyDescent="0.2">
      <c r="A37" s="11" t="s">
        <v>55</v>
      </c>
      <c r="B37" s="11" t="s">
        <v>180</v>
      </c>
      <c r="C37" s="279">
        <v>3.3935577844520002</v>
      </c>
      <c r="D37" s="279">
        <v>8.1740849572365004</v>
      </c>
    </row>
    <row r="38" spans="1:4" x14ac:dyDescent="0.2">
      <c r="A38" s="11" t="s">
        <v>55</v>
      </c>
      <c r="B38" s="11" t="s">
        <v>181</v>
      </c>
      <c r="C38" s="279">
        <v>2.570206030909</v>
      </c>
      <c r="D38" s="279">
        <v>7.0978910370382504</v>
      </c>
    </row>
    <row r="39" spans="1:4" x14ac:dyDescent="0.2">
      <c r="A39" s="11" t="s">
        <v>55</v>
      </c>
      <c r="B39" s="11" t="s">
        <v>182</v>
      </c>
      <c r="C39" s="279">
        <v>1.2494437712590001</v>
      </c>
      <c r="D39" s="279">
        <v>6.4333468079872498</v>
      </c>
    </row>
    <row r="40" spans="1:4" x14ac:dyDescent="0.2">
      <c r="A40" s="11" t="s">
        <v>55</v>
      </c>
      <c r="B40" s="11" t="s">
        <v>183</v>
      </c>
      <c r="C40" s="279">
        <v>1.087734873564</v>
      </c>
      <c r="D40" s="279">
        <v>5.6210322735678302</v>
      </c>
    </row>
    <row r="41" spans="1:4" x14ac:dyDescent="0.2">
      <c r="A41" s="11" t="s">
        <v>55</v>
      </c>
      <c r="B41" s="11" t="s">
        <v>184</v>
      </c>
      <c r="C41" s="279">
        <v>3.7344238486369998</v>
      </c>
      <c r="D41" s="279">
        <v>4.6533685035303298</v>
      </c>
    </row>
    <row r="42" spans="1:4" x14ac:dyDescent="0.2">
      <c r="A42" s="11" t="s">
        <v>84</v>
      </c>
      <c r="B42" s="11" t="s">
        <v>173</v>
      </c>
      <c r="C42" s="279">
        <v>-1.5738654989509999</v>
      </c>
      <c r="D42" s="279">
        <v>3.4738997586222502</v>
      </c>
    </row>
    <row r="43" spans="1:4" x14ac:dyDescent="0.2">
      <c r="A43" s="11" t="s">
        <v>55</v>
      </c>
      <c r="B43" s="11" t="s">
        <v>174</v>
      </c>
      <c r="C43" s="279">
        <v>1.6695131282539999</v>
      </c>
      <c r="D43" s="279">
        <v>2.5848590992424998</v>
      </c>
    </row>
    <row r="44" spans="1:4" x14ac:dyDescent="0.2">
      <c r="A44" s="11" t="s">
        <v>55</v>
      </c>
      <c r="B44" s="11" t="s">
        <v>175</v>
      </c>
      <c r="C44" s="279">
        <v>0.23010540920799999</v>
      </c>
      <c r="D44" s="279">
        <v>2.0965152638842501</v>
      </c>
    </row>
    <row r="45" spans="1:4" x14ac:dyDescent="0.2">
      <c r="A45" s="11" t="s">
        <v>55</v>
      </c>
      <c r="B45" s="11" t="s">
        <v>176</v>
      </c>
      <c r="C45" s="279">
        <v>5.4652119319960004</v>
      </c>
      <c r="D45" s="279">
        <v>2.2194761416256701</v>
      </c>
    </row>
    <row r="46" spans="1:4" x14ac:dyDescent="0.2">
      <c r="A46" s="11" t="s">
        <v>55</v>
      </c>
      <c r="B46" s="11" t="s">
        <v>177</v>
      </c>
      <c r="C46" s="279">
        <v>1.111378291748</v>
      </c>
      <c r="D46" s="279">
        <v>2.2321851142977498</v>
      </c>
    </row>
    <row r="47" spans="1:4" x14ac:dyDescent="0.2">
      <c r="A47" s="11" t="s">
        <v>55</v>
      </c>
      <c r="B47" s="11" t="s">
        <v>178</v>
      </c>
      <c r="C47" s="279">
        <v>2.4527730429560002</v>
      </c>
      <c r="D47" s="279">
        <v>2.14475105638425</v>
      </c>
    </row>
    <row r="48" spans="1:4" x14ac:dyDescent="0.2">
      <c r="A48" s="11" t="s">
        <v>55</v>
      </c>
      <c r="B48" s="11" t="s">
        <v>179</v>
      </c>
      <c r="C48" s="279">
        <v>-1.7358286718210001</v>
      </c>
      <c r="D48" s="279">
        <v>1.63788782851758</v>
      </c>
    </row>
    <row r="49" spans="1:4" x14ac:dyDescent="0.2">
      <c r="A49" s="11" t="s">
        <v>55</v>
      </c>
      <c r="B49" s="11" t="s">
        <v>180</v>
      </c>
      <c r="C49" s="279">
        <v>2.2416878357560002</v>
      </c>
      <c r="D49" s="279">
        <v>1.5418986661262499</v>
      </c>
    </row>
    <row r="50" spans="1:4" x14ac:dyDescent="0.2">
      <c r="A50" s="11" t="s">
        <v>55</v>
      </c>
      <c r="B50" s="11" t="s">
        <v>181</v>
      </c>
      <c r="C50" s="279">
        <v>-1.3006739395589999</v>
      </c>
      <c r="D50" s="279">
        <v>1.21932533525392</v>
      </c>
    </row>
    <row r="51" spans="1:4" x14ac:dyDescent="0.2">
      <c r="A51" s="11" t="s">
        <v>55</v>
      </c>
      <c r="B51" s="11" t="s">
        <v>182</v>
      </c>
      <c r="C51" s="279">
        <v>-4.9677662024230003</v>
      </c>
      <c r="D51" s="279">
        <v>0.70122450411375004</v>
      </c>
    </row>
    <row r="52" spans="1:4" x14ac:dyDescent="0.2">
      <c r="A52" s="11" t="s">
        <v>55</v>
      </c>
      <c r="B52" s="11" t="s">
        <v>183</v>
      </c>
      <c r="C52" s="279">
        <v>-2.988221285471</v>
      </c>
      <c r="D52" s="279">
        <v>0.361561490860833</v>
      </c>
    </row>
    <row r="53" spans="1:4" x14ac:dyDescent="0.2">
      <c r="A53" s="11" t="s">
        <v>55</v>
      </c>
      <c r="B53" s="11" t="s">
        <v>184</v>
      </c>
      <c r="C53" s="279">
        <v>-3.4848418140419999</v>
      </c>
      <c r="D53" s="279">
        <v>-0.240043981029083</v>
      </c>
    </row>
    <row r="54" spans="1:4" x14ac:dyDescent="0.2">
      <c r="A54" s="11" t="s">
        <v>85</v>
      </c>
      <c r="B54" s="11" t="s">
        <v>173</v>
      </c>
      <c r="C54" s="279">
        <v>-2.5298799266069998</v>
      </c>
      <c r="D54" s="279">
        <v>-0.31971185000041702</v>
      </c>
    </row>
    <row r="55" spans="1:4" x14ac:dyDescent="0.2">
      <c r="A55" s="11" t="s">
        <v>55</v>
      </c>
      <c r="B55" s="11" t="s">
        <v>174</v>
      </c>
      <c r="C55" s="279">
        <v>-1.157186566452</v>
      </c>
      <c r="D55" s="279">
        <v>-0.55527015789258305</v>
      </c>
    </row>
    <row r="56" spans="1:4" x14ac:dyDescent="0.2">
      <c r="A56" s="11" t="s">
        <v>55</v>
      </c>
      <c r="B56" s="11" t="s">
        <v>175</v>
      </c>
      <c r="C56" s="279">
        <v>6.9683654010130001</v>
      </c>
      <c r="D56" s="279">
        <v>6.2515080911667402E-3</v>
      </c>
    </row>
    <row r="57" spans="1:4" x14ac:dyDescent="0.2">
      <c r="A57" s="11" t="s">
        <v>55</v>
      </c>
      <c r="B57" s="11" t="s">
        <v>176</v>
      </c>
      <c r="C57" s="279">
        <v>-4.3191117300949999</v>
      </c>
      <c r="D57" s="279">
        <v>-0.80910879708308303</v>
      </c>
    </row>
    <row r="58" spans="1:4" x14ac:dyDescent="0.2">
      <c r="A58" s="11" t="s">
        <v>55</v>
      </c>
      <c r="B58" s="11" t="s">
        <v>177</v>
      </c>
      <c r="C58" s="279">
        <v>4.2380905961649997</v>
      </c>
      <c r="D58" s="279">
        <v>-0.54854943838166703</v>
      </c>
    </row>
    <row r="59" spans="1:4" x14ac:dyDescent="0.2">
      <c r="A59" s="11" t="s">
        <v>55</v>
      </c>
      <c r="B59" s="11" t="s">
        <v>178</v>
      </c>
      <c r="C59" s="279">
        <v>5.4636859192429998</v>
      </c>
      <c r="D59" s="279">
        <v>-0.29764003202441702</v>
      </c>
    </row>
    <row r="60" spans="1:4" x14ac:dyDescent="0.2">
      <c r="A60" s="11" t="s">
        <v>55</v>
      </c>
      <c r="B60" s="11" t="s">
        <v>179</v>
      </c>
      <c r="C60" s="279">
        <v>1.5273909852259999</v>
      </c>
      <c r="D60" s="279">
        <v>-2.5705060603833301E-2</v>
      </c>
    </row>
    <row r="61" spans="1:4" x14ac:dyDescent="0.2">
      <c r="A61" s="11" t="s">
        <v>55</v>
      </c>
      <c r="B61" s="11" t="s">
        <v>180</v>
      </c>
      <c r="C61" s="279">
        <v>2.6932640655109998</v>
      </c>
      <c r="D61" s="279">
        <v>1.1926291875750001E-2</v>
      </c>
    </row>
    <row r="62" spans="1:4" x14ac:dyDescent="0.2">
      <c r="A62" s="11" t="s">
        <v>55</v>
      </c>
      <c r="B62" s="11" t="s">
        <v>181</v>
      </c>
      <c r="C62" s="279">
        <v>0.181208587384</v>
      </c>
      <c r="D62" s="279">
        <v>0.13541650245433301</v>
      </c>
    </row>
    <row r="63" spans="1:4" x14ac:dyDescent="0.2">
      <c r="A63" s="11" t="s">
        <v>55</v>
      </c>
      <c r="B63" s="11" t="s">
        <v>182</v>
      </c>
      <c r="C63" s="279">
        <v>1.267641743128</v>
      </c>
      <c r="D63" s="279">
        <v>0.65503383125025005</v>
      </c>
    </row>
    <row r="64" spans="1:4" x14ac:dyDescent="0.2">
      <c r="A64" s="11" t="s">
        <v>55</v>
      </c>
      <c r="B64" s="11" t="s">
        <v>183</v>
      </c>
      <c r="C64" s="279">
        <v>0.98409371659199996</v>
      </c>
      <c r="D64" s="279">
        <v>0.98606008142216695</v>
      </c>
    </row>
    <row r="65" spans="1:4" x14ac:dyDescent="0.2">
      <c r="A65" s="11" t="s">
        <v>55</v>
      </c>
      <c r="B65" s="11" t="s">
        <v>184</v>
      </c>
      <c r="C65" s="279">
        <v>2.1471746307820001</v>
      </c>
      <c r="D65" s="279">
        <v>1.4553947851575</v>
      </c>
    </row>
    <row r="66" spans="1:4" x14ac:dyDescent="0.2">
      <c r="A66" s="11" t="s">
        <v>86</v>
      </c>
      <c r="B66" s="11" t="s">
        <v>173</v>
      </c>
      <c r="C66" s="279">
        <v>5.5887659521910003</v>
      </c>
      <c r="D66" s="279">
        <v>2.1319486083906698</v>
      </c>
    </row>
    <row r="67" spans="1:4" x14ac:dyDescent="0.2">
      <c r="A67" s="11" t="s">
        <v>55</v>
      </c>
      <c r="B67" s="11" t="s">
        <v>174</v>
      </c>
      <c r="C67" s="279">
        <v>3.5435873085780001</v>
      </c>
      <c r="D67" s="279">
        <v>2.5236797646431701</v>
      </c>
    </row>
    <row r="68" spans="1:4" x14ac:dyDescent="0.2">
      <c r="A68" s="11" t="s">
        <v>55</v>
      </c>
      <c r="B68" s="11" t="s">
        <v>175</v>
      </c>
      <c r="C68" s="279">
        <v>-1.2426325072990001</v>
      </c>
      <c r="D68" s="279">
        <v>1.8394299389505</v>
      </c>
    </row>
    <row r="69" spans="1:4" x14ac:dyDescent="0.2">
      <c r="A69" s="11" t="s">
        <v>55</v>
      </c>
      <c r="B69" s="11" t="s">
        <v>176</v>
      </c>
      <c r="C69" s="279">
        <v>8.1366238901679999</v>
      </c>
      <c r="D69" s="279">
        <v>2.8774079073057499</v>
      </c>
    </row>
    <row r="70" spans="1:4" x14ac:dyDescent="0.2">
      <c r="A70" s="11" t="s">
        <v>55</v>
      </c>
      <c r="B70" s="11" t="s">
        <v>177</v>
      </c>
      <c r="C70" s="279">
        <v>2.6076118314240002</v>
      </c>
      <c r="D70" s="279">
        <v>2.7415346769106699</v>
      </c>
    </row>
    <row r="71" spans="1:4" x14ac:dyDescent="0.2">
      <c r="A71" s="11" t="s">
        <v>55</v>
      </c>
      <c r="B71" s="11" t="s">
        <v>178</v>
      </c>
      <c r="C71" s="279">
        <v>1.9203482929469999</v>
      </c>
      <c r="D71" s="279">
        <v>2.446256541386</v>
      </c>
    </row>
    <row r="72" spans="1:4" x14ac:dyDescent="0.2">
      <c r="A72" s="11" t="s">
        <v>55</v>
      </c>
      <c r="B72" s="11" t="s">
        <v>179</v>
      </c>
      <c r="C72" s="279">
        <v>2.9982546931980001</v>
      </c>
      <c r="D72" s="279">
        <v>2.56882851705033</v>
      </c>
    </row>
    <row r="73" spans="1:4" x14ac:dyDescent="0.2">
      <c r="A73" s="11" t="s">
        <v>55</v>
      </c>
      <c r="B73" s="11" t="s">
        <v>180</v>
      </c>
      <c r="C73" s="279">
        <v>3.8494768891889999</v>
      </c>
      <c r="D73" s="279">
        <v>2.6651795856901699</v>
      </c>
    </row>
    <row r="74" spans="1:4" x14ac:dyDescent="0.2">
      <c r="A74" s="11" t="s">
        <v>55</v>
      </c>
      <c r="B74" s="11" t="s">
        <v>181</v>
      </c>
      <c r="C74" s="279">
        <v>1.614512839034</v>
      </c>
      <c r="D74" s="279">
        <v>2.7846216066610001</v>
      </c>
    </row>
    <row r="75" spans="1:4" x14ac:dyDescent="0.2">
      <c r="A75" s="11" t="s">
        <v>55</v>
      </c>
      <c r="B75" s="11" t="s">
        <v>182</v>
      </c>
      <c r="C75" s="279">
        <v>4.5580379523410004</v>
      </c>
      <c r="D75" s="279">
        <v>3.0588212907620802</v>
      </c>
    </row>
    <row r="76" spans="1:4" x14ac:dyDescent="0.2">
      <c r="A76" s="11" t="s">
        <v>55</v>
      </c>
      <c r="B76" s="11" t="s">
        <v>183</v>
      </c>
      <c r="C76" s="279">
        <v>0.72265866940900003</v>
      </c>
      <c r="D76" s="279">
        <v>3.03703503683017</v>
      </c>
    </row>
    <row r="77" spans="1:4" x14ac:dyDescent="0.2">
      <c r="A77" s="11" t="s">
        <v>55</v>
      </c>
      <c r="B77" s="11" t="s">
        <v>184</v>
      </c>
      <c r="C77" s="279">
        <v>-7.5721453603680002</v>
      </c>
      <c r="D77" s="279">
        <v>2.2270917042343301</v>
      </c>
    </row>
    <row r="78" spans="1:4" x14ac:dyDescent="0.2">
      <c r="A78" s="11" t="s">
        <v>87</v>
      </c>
      <c r="B78" s="11" t="s">
        <v>173</v>
      </c>
      <c r="C78" s="279">
        <v>-5.0513538577999997</v>
      </c>
      <c r="D78" s="279">
        <v>1.34041505340175</v>
      </c>
    </row>
    <row r="79" spans="1:4" x14ac:dyDescent="0.2">
      <c r="A79" s="11" t="s">
        <v>55</v>
      </c>
      <c r="B79" s="11" t="s">
        <v>174</v>
      </c>
      <c r="C79" s="279">
        <v>-0.69676986880000003</v>
      </c>
      <c r="D79" s="279">
        <v>0.98705195528691703</v>
      </c>
    </row>
    <row r="80" spans="1:4" x14ac:dyDescent="0.2">
      <c r="A80" s="11" t="s">
        <v>55</v>
      </c>
      <c r="B80" s="11" t="s">
        <v>175</v>
      </c>
      <c r="C80" s="279">
        <v>4.85179044778</v>
      </c>
      <c r="D80" s="279">
        <v>1.49492053487683</v>
      </c>
    </row>
    <row r="81" spans="1:4" x14ac:dyDescent="0.2">
      <c r="A81" s="11" t="s">
        <v>55</v>
      </c>
      <c r="B81" s="11" t="s">
        <v>176</v>
      </c>
      <c r="C81" s="279">
        <v>1.9652816050049999</v>
      </c>
      <c r="D81" s="279">
        <v>0.98064201111325</v>
      </c>
    </row>
    <row r="82" spans="1:4" x14ac:dyDescent="0.2">
      <c r="A82" s="11" t="s">
        <v>55</v>
      </c>
      <c r="B82" s="11" t="s">
        <v>177</v>
      </c>
      <c r="C82" s="279">
        <v>4.2528657534779999</v>
      </c>
      <c r="D82" s="279">
        <v>1.1177465046177499</v>
      </c>
    </row>
    <row r="83" spans="1:4" x14ac:dyDescent="0.2">
      <c r="A83" s="11" t="s">
        <v>55</v>
      </c>
      <c r="B83" s="11" t="s">
        <v>178</v>
      </c>
      <c r="C83" s="279">
        <v>0.26740488785799998</v>
      </c>
      <c r="D83" s="279">
        <v>0.98000122086033303</v>
      </c>
    </row>
    <row r="84" spans="1:4" x14ac:dyDescent="0.2">
      <c r="A84" s="11" t="s">
        <v>55</v>
      </c>
      <c r="B84" s="11" t="s">
        <v>179</v>
      </c>
      <c r="C84" s="279">
        <v>2.672903853702</v>
      </c>
      <c r="D84" s="279">
        <v>0.95288865090233299</v>
      </c>
    </row>
    <row r="85" spans="1:4" x14ac:dyDescent="0.2">
      <c r="A85" s="11" t="s">
        <v>55</v>
      </c>
      <c r="B85" s="11" t="s">
        <v>180</v>
      </c>
      <c r="C85" s="279">
        <v>0.793382519733</v>
      </c>
      <c r="D85" s="279">
        <v>0.69821412011433304</v>
      </c>
    </row>
    <row r="86" spans="1:4" x14ac:dyDescent="0.2">
      <c r="A86" s="11" t="s">
        <v>55</v>
      </c>
      <c r="B86" s="11" t="s">
        <v>181</v>
      </c>
      <c r="C86" s="279">
        <v>2.9897275165839998</v>
      </c>
      <c r="D86" s="279">
        <v>0.81281534324350002</v>
      </c>
    </row>
    <row r="87" spans="1:4" x14ac:dyDescent="0.2">
      <c r="A87" s="11" t="s">
        <v>55</v>
      </c>
      <c r="B87" s="11" t="s">
        <v>182</v>
      </c>
      <c r="C87" s="279">
        <v>0.92041310814599997</v>
      </c>
      <c r="D87" s="279">
        <v>0.509679939560583</v>
      </c>
    </row>
    <row r="88" spans="1:4" x14ac:dyDescent="0.2">
      <c r="A88" s="11" t="s">
        <v>55</v>
      </c>
      <c r="B88" s="11" t="s">
        <v>183</v>
      </c>
      <c r="C88" s="279">
        <v>2.9662704489360001</v>
      </c>
      <c r="D88" s="279">
        <v>0.69664758785449998</v>
      </c>
    </row>
    <row r="89" spans="1:4" x14ac:dyDescent="0.2">
      <c r="A89" s="11" t="s">
        <v>55</v>
      </c>
      <c r="B89" s="11" t="s">
        <v>184</v>
      </c>
      <c r="C89" s="279">
        <v>6.4082799540700002</v>
      </c>
      <c r="D89" s="279">
        <v>1.8616830307243299</v>
      </c>
    </row>
    <row r="90" spans="1:4" x14ac:dyDescent="0.2">
      <c r="A90" s="11" t="s">
        <v>88</v>
      </c>
      <c r="B90" s="11" t="s">
        <v>173</v>
      </c>
      <c r="C90" s="279">
        <v>8.4230897821999995E-2</v>
      </c>
      <c r="D90" s="279">
        <v>2.2896484270261701</v>
      </c>
    </row>
    <row r="91" spans="1:4" x14ac:dyDescent="0.2">
      <c r="A91" s="11" t="s">
        <v>55</v>
      </c>
      <c r="B91" s="11" t="s">
        <v>174</v>
      </c>
      <c r="C91" s="279">
        <v>-3.0912656012489999</v>
      </c>
      <c r="D91" s="279">
        <v>2.0901071159887499</v>
      </c>
    </row>
    <row r="92" spans="1:4" x14ac:dyDescent="0.2">
      <c r="A92" s="11" t="s">
        <v>55</v>
      </c>
      <c r="B92" s="11" t="s">
        <v>175</v>
      </c>
      <c r="C92" s="279">
        <v>-6.3200063612299999</v>
      </c>
      <c r="D92" s="279">
        <v>1.15912404857125</v>
      </c>
    </row>
    <row r="93" spans="1:4" x14ac:dyDescent="0.2">
      <c r="A93" s="11" t="s">
        <v>55</v>
      </c>
      <c r="B93" s="11" t="s">
        <v>176</v>
      </c>
      <c r="C93" s="279">
        <v>-25.911672411522002</v>
      </c>
      <c r="D93" s="279">
        <v>-1.1639554528060001</v>
      </c>
    </row>
    <row r="94" spans="1:4" x14ac:dyDescent="0.2">
      <c r="A94" s="11" t="s">
        <v>55</v>
      </c>
      <c r="B94" s="11" t="s">
        <v>177</v>
      </c>
      <c r="C94" s="279">
        <v>-26.146440489420002</v>
      </c>
      <c r="D94" s="279">
        <v>-3.6972309730475001</v>
      </c>
    </row>
    <row r="95" spans="1:4" x14ac:dyDescent="0.2">
      <c r="A95" s="11" t="s">
        <v>55</v>
      </c>
      <c r="B95" s="11" t="s">
        <v>178</v>
      </c>
      <c r="C95" s="279">
        <v>-15.329856301768</v>
      </c>
      <c r="D95" s="279">
        <v>-4.9970027388496696</v>
      </c>
    </row>
    <row r="96" spans="1:4" x14ac:dyDescent="0.2">
      <c r="A96" s="11" t="s">
        <v>55</v>
      </c>
      <c r="B96" s="11" t="s">
        <v>179</v>
      </c>
      <c r="C96" s="279">
        <v>-5.888624534641</v>
      </c>
      <c r="D96" s="279">
        <v>-5.7104634378782499</v>
      </c>
    </row>
    <row r="97" spans="1:4" x14ac:dyDescent="0.2">
      <c r="A97" s="11" t="s">
        <v>55</v>
      </c>
      <c r="B97" s="11" t="s">
        <v>180</v>
      </c>
      <c r="C97" s="279">
        <v>-10.588536352250999</v>
      </c>
      <c r="D97" s="279">
        <v>-6.6589566772102504</v>
      </c>
    </row>
  </sheetData>
  <mergeCells count="1">
    <mergeCell ref="H1:I1"/>
  </mergeCells>
  <hyperlinks>
    <hyperlink ref="H1:I1" location="Index!A1" display="Regresar al Índice" xr:uid="{C696E971-2E41-403C-A719-514EB22EF89C}"/>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AF7E9-EA11-4FC2-B07C-BABDB6F40200}">
  <sheetPr codeName="Hoja113"/>
  <dimension ref="A1:I38"/>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988</v>
      </c>
      <c r="H1" s="525" t="s">
        <v>39</v>
      </c>
      <c r="I1" s="525"/>
    </row>
    <row r="2" spans="1:9" x14ac:dyDescent="0.2">
      <c r="A2" s="11" t="s">
        <v>436</v>
      </c>
    </row>
    <row r="5" spans="1:9" x14ac:dyDescent="0.2">
      <c r="A5" s="11" t="s">
        <v>2</v>
      </c>
      <c r="B5" s="11" t="s">
        <v>53</v>
      </c>
    </row>
    <row r="6" spans="1:9" x14ac:dyDescent="0.2">
      <c r="A6" s="11" t="s">
        <v>27</v>
      </c>
      <c r="B6" s="279">
        <v>-33.198586849950999</v>
      </c>
    </row>
    <row r="7" spans="1:9" x14ac:dyDescent="0.2">
      <c r="A7" s="11" t="s">
        <v>16</v>
      </c>
      <c r="B7" s="279">
        <v>-30.379753026957001</v>
      </c>
    </row>
    <row r="8" spans="1:9" x14ac:dyDescent="0.2">
      <c r="A8" s="11" t="s">
        <v>31</v>
      </c>
      <c r="B8" s="279">
        <v>-17.937656631233001</v>
      </c>
    </row>
    <row r="9" spans="1:9" x14ac:dyDescent="0.2">
      <c r="A9" s="11" t="s">
        <v>24</v>
      </c>
      <c r="B9" s="279">
        <v>-17.128621995037999</v>
      </c>
    </row>
    <row r="10" spans="1:9" x14ac:dyDescent="0.2">
      <c r="A10" s="11" t="s">
        <v>10</v>
      </c>
      <c r="B10" s="279">
        <v>-16.298618730255999</v>
      </c>
    </row>
    <row r="11" spans="1:9" x14ac:dyDescent="0.2">
      <c r="A11" s="11" t="s">
        <v>9</v>
      </c>
      <c r="B11" s="279">
        <v>-14.899053629731</v>
      </c>
    </row>
    <row r="12" spans="1:9" x14ac:dyDescent="0.2">
      <c r="A12" s="11" t="s">
        <v>18</v>
      </c>
      <c r="B12" s="279">
        <v>-13.003284007716999</v>
      </c>
    </row>
    <row r="13" spans="1:9" x14ac:dyDescent="0.2">
      <c r="A13" s="11" t="s">
        <v>23</v>
      </c>
      <c r="B13" s="279">
        <v>-12.161397053703</v>
      </c>
    </row>
    <row r="14" spans="1:9" x14ac:dyDescent="0.2">
      <c r="A14" s="11" t="s">
        <v>32</v>
      </c>
      <c r="B14" s="279">
        <v>-12.159254905406</v>
      </c>
    </row>
    <row r="15" spans="1:9" x14ac:dyDescent="0.2">
      <c r="A15" s="11" t="s">
        <v>12</v>
      </c>
      <c r="B15" s="279">
        <v>-12.037599044326001</v>
      </c>
    </row>
    <row r="16" spans="1:9" x14ac:dyDescent="0.2">
      <c r="A16" s="11" t="s">
        <v>30</v>
      </c>
      <c r="B16" s="279">
        <v>-11.896833567790001</v>
      </c>
    </row>
    <row r="17" spans="1:2" x14ac:dyDescent="0.2">
      <c r="A17" s="11" t="s">
        <v>11</v>
      </c>
      <c r="B17" s="279">
        <v>-10.673887279595</v>
      </c>
    </row>
    <row r="18" spans="1:2" x14ac:dyDescent="0.2">
      <c r="A18" s="11" t="s">
        <v>0</v>
      </c>
      <c r="B18" s="279">
        <v>-10.588536352250999</v>
      </c>
    </row>
    <row r="19" spans="1:2" x14ac:dyDescent="0.2">
      <c r="A19" s="11" t="s">
        <v>7</v>
      </c>
      <c r="B19" s="279">
        <v>-9.6003815510569996</v>
      </c>
    </row>
    <row r="20" spans="1:2" x14ac:dyDescent="0.2">
      <c r="A20" s="11" t="s">
        <v>1</v>
      </c>
      <c r="B20" s="279">
        <v>-9.2553459775530005</v>
      </c>
    </row>
    <row r="21" spans="1:2" x14ac:dyDescent="0.2">
      <c r="A21" s="11" t="s">
        <v>20</v>
      </c>
      <c r="B21" s="279">
        <v>-8.8616878239709997</v>
      </c>
    </row>
    <row r="22" spans="1:2" x14ac:dyDescent="0.2">
      <c r="A22" s="11" t="s">
        <v>6</v>
      </c>
      <c r="B22" s="279">
        <v>-8.0990382863269996</v>
      </c>
    </row>
    <row r="23" spans="1:2" x14ac:dyDescent="0.2">
      <c r="A23" s="11" t="s">
        <v>15</v>
      </c>
      <c r="B23" s="279">
        <v>-7.3024215487399999</v>
      </c>
    </row>
    <row r="24" spans="1:2" x14ac:dyDescent="0.2">
      <c r="A24" s="11" t="s">
        <v>33</v>
      </c>
      <c r="B24" s="279">
        <v>-7.206066419071</v>
      </c>
    </row>
    <row r="25" spans="1:2" x14ac:dyDescent="0.2">
      <c r="A25" s="11" t="s">
        <v>13</v>
      </c>
      <c r="B25" s="279">
        <v>-6.6348804596289996</v>
      </c>
    </row>
    <row r="26" spans="1:2" x14ac:dyDescent="0.2">
      <c r="A26" s="11" t="s">
        <v>3</v>
      </c>
      <c r="B26" s="279">
        <v>-5.8014195023679997</v>
      </c>
    </row>
    <row r="27" spans="1:2" x14ac:dyDescent="0.2">
      <c r="A27" s="11" t="s">
        <v>19</v>
      </c>
      <c r="B27" s="279">
        <v>-5.6377808060890002</v>
      </c>
    </row>
    <row r="28" spans="1:2" x14ac:dyDescent="0.2">
      <c r="A28" s="11" t="s">
        <v>29</v>
      </c>
      <c r="B28" s="279">
        <v>-4.6028093955129998</v>
      </c>
    </row>
    <row r="29" spans="1:2" x14ac:dyDescent="0.2">
      <c r="A29" s="11" t="s">
        <v>5</v>
      </c>
      <c r="B29" s="279">
        <v>-4.5403019658670001</v>
      </c>
    </row>
    <row r="30" spans="1:2" x14ac:dyDescent="0.2">
      <c r="A30" s="11" t="s">
        <v>17</v>
      </c>
      <c r="B30" s="279">
        <v>-4.263049531868</v>
      </c>
    </row>
    <row r="31" spans="1:2" x14ac:dyDescent="0.2">
      <c r="A31" s="11" t="s">
        <v>22</v>
      </c>
      <c r="B31" s="279">
        <v>-3.4297511596480001</v>
      </c>
    </row>
    <row r="32" spans="1:2" x14ac:dyDescent="0.2">
      <c r="A32" s="11" t="s">
        <v>28</v>
      </c>
      <c r="B32" s="279">
        <v>-3.1236610391439998</v>
      </c>
    </row>
    <row r="33" spans="1:2" x14ac:dyDescent="0.2">
      <c r="A33" s="11" t="s">
        <v>25</v>
      </c>
      <c r="B33" s="279">
        <v>-0.91477735644799996</v>
      </c>
    </row>
    <row r="34" spans="1:2" x14ac:dyDescent="0.2">
      <c r="A34" s="11" t="s">
        <v>8</v>
      </c>
      <c r="B34" s="279">
        <v>-0.863681544686</v>
      </c>
    </row>
    <row r="35" spans="1:2" x14ac:dyDescent="0.2">
      <c r="A35" s="11" t="s">
        <v>14</v>
      </c>
      <c r="B35" s="279">
        <v>-0.29006889493499999</v>
      </c>
    </row>
    <row r="36" spans="1:2" x14ac:dyDescent="0.2">
      <c r="A36" s="11" t="s">
        <v>4</v>
      </c>
      <c r="B36" s="279">
        <v>2.5770177687040001</v>
      </c>
    </row>
    <row r="37" spans="1:2" x14ac:dyDescent="0.2">
      <c r="A37" s="11" t="s">
        <v>21</v>
      </c>
      <c r="B37" s="279">
        <v>4.4192650051070004</v>
      </c>
    </row>
    <row r="38" spans="1:2" x14ac:dyDescent="0.2">
      <c r="A38" s="11" t="s">
        <v>26</v>
      </c>
      <c r="B38" s="279">
        <v>6.7938648449179997</v>
      </c>
    </row>
  </sheetData>
  <mergeCells count="1">
    <mergeCell ref="H1:I1"/>
  </mergeCells>
  <hyperlinks>
    <hyperlink ref="H1:I1" location="Index!A1" display="Regresar al Índice" xr:uid="{314267C8-FC30-4B18-B3E8-EA5C3A701493}"/>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CBFEF-5273-4F3F-BF05-28FEFBE635EA}">
  <sheetPr codeName="Hoja114"/>
  <dimension ref="A1:I20"/>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989</v>
      </c>
      <c r="H1" s="525" t="s">
        <v>39</v>
      </c>
      <c r="I1" s="525"/>
    </row>
    <row r="2" spans="1:9" x14ac:dyDescent="0.2">
      <c r="A2" s="11" t="s">
        <v>442</v>
      </c>
    </row>
    <row r="5" spans="1:9" x14ac:dyDescent="0.2">
      <c r="A5" s="11" t="s">
        <v>145</v>
      </c>
      <c r="B5" s="11" t="s">
        <v>443</v>
      </c>
    </row>
    <row r="6" spans="1:9" x14ac:dyDescent="0.2">
      <c r="A6" s="11" t="s">
        <v>807</v>
      </c>
      <c r="B6" s="280">
        <v>2730</v>
      </c>
    </row>
    <row r="7" spans="1:9" x14ac:dyDescent="0.2">
      <c r="A7" s="11" t="s">
        <v>808</v>
      </c>
      <c r="B7" s="280">
        <v>3086</v>
      </c>
    </row>
    <row r="8" spans="1:9" x14ac:dyDescent="0.2">
      <c r="A8" s="11" t="s">
        <v>809</v>
      </c>
      <c r="B8" s="280">
        <v>2617</v>
      </c>
    </row>
    <row r="9" spans="1:9" x14ac:dyDescent="0.2">
      <c r="A9" s="11" t="s">
        <v>810</v>
      </c>
      <c r="B9" s="280">
        <v>2231</v>
      </c>
    </row>
    <row r="10" spans="1:9" x14ac:dyDescent="0.2">
      <c r="A10" s="11" t="s">
        <v>811</v>
      </c>
      <c r="B10" s="280">
        <v>2275</v>
      </c>
    </row>
    <row r="11" spans="1:9" x14ac:dyDescent="0.2">
      <c r="A11" s="11" t="s">
        <v>812</v>
      </c>
      <c r="B11" s="280">
        <v>2622</v>
      </c>
    </row>
    <row r="12" spans="1:9" x14ac:dyDescent="0.2">
      <c r="A12" s="11" t="s">
        <v>813</v>
      </c>
      <c r="B12" s="280">
        <v>2608</v>
      </c>
    </row>
    <row r="13" spans="1:9" x14ac:dyDescent="0.2">
      <c r="A13" s="11" t="s">
        <v>814</v>
      </c>
      <c r="B13" s="280">
        <v>2368</v>
      </c>
    </row>
    <row r="14" spans="1:9" x14ac:dyDescent="0.2">
      <c r="A14" s="11" t="s">
        <v>815</v>
      </c>
      <c r="B14" s="280">
        <v>1929</v>
      </c>
    </row>
    <row r="15" spans="1:9" x14ac:dyDescent="0.2">
      <c r="A15" s="11" t="s">
        <v>816</v>
      </c>
      <c r="B15" s="280">
        <v>2490</v>
      </c>
    </row>
    <row r="16" spans="1:9" x14ac:dyDescent="0.2">
      <c r="A16" s="11" t="s">
        <v>817</v>
      </c>
      <c r="B16" s="280">
        <v>2399</v>
      </c>
    </row>
    <row r="17" spans="1:2" x14ac:dyDescent="0.2">
      <c r="A17" s="11" t="s">
        <v>818</v>
      </c>
      <c r="B17" s="280">
        <v>2328</v>
      </c>
    </row>
    <row r="18" spans="1:2" x14ac:dyDescent="0.2">
      <c r="A18" s="11" t="s">
        <v>819</v>
      </c>
      <c r="B18" s="280">
        <v>2259</v>
      </c>
    </row>
    <row r="19" spans="1:2" x14ac:dyDescent="0.2">
      <c r="A19" s="11" t="s">
        <v>820</v>
      </c>
      <c r="B19" s="280">
        <v>1951</v>
      </c>
    </row>
    <row r="20" spans="1:2" x14ac:dyDescent="0.2">
      <c r="A20" s="11" t="s">
        <v>821</v>
      </c>
      <c r="B20" s="280">
        <v>1373</v>
      </c>
    </row>
  </sheetData>
  <mergeCells count="1">
    <mergeCell ref="H1:I1"/>
  </mergeCells>
  <hyperlinks>
    <hyperlink ref="H1:I1" location="Index!A1" display="Regresar al Índice" xr:uid="{95373316-D1C8-46BB-98FD-D4A5394DACB6}"/>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CB61A-618C-4DB5-8006-DACA8CC34910}">
  <sheetPr codeName="Hoja115"/>
  <dimension ref="A1:I99"/>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990</v>
      </c>
      <c r="H1" s="525" t="s">
        <v>39</v>
      </c>
      <c r="I1" s="525"/>
    </row>
    <row r="2" spans="1:9" x14ac:dyDescent="0.2">
      <c r="A2" s="11" t="s">
        <v>442</v>
      </c>
    </row>
    <row r="5" spans="1:9" x14ac:dyDescent="0.2">
      <c r="A5" s="11" t="s">
        <v>375</v>
      </c>
      <c r="B5" s="11" t="s">
        <v>437</v>
      </c>
      <c r="C5" s="11" t="s">
        <v>443</v>
      </c>
      <c r="D5" s="11" t="s">
        <v>444</v>
      </c>
    </row>
    <row r="6" spans="1:9" x14ac:dyDescent="0.2">
      <c r="A6" s="11" t="s">
        <v>69</v>
      </c>
      <c r="B6" s="11" t="s">
        <v>173</v>
      </c>
      <c r="C6" s="280">
        <v>1894</v>
      </c>
      <c r="D6" s="280">
        <v>2527</v>
      </c>
    </row>
    <row r="7" spans="1:9" x14ac:dyDescent="0.2">
      <c r="A7" s="11" t="s">
        <v>55</v>
      </c>
      <c r="B7" s="11" t="s">
        <v>174</v>
      </c>
      <c r="C7" s="280">
        <v>2285</v>
      </c>
      <c r="D7" s="280">
        <v>2538</v>
      </c>
    </row>
    <row r="8" spans="1:9" x14ac:dyDescent="0.2">
      <c r="A8" s="11" t="s">
        <v>55</v>
      </c>
      <c r="B8" s="11" t="s">
        <v>175</v>
      </c>
      <c r="C8" s="280">
        <v>1952</v>
      </c>
      <c r="D8" s="280">
        <v>2533</v>
      </c>
    </row>
    <row r="9" spans="1:9" x14ac:dyDescent="0.2">
      <c r="A9" s="11" t="s">
        <v>55</v>
      </c>
      <c r="B9" s="11" t="s">
        <v>176</v>
      </c>
      <c r="C9" s="280">
        <v>2175</v>
      </c>
      <c r="D9" s="280">
        <v>2562</v>
      </c>
    </row>
    <row r="10" spans="1:9" x14ac:dyDescent="0.2">
      <c r="A10" s="11" t="s">
        <v>55</v>
      </c>
      <c r="B10" s="11" t="s">
        <v>177</v>
      </c>
      <c r="C10" s="280">
        <v>2036</v>
      </c>
      <c r="D10" s="280">
        <v>2505</v>
      </c>
    </row>
    <row r="11" spans="1:9" x14ac:dyDescent="0.2">
      <c r="A11" s="11" t="s">
        <v>55</v>
      </c>
      <c r="B11" s="11" t="s">
        <v>178</v>
      </c>
      <c r="C11" s="280">
        <v>2248</v>
      </c>
      <c r="D11" s="280">
        <v>2471</v>
      </c>
    </row>
    <row r="12" spans="1:9" x14ac:dyDescent="0.2">
      <c r="A12" s="11" t="s">
        <v>55</v>
      </c>
      <c r="B12" s="11" t="s">
        <v>179</v>
      </c>
      <c r="C12" s="280">
        <v>2349</v>
      </c>
      <c r="D12" s="280">
        <v>2402</v>
      </c>
    </row>
    <row r="13" spans="1:9" x14ac:dyDescent="0.2">
      <c r="A13" s="11" t="s">
        <v>55</v>
      </c>
      <c r="B13" s="11" t="s">
        <v>180</v>
      </c>
      <c r="C13" s="280">
        <v>2738</v>
      </c>
      <c r="D13" s="280">
        <v>2367</v>
      </c>
    </row>
    <row r="14" spans="1:9" x14ac:dyDescent="0.2">
      <c r="A14" s="11" t="s">
        <v>55</v>
      </c>
      <c r="B14" s="11" t="s">
        <v>181</v>
      </c>
      <c r="C14" s="280">
        <v>2492</v>
      </c>
      <c r="D14" s="280">
        <v>2356</v>
      </c>
    </row>
    <row r="15" spans="1:9" x14ac:dyDescent="0.2">
      <c r="A15" s="11" t="s">
        <v>55</v>
      </c>
      <c r="B15" s="11" t="s">
        <v>182</v>
      </c>
      <c r="C15" s="280">
        <v>2368</v>
      </c>
      <c r="D15" s="280">
        <v>2336</v>
      </c>
    </row>
    <row r="16" spans="1:9" x14ac:dyDescent="0.2">
      <c r="A16" s="11" t="s">
        <v>55</v>
      </c>
      <c r="B16" s="11" t="s">
        <v>183</v>
      </c>
      <c r="C16" s="280">
        <v>2485</v>
      </c>
      <c r="D16" s="280">
        <v>2311</v>
      </c>
    </row>
    <row r="17" spans="1:4" x14ac:dyDescent="0.2">
      <c r="A17" s="11" t="s">
        <v>55</v>
      </c>
      <c r="B17" s="11" t="s">
        <v>184</v>
      </c>
      <c r="C17" s="280">
        <v>2407</v>
      </c>
      <c r="D17" s="280">
        <v>2286</v>
      </c>
    </row>
    <row r="18" spans="1:4" x14ac:dyDescent="0.2">
      <c r="A18" s="11" t="s">
        <v>82</v>
      </c>
      <c r="B18" s="11" t="s">
        <v>173</v>
      </c>
      <c r="C18" s="280">
        <v>1574</v>
      </c>
      <c r="D18" s="280">
        <v>2259</v>
      </c>
    </row>
    <row r="19" spans="1:4" x14ac:dyDescent="0.2">
      <c r="A19" s="11" t="s">
        <v>55</v>
      </c>
      <c r="B19" s="11" t="s">
        <v>174</v>
      </c>
      <c r="C19" s="280">
        <v>1679</v>
      </c>
      <c r="D19" s="280">
        <v>2209</v>
      </c>
    </row>
    <row r="20" spans="1:4" x14ac:dyDescent="0.2">
      <c r="A20" s="11" t="s">
        <v>55</v>
      </c>
      <c r="B20" s="11" t="s">
        <v>175</v>
      </c>
      <c r="C20" s="280">
        <v>1650</v>
      </c>
      <c r="D20" s="280">
        <v>2183</v>
      </c>
    </row>
    <row r="21" spans="1:4" x14ac:dyDescent="0.2">
      <c r="A21" s="11" t="s">
        <v>55</v>
      </c>
      <c r="B21" s="11" t="s">
        <v>176</v>
      </c>
      <c r="C21" s="280">
        <v>1610</v>
      </c>
      <c r="D21" s="280">
        <v>2136</v>
      </c>
    </row>
    <row r="22" spans="1:4" x14ac:dyDescent="0.2">
      <c r="A22" s="11" t="s">
        <v>55</v>
      </c>
      <c r="B22" s="11" t="s">
        <v>177</v>
      </c>
      <c r="C22" s="280">
        <v>1984</v>
      </c>
      <c r="D22" s="280">
        <v>2132</v>
      </c>
    </row>
    <row r="23" spans="1:4" x14ac:dyDescent="0.2">
      <c r="A23" s="11" t="s">
        <v>55</v>
      </c>
      <c r="B23" s="11" t="s">
        <v>178</v>
      </c>
      <c r="C23" s="280">
        <v>1978</v>
      </c>
      <c r="D23" s="280">
        <v>2110</v>
      </c>
    </row>
    <row r="24" spans="1:4" x14ac:dyDescent="0.2">
      <c r="A24" s="11" t="s">
        <v>55</v>
      </c>
      <c r="B24" s="11" t="s">
        <v>179</v>
      </c>
      <c r="C24" s="280">
        <v>1690</v>
      </c>
      <c r="D24" s="280">
        <v>2055</v>
      </c>
    </row>
    <row r="25" spans="1:4" x14ac:dyDescent="0.2">
      <c r="A25" s="11" t="s">
        <v>55</v>
      </c>
      <c r="B25" s="11" t="s">
        <v>180</v>
      </c>
      <c r="C25" s="280">
        <v>2010</v>
      </c>
      <c r="D25" s="280">
        <v>1994</v>
      </c>
    </row>
    <row r="26" spans="1:4" x14ac:dyDescent="0.2">
      <c r="A26" s="11" t="s">
        <v>55</v>
      </c>
      <c r="B26" s="11" t="s">
        <v>181</v>
      </c>
      <c r="C26" s="280">
        <v>2003</v>
      </c>
      <c r="D26" s="280">
        <v>1953</v>
      </c>
    </row>
    <row r="27" spans="1:4" x14ac:dyDescent="0.2">
      <c r="A27" s="11" t="s">
        <v>55</v>
      </c>
      <c r="B27" s="11" t="s">
        <v>182</v>
      </c>
      <c r="C27" s="280">
        <v>1929</v>
      </c>
      <c r="D27" s="280">
        <v>1917</v>
      </c>
    </row>
    <row r="28" spans="1:4" x14ac:dyDescent="0.2">
      <c r="A28" s="11" t="s">
        <v>55</v>
      </c>
      <c r="B28" s="11" t="s">
        <v>183</v>
      </c>
      <c r="C28" s="280">
        <v>1942</v>
      </c>
      <c r="D28" s="280">
        <v>1871</v>
      </c>
    </row>
    <row r="29" spans="1:4" x14ac:dyDescent="0.2">
      <c r="A29" s="11" t="s">
        <v>55</v>
      </c>
      <c r="B29" s="11" t="s">
        <v>184</v>
      </c>
      <c r="C29" s="280">
        <v>2322</v>
      </c>
      <c r="D29" s="280">
        <v>1864</v>
      </c>
    </row>
    <row r="30" spans="1:4" x14ac:dyDescent="0.2">
      <c r="A30" s="11" t="s">
        <v>83</v>
      </c>
      <c r="B30" s="11" t="s">
        <v>173</v>
      </c>
      <c r="C30" s="280">
        <v>2209</v>
      </c>
      <c r="D30" s="280">
        <v>1917</v>
      </c>
    </row>
    <row r="31" spans="1:4" x14ac:dyDescent="0.2">
      <c r="A31" s="11" t="s">
        <v>55</v>
      </c>
      <c r="B31" s="11" t="s">
        <v>174</v>
      </c>
      <c r="C31" s="280">
        <v>1868</v>
      </c>
      <c r="D31" s="280">
        <v>1933</v>
      </c>
    </row>
    <row r="32" spans="1:4" x14ac:dyDescent="0.2">
      <c r="A32" s="11" t="s">
        <v>55</v>
      </c>
      <c r="B32" s="11" t="s">
        <v>175</v>
      </c>
      <c r="C32" s="280">
        <v>2666</v>
      </c>
      <c r="D32" s="280">
        <v>2018</v>
      </c>
    </row>
    <row r="33" spans="1:4" x14ac:dyDescent="0.2">
      <c r="A33" s="11" t="s">
        <v>55</v>
      </c>
      <c r="B33" s="11" t="s">
        <v>176</v>
      </c>
      <c r="C33" s="280">
        <v>2330</v>
      </c>
      <c r="D33" s="280">
        <v>2078</v>
      </c>
    </row>
    <row r="34" spans="1:4" x14ac:dyDescent="0.2">
      <c r="A34" s="11" t="s">
        <v>55</v>
      </c>
      <c r="B34" s="11" t="s">
        <v>177</v>
      </c>
      <c r="C34" s="280">
        <v>2616</v>
      </c>
      <c r="D34" s="280">
        <v>2130</v>
      </c>
    </row>
    <row r="35" spans="1:4" x14ac:dyDescent="0.2">
      <c r="A35" s="11" t="s">
        <v>55</v>
      </c>
      <c r="B35" s="11" t="s">
        <v>178</v>
      </c>
      <c r="C35" s="280">
        <v>2318</v>
      </c>
      <c r="D35" s="280">
        <v>2159</v>
      </c>
    </row>
    <row r="36" spans="1:4" x14ac:dyDescent="0.2">
      <c r="A36" s="11" t="s">
        <v>55</v>
      </c>
      <c r="B36" s="11" t="s">
        <v>179</v>
      </c>
      <c r="C36" s="280">
        <v>2121</v>
      </c>
      <c r="D36" s="280">
        <v>2195</v>
      </c>
    </row>
    <row r="37" spans="1:4" x14ac:dyDescent="0.2">
      <c r="A37" s="11" t="s">
        <v>55</v>
      </c>
      <c r="B37" s="11" t="s">
        <v>180</v>
      </c>
      <c r="C37" s="280">
        <v>2911</v>
      </c>
      <c r="D37" s="280">
        <v>2270</v>
      </c>
    </row>
    <row r="38" spans="1:4" x14ac:dyDescent="0.2">
      <c r="A38" s="11" t="s">
        <v>55</v>
      </c>
      <c r="B38" s="11" t="s">
        <v>181</v>
      </c>
      <c r="C38" s="280">
        <v>3073</v>
      </c>
      <c r="D38" s="280">
        <v>2359</v>
      </c>
    </row>
    <row r="39" spans="1:4" x14ac:dyDescent="0.2">
      <c r="A39" s="11" t="s">
        <v>55</v>
      </c>
      <c r="B39" s="11" t="s">
        <v>182</v>
      </c>
      <c r="C39" s="280">
        <v>2490</v>
      </c>
      <c r="D39" s="280">
        <v>2406</v>
      </c>
    </row>
    <row r="40" spans="1:4" x14ac:dyDescent="0.2">
      <c r="A40" s="11" t="s">
        <v>55</v>
      </c>
      <c r="B40" s="11" t="s">
        <v>183</v>
      </c>
      <c r="C40" s="280">
        <v>2202</v>
      </c>
      <c r="D40" s="280">
        <v>2427</v>
      </c>
    </row>
    <row r="41" spans="1:4" x14ac:dyDescent="0.2">
      <c r="A41" s="11" t="s">
        <v>55</v>
      </c>
      <c r="B41" s="11" t="s">
        <v>184</v>
      </c>
      <c r="C41" s="280">
        <v>2032</v>
      </c>
      <c r="D41" s="280">
        <v>2403</v>
      </c>
    </row>
    <row r="42" spans="1:4" x14ac:dyDescent="0.2">
      <c r="A42" s="11" t="s">
        <v>84</v>
      </c>
      <c r="B42" s="11" t="s">
        <v>173</v>
      </c>
      <c r="C42" s="280">
        <v>2582</v>
      </c>
      <c r="D42" s="280">
        <v>2434</v>
      </c>
    </row>
    <row r="43" spans="1:4" x14ac:dyDescent="0.2">
      <c r="A43" s="11" t="s">
        <v>55</v>
      </c>
      <c r="B43" s="11" t="s">
        <v>174</v>
      </c>
      <c r="C43" s="280">
        <v>2683</v>
      </c>
      <c r="D43" s="280">
        <v>2502</v>
      </c>
    </row>
    <row r="44" spans="1:4" x14ac:dyDescent="0.2">
      <c r="A44" s="11" t="s">
        <v>55</v>
      </c>
      <c r="B44" s="11" t="s">
        <v>175</v>
      </c>
      <c r="C44" s="280">
        <v>1919</v>
      </c>
      <c r="D44" s="280">
        <v>2440</v>
      </c>
    </row>
    <row r="45" spans="1:4" x14ac:dyDescent="0.2">
      <c r="A45" s="11" t="s">
        <v>55</v>
      </c>
      <c r="B45" s="11" t="s">
        <v>176</v>
      </c>
      <c r="C45" s="280">
        <v>2240</v>
      </c>
      <c r="D45" s="280">
        <v>2432</v>
      </c>
    </row>
    <row r="46" spans="1:4" x14ac:dyDescent="0.2">
      <c r="A46" s="11" t="s">
        <v>55</v>
      </c>
      <c r="B46" s="11" t="s">
        <v>177</v>
      </c>
      <c r="C46" s="280">
        <v>2186</v>
      </c>
      <c r="D46" s="280">
        <v>2397</v>
      </c>
    </row>
    <row r="47" spans="1:4" x14ac:dyDescent="0.2">
      <c r="A47" s="11" t="s">
        <v>55</v>
      </c>
      <c r="B47" s="11" t="s">
        <v>178</v>
      </c>
      <c r="C47" s="280">
        <v>2147</v>
      </c>
      <c r="D47" s="280">
        <v>2382</v>
      </c>
    </row>
    <row r="48" spans="1:4" x14ac:dyDescent="0.2">
      <c r="A48" s="11" t="s">
        <v>55</v>
      </c>
      <c r="B48" s="11" t="s">
        <v>179</v>
      </c>
      <c r="C48" s="280">
        <v>2085</v>
      </c>
      <c r="D48" s="280">
        <v>2379</v>
      </c>
    </row>
    <row r="49" spans="1:4" x14ac:dyDescent="0.2">
      <c r="A49" s="11" t="s">
        <v>55</v>
      </c>
      <c r="B49" s="11" t="s">
        <v>180</v>
      </c>
      <c r="C49" s="280">
        <v>2495</v>
      </c>
      <c r="D49" s="280">
        <v>2345</v>
      </c>
    </row>
    <row r="50" spans="1:4" x14ac:dyDescent="0.2">
      <c r="A50" s="11" t="s">
        <v>55</v>
      </c>
      <c r="B50" s="11" t="s">
        <v>181</v>
      </c>
      <c r="C50" s="280">
        <v>2257</v>
      </c>
      <c r="D50" s="280">
        <v>2277</v>
      </c>
    </row>
    <row r="51" spans="1:4" x14ac:dyDescent="0.2">
      <c r="A51" s="11" t="s">
        <v>55</v>
      </c>
      <c r="B51" s="11" t="s">
        <v>182</v>
      </c>
      <c r="C51" s="280">
        <v>2399</v>
      </c>
      <c r="D51" s="280">
        <v>2269</v>
      </c>
    </row>
    <row r="52" spans="1:4" x14ac:dyDescent="0.2">
      <c r="A52" s="11" t="s">
        <v>55</v>
      </c>
      <c r="B52" s="11" t="s">
        <v>183</v>
      </c>
      <c r="C52" s="280">
        <v>2525</v>
      </c>
      <c r="D52" s="280">
        <v>2296</v>
      </c>
    </row>
    <row r="53" spans="1:4" x14ac:dyDescent="0.2">
      <c r="A53" s="11" t="s">
        <v>55</v>
      </c>
      <c r="B53" s="11" t="s">
        <v>184</v>
      </c>
      <c r="C53" s="280">
        <v>2284</v>
      </c>
      <c r="D53" s="280">
        <v>2317</v>
      </c>
    </row>
    <row r="54" spans="1:4" x14ac:dyDescent="0.2">
      <c r="A54" s="11" t="s">
        <v>85</v>
      </c>
      <c r="B54" s="11" t="s">
        <v>173</v>
      </c>
      <c r="C54" s="280">
        <v>1934</v>
      </c>
      <c r="D54" s="280">
        <v>2263</v>
      </c>
    </row>
    <row r="55" spans="1:4" x14ac:dyDescent="0.2">
      <c r="A55" s="11" t="s">
        <v>55</v>
      </c>
      <c r="B55" s="11" t="s">
        <v>174</v>
      </c>
      <c r="C55" s="280">
        <v>2184</v>
      </c>
      <c r="D55" s="280">
        <v>2221</v>
      </c>
    </row>
    <row r="56" spans="1:4" x14ac:dyDescent="0.2">
      <c r="A56" s="11" t="s">
        <v>55</v>
      </c>
      <c r="B56" s="11" t="s">
        <v>175</v>
      </c>
      <c r="C56" s="280">
        <v>2230</v>
      </c>
      <c r="D56" s="280">
        <v>2247</v>
      </c>
    </row>
    <row r="57" spans="1:4" x14ac:dyDescent="0.2">
      <c r="A57" s="11" t="s">
        <v>55</v>
      </c>
      <c r="B57" s="11" t="s">
        <v>176</v>
      </c>
      <c r="C57" s="280">
        <v>2506</v>
      </c>
      <c r="D57" s="280">
        <v>2269</v>
      </c>
    </row>
    <row r="58" spans="1:4" x14ac:dyDescent="0.2">
      <c r="A58" s="11" t="s">
        <v>55</v>
      </c>
      <c r="B58" s="11" t="s">
        <v>177</v>
      </c>
      <c r="C58" s="280">
        <v>2653</v>
      </c>
      <c r="D58" s="280">
        <v>2308</v>
      </c>
    </row>
    <row r="59" spans="1:4" x14ac:dyDescent="0.2">
      <c r="A59" s="11" t="s">
        <v>55</v>
      </c>
      <c r="B59" s="11" t="s">
        <v>178</v>
      </c>
      <c r="C59" s="280">
        <v>2856</v>
      </c>
      <c r="D59" s="280">
        <v>2367</v>
      </c>
    </row>
    <row r="60" spans="1:4" x14ac:dyDescent="0.2">
      <c r="A60" s="11" t="s">
        <v>55</v>
      </c>
      <c r="B60" s="11" t="s">
        <v>179</v>
      </c>
      <c r="C60" s="280">
        <v>2113</v>
      </c>
      <c r="D60" s="280">
        <v>2370</v>
      </c>
    </row>
    <row r="61" spans="1:4" x14ac:dyDescent="0.2">
      <c r="A61" s="11" t="s">
        <v>55</v>
      </c>
      <c r="B61" s="11" t="s">
        <v>180</v>
      </c>
      <c r="C61" s="280">
        <v>2341</v>
      </c>
      <c r="D61" s="280">
        <v>2357</v>
      </c>
    </row>
    <row r="62" spans="1:4" x14ac:dyDescent="0.2">
      <c r="A62" s="11" t="s">
        <v>55</v>
      </c>
      <c r="B62" s="11" t="s">
        <v>181</v>
      </c>
      <c r="C62" s="280">
        <v>2139</v>
      </c>
      <c r="D62" s="280">
        <v>2347</v>
      </c>
    </row>
    <row r="63" spans="1:4" x14ac:dyDescent="0.2">
      <c r="A63" s="11" t="s">
        <v>55</v>
      </c>
      <c r="B63" s="11" t="s">
        <v>182</v>
      </c>
      <c r="C63" s="280">
        <v>2328</v>
      </c>
      <c r="D63" s="280">
        <v>2341</v>
      </c>
    </row>
    <row r="64" spans="1:4" x14ac:dyDescent="0.2">
      <c r="A64" s="11" t="s">
        <v>55</v>
      </c>
      <c r="B64" s="11" t="s">
        <v>183</v>
      </c>
      <c r="C64" s="280">
        <v>2188</v>
      </c>
      <c r="D64" s="280">
        <v>2313</v>
      </c>
    </row>
    <row r="65" spans="1:4" x14ac:dyDescent="0.2">
      <c r="A65" s="11" t="s">
        <v>55</v>
      </c>
      <c r="B65" s="11" t="s">
        <v>184</v>
      </c>
      <c r="C65" s="280">
        <v>2739</v>
      </c>
      <c r="D65" s="280">
        <v>2351</v>
      </c>
    </row>
    <row r="66" spans="1:4" x14ac:dyDescent="0.2">
      <c r="A66" s="11" t="s">
        <v>86</v>
      </c>
      <c r="B66" s="11" t="s">
        <v>173</v>
      </c>
      <c r="C66" s="280">
        <v>1943</v>
      </c>
      <c r="D66" s="280">
        <v>2352</v>
      </c>
    </row>
    <row r="67" spans="1:4" x14ac:dyDescent="0.2">
      <c r="A67" s="11" t="s">
        <v>55</v>
      </c>
      <c r="B67" s="11" t="s">
        <v>174</v>
      </c>
      <c r="C67" s="280">
        <v>1833</v>
      </c>
      <c r="D67" s="280">
        <v>2323</v>
      </c>
    </row>
    <row r="68" spans="1:4" x14ac:dyDescent="0.2">
      <c r="A68" s="11" t="s">
        <v>55</v>
      </c>
      <c r="B68" s="11" t="s">
        <v>175</v>
      </c>
      <c r="C68" s="280">
        <v>1993</v>
      </c>
      <c r="D68" s="280">
        <v>2303</v>
      </c>
    </row>
    <row r="69" spans="1:4" x14ac:dyDescent="0.2">
      <c r="A69" s="11" t="s">
        <v>55</v>
      </c>
      <c r="B69" s="11" t="s">
        <v>176</v>
      </c>
      <c r="C69" s="280">
        <v>2020</v>
      </c>
      <c r="D69" s="280">
        <v>2262</v>
      </c>
    </row>
    <row r="70" spans="1:4" x14ac:dyDescent="0.2">
      <c r="A70" s="11" t="s">
        <v>55</v>
      </c>
      <c r="B70" s="11" t="s">
        <v>177</v>
      </c>
      <c r="C70" s="280">
        <v>2542</v>
      </c>
      <c r="D70" s="280">
        <v>2253</v>
      </c>
    </row>
    <row r="71" spans="1:4" x14ac:dyDescent="0.2">
      <c r="A71" s="11" t="s">
        <v>55</v>
      </c>
      <c r="B71" s="11" t="s">
        <v>178</v>
      </c>
      <c r="C71" s="280">
        <v>2100</v>
      </c>
      <c r="D71" s="280">
        <v>2190</v>
      </c>
    </row>
    <row r="72" spans="1:4" x14ac:dyDescent="0.2">
      <c r="A72" s="11" t="s">
        <v>55</v>
      </c>
      <c r="B72" s="11" t="s">
        <v>179</v>
      </c>
      <c r="C72" s="280">
        <v>2384</v>
      </c>
      <c r="D72" s="280">
        <v>2213</v>
      </c>
    </row>
    <row r="73" spans="1:4" x14ac:dyDescent="0.2">
      <c r="A73" s="11" t="s">
        <v>55</v>
      </c>
      <c r="B73" s="11" t="s">
        <v>180</v>
      </c>
      <c r="C73" s="280">
        <v>2818</v>
      </c>
      <c r="D73" s="280">
        <v>2252</v>
      </c>
    </row>
    <row r="74" spans="1:4" x14ac:dyDescent="0.2">
      <c r="A74" s="11" t="s">
        <v>55</v>
      </c>
      <c r="B74" s="11" t="s">
        <v>181</v>
      </c>
      <c r="C74" s="280">
        <v>1853</v>
      </c>
      <c r="D74" s="280">
        <v>2229</v>
      </c>
    </row>
    <row r="75" spans="1:4" x14ac:dyDescent="0.2">
      <c r="A75" s="11" t="s">
        <v>55</v>
      </c>
      <c r="B75" s="11" t="s">
        <v>182</v>
      </c>
      <c r="C75" s="280">
        <v>2259</v>
      </c>
      <c r="D75" s="280">
        <v>2223</v>
      </c>
    </row>
    <row r="76" spans="1:4" x14ac:dyDescent="0.2">
      <c r="A76" s="11" t="s">
        <v>55</v>
      </c>
      <c r="B76" s="11" t="s">
        <v>183</v>
      </c>
      <c r="C76" s="280">
        <v>1720</v>
      </c>
      <c r="D76" s="280">
        <v>2184</v>
      </c>
    </row>
    <row r="77" spans="1:4" x14ac:dyDescent="0.2">
      <c r="A77" s="11" t="s">
        <v>55</v>
      </c>
      <c r="B77" s="11" t="s">
        <v>184</v>
      </c>
      <c r="C77" s="280">
        <v>2790</v>
      </c>
      <c r="D77" s="280">
        <v>2188</v>
      </c>
    </row>
    <row r="78" spans="1:4" x14ac:dyDescent="0.2">
      <c r="A78" s="11" t="s">
        <v>87</v>
      </c>
      <c r="B78" s="11" t="s">
        <v>173</v>
      </c>
      <c r="C78" s="280">
        <v>1769</v>
      </c>
      <c r="D78" s="280">
        <v>2173</v>
      </c>
    </row>
    <row r="79" spans="1:4" x14ac:dyDescent="0.2">
      <c r="A79" s="11" t="s">
        <v>55</v>
      </c>
      <c r="B79" s="11" t="s">
        <v>174</v>
      </c>
      <c r="C79" s="280">
        <v>1743</v>
      </c>
      <c r="D79" s="280">
        <v>2166</v>
      </c>
    </row>
    <row r="80" spans="1:4" x14ac:dyDescent="0.2">
      <c r="A80" s="11" t="s">
        <v>55</v>
      </c>
      <c r="B80" s="11" t="s">
        <v>175</v>
      </c>
      <c r="C80" s="280">
        <v>1987</v>
      </c>
      <c r="D80" s="280">
        <v>2165</v>
      </c>
    </row>
    <row r="81" spans="1:4" x14ac:dyDescent="0.2">
      <c r="A81" s="11" t="s">
        <v>55</v>
      </c>
      <c r="B81" s="11" t="s">
        <v>176</v>
      </c>
      <c r="C81" s="280">
        <v>1734</v>
      </c>
      <c r="D81" s="280">
        <v>2142</v>
      </c>
    </row>
    <row r="82" spans="1:4" x14ac:dyDescent="0.2">
      <c r="A82" s="11" t="s">
        <v>55</v>
      </c>
      <c r="B82" s="11" t="s">
        <v>177</v>
      </c>
      <c r="C82" s="280">
        <v>1799</v>
      </c>
      <c r="D82" s="280">
        <v>2080</v>
      </c>
    </row>
    <row r="83" spans="1:4" x14ac:dyDescent="0.2">
      <c r="A83" s="11" t="s">
        <v>55</v>
      </c>
      <c r="B83" s="11" t="s">
        <v>178</v>
      </c>
      <c r="C83" s="280">
        <v>1781</v>
      </c>
      <c r="D83" s="280">
        <v>2053</v>
      </c>
    </row>
    <row r="84" spans="1:4" x14ac:dyDescent="0.2">
      <c r="A84" s="11" t="s">
        <v>55</v>
      </c>
      <c r="B84" s="11" t="s">
        <v>179</v>
      </c>
      <c r="C84" s="280">
        <v>1765</v>
      </c>
      <c r="D84" s="280">
        <v>2001</v>
      </c>
    </row>
    <row r="85" spans="1:4" x14ac:dyDescent="0.2">
      <c r="A85" s="11" t="s">
        <v>55</v>
      </c>
      <c r="B85" s="11" t="s">
        <v>180</v>
      </c>
      <c r="C85" s="280">
        <v>1884</v>
      </c>
      <c r="D85" s="280">
        <v>1923</v>
      </c>
    </row>
    <row r="86" spans="1:4" x14ac:dyDescent="0.2">
      <c r="A86" s="11" t="s">
        <v>55</v>
      </c>
      <c r="B86" s="11" t="s">
        <v>181</v>
      </c>
      <c r="C86" s="280">
        <v>1869</v>
      </c>
      <c r="D86" s="280">
        <v>1925</v>
      </c>
    </row>
    <row r="87" spans="1:4" x14ac:dyDescent="0.2">
      <c r="A87" s="11" t="s">
        <v>55</v>
      </c>
      <c r="B87" s="11" t="s">
        <v>182</v>
      </c>
      <c r="C87" s="280">
        <v>1951</v>
      </c>
      <c r="D87" s="280">
        <v>1899</v>
      </c>
    </row>
    <row r="88" spans="1:4" x14ac:dyDescent="0.2">
      <c r="A88" s="11" t="s">
        <v>55</v>
      </c>
      <c r="B88" s="11" t="s">
        <v>183</v>
      </c>
      <c r="C88" s="280">
        <v>1916</v>
      </c>
      <c r="D88" s="280">
        <v>1915</v>
      </c>
    </row>
    <row r="89" spans="1:4" x14ac:dyDescent="0.2">
      <c r="A89" s="11" t="s">
        <v>55</v>
      </c>
      <c r="B89" s="11" t="s">
        <v>184</v>
      </c>
      <c r="C89" s="280">
        <v>1925</v>
      </c>
      <c r="D89" s="280">
        <v>1843</v>
      </c>
    </row>
    <row r="90" spans="1:4" x14ac:dyDescent="0.2">
      <c r="A90" s="11" t="s">
        <v>88</v>
      </c>
      <c r="B90" s="11" t="s">
        <v>173</v>
      </c>
      <c r="C90" s="280">
        <v>1566</v>
      </c>
      <c r="D90" s="280">
        <v>1827</v>
      </c>
    </row>
    <row r="91" spans="1:4" x14ac:dyDescent="0.2">
      <c r="A91" s="11" t="s">
        <v>55</v>
      </c>
      <c r="B91" s="11" t="s">
        <v>174</v>
      </c>
      <c r="C91" s="280">
        <v>1674</v>
      </c>
      <c r="D91" s="280">
        <v>1821</v>
      </c>
    </row>
    <row r="92" spans="1:4" x14ac:dyDescent="0.2">
      <c r="A92" s="11" t="s">
        <v>55</v>
      </c>
      <c r="B92" s="11" t="s">
        <v>175</v>
      </c>
      <c r="C92" s="280">
        <v>1588</v>
      </c>
      <c r="D92" s="280">
        <v>1788</v>
      </c>
    </row>
    <row r="93" spans="1:4" x14ac:dyDescent="0.2">
      <c r="A93" s="11" t="s">
        <v>55</v>
      </c>
      <c r="B93" s="11" t="s">
        <v>176</v>
      </c>
      <c r="C93" s="280">
        <v>1271</v>
      </c>
      <c r="D93" s="280">
        <v>1749</v>
      </c>
    </row>
    <row r="94" spans="1:4" x14ac:dyDescent="0.2">
      <c r="A94" s="11" t="s">
        <v>55</v>
      </c>
      <c r="B94" s="11" t="s">
        <v>177</v>
      </c>
      <c r="C94" s="280">
        <v>1225</v>
      </c>
      <c r="D94" s="280">
        <v>1701</v>
      </c>
    </row>
    <row r="95" spans="1:4" x14ac:dyDescent="0.2">
      <c r="A95" s="11" t="s">
        <v>55</v>
      </c>
      <c r="B95" s="11" t="s">
        <v>178</v>
      </c>
      <c r="C95" s="280">
        <v>1299</v>
      </c>
      <c r="D95" s="280">
        <v>1661</v>
      </c>
    </row>
    <row r="96" spans="1:4" x14ac:dyDescent="0.2">
      <c r="A96" s="11" t="s">
        <v>55</v>
      </c>
      <c r="B96" s="11" t="s">
        <v>179</v>
      </c>
      <c r="C96" s="280">
        <v>1300</v>
      </c>
      <c r="D96" s="280">
        <v>1622</v>
      </c>
    </row>
    <row r="97" spans="1:4" x14ac:dyDescent="0.2">
      <c r="A97" s="11" t="s">
        <v>55</v>
      </c>
      <c r="B97" s="11" t="s">
        <v>180</v>
      </c>
      <c r="C97" s="280">
        <v>1292</v>
      </c>
      <c r="D97" s="280">
        <v>1573</v>
      </c>
    </row>
    <row r="98" spans="1:4" x14ac:dyDescent="0.2">
      <c r="A98" s="11" t="s">
        <v>55</v>
      </c>
      <c r="B98" s="11" t="s">
        <v>181</v>
      </c>
      <c r="C98" s="280">
        <v>1447</v>
      </c>
      <c r="D98" s="280">
        <v>1538</v>
      </c>
    </row>
    <row r="99" spans="1:4" x14ac:dyDescent="0.2">
      <c r="A99" s="11" t="s">
        <v>55</v>
      </c>
      <c r="B99" s="11" t="s">
        <v>182</v>
      </c>
      <c r="C99" s="280">
        <v>1373</v>
      </c>
      <c r="D99" s="280">
        <v>1490</v>
      </c>
    </row>
  </sheetData>
  <mergeCells count="1">
    <mergeCell ref="H1:I1"/>
  </mergeCells>
  <hyperlinks>
    <hyperlink ref="H1:I1" location="Index!A1" display="Regresar al Índice" xr:uid="{CF5F7386-724C-41A7-B0BA-14C6A01FF503}"/>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CFDB4-65FB-4C6E-A85C-51B1DC1C2C3C}">
  <sheetPr codeName="Hoja116"/>
  <dimension ref="A1:I99"/>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991</v>
      </c>
      <c r="H1" s="525" t="s">
        <v>39</v>
      </c>
      <c r="I1" s="525"/>
    </row>
    <row r="2" spans="1:9" x14ac:dyDescent="0.2">
      <c r="A2" s="11" t="s">
        <v>442</v>
      </c>
    </row>
    <row r="3" spans="1:9" x14ac:dyDescent="0.2">
      <c r="A3" s="11" t="s">
        <v>445</v>
      </c>
    </row>
    <row r="5" spans="1:9" x14ac:dyDescent="0.2">
      <c r="A5" s="11" t="s">
        <v>375</v>
      </c>
      <c r="B5" s="11" t="s">
        <v>437</v>
      </c>
      <c r="C5" s="11" t="s">
        <v>53</v>
      </c>
      <c r="D5" s="11" t="s">
        <v>446</v>
      </c>
    </row>
    <row r="6" spans="1:9" x14ac:dyDescent="0.2">
      <c r="A6" s="11" t="s">
        <v>69</v>
      </c>
      <c r="B6" s="11" t="s">
        <v>173</v>
      </c>
      <c r="C6" s="280">
        <v>-0.5</v>
      </c>
      <c r="D6" s="280">
        <v>3</v>
      </c>
    </row>
    <row r="7" spans="1:9" x14ac:dyDescent="0.2">
      <c r="A7" s="11" t="s">
        <v>55</v>
      </c>
      <c r="B7" s="11" t="s">
        <v>174</v>
      </c>
      <c r="C7" s="280">
        <v>1.6</v>
      </c>
      <c r="D7" s="280">
        <v>2.4</v>
      </c>
    </row>
    <row r="8" spans="1:9" x14ac:dyDescent="0.2">
      <c r="A8" s="11" t="s">
        <v>55</v>
      </c>
      <c r="B8" s="11" t="s">
        <v>175</v>
      </c>
      <c r="C8" s="280">
        <v>2</v>
      </c>
      <c r="D8" s="280">
        <v>2</v>
      </c>
    </row>
    <row r="9" spans="1:9" x14ac:dyDescent="0.2">
      <c r="A9" s="11" t="s">
        <v>55</v>
      </c>
      <c r="B9" s="11" t="s">
        <v>176</v>
      </c>
      <c r="C9" s="280">
        <v>5.4</v>
      </c>
      <c r="D9" s="280">
        <v>2.1</v>
      </c>
    </row>
    <row r="10" spans="1:9" x14ac:dyDescent="0.2">
      <c r="A10" s="11" t="s">
        <v>55</v>
      </c>
      <c r="B10" s="11" t="s">
        <v>177</v>
      </c>
      <c r="C10" s="280">
        <v>2.1</v>
      </c>
      <c r="D10" s="280">
        <v>1.9</v>
      </c>
    </row>
    <row r="11" spans="1:9" x14ac:dyDescent="0.2">
      <c r="A11" s="11" t="s">
        <v>55</v>
      </c>
      <c r="B11" s="11" t="s">
        <v>178</v>
      </c>
      <c r="C11" s="280">
        <v>0.4</v>
      </c>
      <c r="D11" s="280">
        <v>1.6</v>
      </c>
    </row>
    <row r="12" spans="1:9" x14ac:dyDescent="0.2">
      <c r="A12" s="11" t="s">
        <v>55</v>
      </c>
      <c r="B12" s="11" t="s">
        <v>179</v>
      </c>
      <c r="C12" s="280">
        <v>-3.7</v>
      </c>
      <c r="D12" s="280">
        <v>1.1000000000000001</v>
      </c>
    </row>
    <row r="13" spans="1:9" x14ac:dyDescent="0.2">
      <c r="A13" s="11" t="s">
        <v>55</v>
      </c>
      <c r="B13" s="11" t="s">
        <v>180</v>
      </c>
      <c r="C13" s="280">
        <v>-7.2</v>
      </c>
      <c r="D13" s="280">
        <v>0.3</v>
      </c>
    </row>
    <row r="14" spans="1:9" x14ac:dyDescent="0.2">
      <c r="A14" s="11" t="s">
        <v>55</v>
      </c>
      <c r="B14" s="11" t="s">
        <v>181</v>
      </c>
      <c r="C14" s="280">
        <v>-7.3</v>
      </c>
      <c r="D14" s="280">
        <v>-0.5</v>
      </c>
    </row>
    <row r="15" spans="1:9" x14ac:dyDescent="0.2">
      <c r="A15" s="11" t="s">
        <v>55</v>
      </c>
      <c r="B15" s="11" t="s">
        <v>182</v>
      </c>
      <c r="C15" s="280">
        <v>-8</v>
      </c>
      <c r="D15" s="280">
        <v>-1.3</v>
      </c>
    </row>
    <row r="16" spans="1:9" x14ac:dyDescent="0.2">
      <c r="A16" s="11" t="s">
        <v>55</v>
      </c>
      <c r="B16" s="11" t="s">
        <v>183</v>
      </c>
      <c r="C16" s="280">
        <v>-8.9</v>
      </c>
      <c r="D16" s="280">
        <v>-2</v>
      </c>
    </row>
    <row r="17" spans="1:4" x14ac:dyDescent="0.2">
      <c r="A17" s="11" t="s">
        <v>55</v>
      </c>
      <c r="B17" s="11" t="s">
        <v>184</v>
      </c>
      <c r="C17" s="280">
        <v>-10.3</v>
      </c>
      <c r="D17" s="280">
        <v>-2.9</v>
      </c>
    </row>
    <row r="18" spans="1:4" x14ac:dyDescent="0.2">
      <c r="A18" s="11" t="s">
        <v>82</v>
      </c>
      <c r="B18" s="11" t="s">
        <v>173</v>
      </c>
      <c r="C18" s="280">
        <v>-10.6</v>
      </c>
      <c r="D18" s="280">
        <v>-3.7</v>
      </c>
    </row>
    <row r="19" spans="1:4" x14ac:dyDescent="0.2">
      <c r="A19" s="11" t="s">
        <v>55</v>
      </c>
      <c r="B19" s="11" t="s">
        <v>174</v>
      </c>
      <c r="C19" s="280">
        <v>-13</v>
      </c>
      <c r="D19" s="280">
        <v>-4.9000000000000004</v>
      </c>
    </row>
    <row r="20" spans="1:4" x14ac:dyDescent="0.2">
      <c r="A20" s="11" t="s">
        <v>55</v>
      </c>
      <c r="B20" s="11" t="s">
        <v>175</v>
      </c>
      <c r="C20" s="280">
        <v>-13.8</v>
      </c>
      <c r="D20" s="280">
        <v>-6.2</v>
      </c>
    </row>
    <row r="21" spans="1:4" x14ac:dyDescent="0.2">
      <c r="A21" s="11" t="s">
        <v>55</v>
      </c>
      <c r="B21" s="11" t="s">
        <v>176</v>
      </c>
      <c r="C21" s="280">
        <v>-16.600000000000001</v>
      </c>
      <c r="D21" s="280">
        <v>-8.1</v>
      </c>
    </row>
    <row r="22" spans="1:4" x14ac:dyDescent="0.2">
      <c r="A22" s="11" t="s">
        <v>55</v>
      </c>
      <c r="B22" s="11" t="s">
        <v>177</v>
      </c>
      <c r="C22" s="280">
        <v>-14.9</v>
      </c>
      <c r="D22" s="280">
        <v>-9.5</v>
      </c>
    </row>
    <row r="23" spans="1:4" x14ac:dyDescent="0.2">
      <c r="A23" s="11" t="s">
        <v>55</v>
      </c>
      <c r="B23" s="11" t="s">
        <v>178</v>
      </c>
      <c r="C23" s="280">
        <v>-14.6</v>
      </c>
      <c r="D23" s="280">
        <v>-10.7</v>
      </c>
    </row>
    <row r="24" spans="1:4" x14ac:dyDescent="0.2">
      <c r="A24" s="11" t="s">
        <v>55</v>
      </c>
      <c r="B24" s="11" t="s">
        <v>179</v>
      </c>
      <c r="C24" s="280">
        <v>-14.5</v>
      </c>
      <c r="D24" s="280">
        <v>-11.6</v>
      </c>
    </row>
    <row r="25" spans="1:4" x14ac:dyDescent="0.2">
      <c r="A25" s="11" t="s">
        <v>55</v>
      </c>
      <c r="B25" s="11" t="s">
        <v>180</v>
      </c>
      <c r="C25" s="280">
        <v>-15.8</v>
      </c>
      <c r="D25" s="280">
        <v>-12.3</v>
      </c>
    </row>
    <row r="26" spans="1:4" x14ac:dyDescent="0.2">
      <c r="A26" s="11" t="s">
        <v>55</v>
      </c>
      <c r="B26" s="11" t="s">
        <v>181</v>
      </c>
      <c r="C26" s="280">
        <v>-17.100000000000001</v>
      </c>
      <c r="D26" s="280">
        <v>-13.2</v>
      </c>
    </row>
    <row r="27" spans="1:4" x14ac:dyDescent="0.2">
      <c r="A27" s="11" t="s">
        <v>55</v>
      </c>
      <c r="B27" s="11" t="s">
        <v>182</v>
      </c>
      <c r="C27" s="280">
        <v>-18</v>
      </c>
      <c r="D27" s="280">
        <v>-14</v>
      </c>
    </row>
    <row r="28" spans="1:4" x14ac:dyDescent="0.2">
      <c r="A28" s="11" t="s">
        <v>55</v>
      </c>
      <c r="B28" s="11" t="s">
        <v>183</v>
      </c>
      <c r="C28" s="280">
        <v>-19</v>
      </c>
      <c r="D28" s="280">
        <v>-14.8</v>
      </c>
    </row>
    <row r="29" spans="1:4" x14ac:dyDescent="0.2">
      <c r="A29" s="11" t="s">
        <v>55</v>
      </c>
      <c r="B29" s="11" t="s">
        <v>184</v>
      </c>
      <c r="C29" s="280">
        <v>-18.399999999999999</v>
      </c>
      <c r="D29" s="280">
        <v>-15.5</v>
      </c>
    </row>
    <row r="30" spans="1:4" x14ac:dyDescent="0.2">
      <c r="A30" s="11" t="s">
        <v>83</v>
      </c>
      <c r="B30" s="11" t="s">
        <v>173</v>
      </c>
      <c r="C30" s="280">
        <v>-15.1</v>
      </c>
      <c r="D30" s="280">
        <v>-15.9</v>
      </c>
    </row>
    <row r="31" spans="1:4" x14ac:dyDescent="0.2">
      <c r="A31" s="11" t="s">
        <v>55</v>
      </c>
      <c r="B31" s="11" t="s">
        <v>174</v>
      </c>
      <c r="C31" s="280">
        <v>-12.5</v>
      </c>
      <c r="D31" s="280">
        <v>-15.9</v>
      </c>
    </row>
    <row r="32" spans="1:4" x14ac:dyDescent="0.2">
      <c r="A32" s="11" t="s">
        <v>55</v>
      </c>
      <c r="B32" s="11" t="s">
        <v>175</v>
      </c>
      <c r="C32" s="280">
        <v>-7.6</v>
      </c>
      <c r="D32" s="280">
        <v>-15.3</v>
      </c>
    </row>
    <row r="33" spans="1:4" x14ac:dyDescent="0.2">
      <c r="A33" s="11" t="s">
        <v>55</v>
      </c>
      <c r="B33" s="11" t="s">
        <v>176</v>
      </c>
      <c r="C33" s="280">
        <v>-2.7</v>
      </c>
      <c r="D33" s="280">
        <v>-14.2</v>
      </c>
    </row>
    <row r="34" spans="1:4" x14ac:dyDescent="0.2">
      <c r="A34" s="11" t="s">
        <v>55</v>
      </c>
      <c r="B34" s="11" t="s">
        <v>177</v>
      </c>
      <c r="C34" s="280">
        <v>-0.1</v>
      </c>
      <c r="D34" s="280">
        <v>-13</v>
      </c>
    </row>
    <row r="35" spans="1:4" x14ac:dyDescent="0.2">
      <c r="A35" s="11" t="s">
        <v>55</v>
      </c>
      <c r="B35" s="11" t="s">
        <v>178</v>
      </c>
      <c r="C35" s="280">
        <v>2.2999999999999998</v>
      </c>
      <c r="D35" s="280">
        <v>-11.5</v>
      </c>
    </row>
    <row r="36" spans="1:4" x14ac:dyDescent="0.2">
      <c r="A36" s="11" t="s">
        <v>55</v>
      </c>
      <c r="B36" s="11" t="s">
        <v>179</v>
      </c>
      <c r="C36" s="280">
        <v>6.8</v>
      </c>
      <c r="D36" s="280">
        <v>-9.8000000000000007</v>
      </c>
    </row>
    <row r="37" spans="1:4" x14ac:dyDescent="0.2">
      <c r="A37" s="11" t="s">
        <v>55</v>
      </c>
      <c r="B37" s="11" t="s">
        <v>180</v>
      </c>
      <c r="C37" s="280">
        <v>13.8</v>
      </c>
      <c r="D37" s="280">
        <v>-7.3</v>
      </c>
    </row>
    <row r="38" spans="1:4" x14ac:dyDescent="0.2">
      <c r="A38" s="11" t="s">
        <v>55</v>
      </c>
      <c r="B38" s="11" t="s">
        <v>181</v>
      </c>
      <c r="C38" s="280">
        <v>20.8</v>
      </c>
      <c r="D38" s="280">
        <v>-4.0999999999999996</v>
      </c>
    </row>
    <row r="39" spans="1:4" x14ac:dyDescent="0.2">
      <c r="A39" s="11" t="s">
        <v>55</v>
      </c>
      <c r="B39" s="11" t="s">
        <v>182</v>
      </c>
      <c r="C39" s="280">
        <v>25.5</v>
      </c>
      <c r="D39" s="280">
        <v>-0.5</v>
      </c>
    </row>
    <row r="40" spans="1:4" x14ac:dyDescent="0.2">
      <c r="A40" s="11" t="s">
        <v>55</v>
      </c>
      <c r="B40" s="11" t="s">
        <v>183</v>
      </c>
      <c r="C40" s="280">
        <v>29.7</v>
      </c>
      <c r="D40" s="280">
        <v>3.5</v>
      </c>
    </row>
    <row r="41" spans="1:4" x14ac:dyDescent="0.2">
      <c r="A41" s="11" t="s">
        <v>55</v>
      </c>
      <c r="B41" s="11" t="s">
        <v>184</v>
      </c>
      <c r="C41" s="280">
        <v>28.9</v>
      </c>
      <c r="D41" s="280">
        <v>7.5</v>
      </c>
    </row>
    <row r="42" spans="1:4" x14ac:dyDescent="0.2">
      <c r="A42" s="11" t="s">
        <v>84</v>
      </c>
      <c r="B42" s="11" t="s">
        <v>173</v>
      </c>
      <c r="C42" s="280">
        <v>27</v>
      </c>
      <c r="D42" s="280">
        <v>11</v>
      </c>
    </row>
    <row r="43" spans="1:4" x14ac:dyDescent="0.2">
      <c r="A43" s="11" t="s">
        <v>55</v>
      </c>
      <c r="B43" s="11" t="s">
        <v>174</v>
      </c>
      <c r="C43" s="280">
        <v>29.4</v>
      </c>
      <c r="D43" s="280">
        <v>14.5</v>
      </c>
    </row>
    <row r="44" spans="1:4" x14ac:dyDescent="0.2">
      <c r="A44" s="11" t="s">
        <v>55</v>
      </c>
      <c r="B44" s="11" t="s">
        <v>175</v>
      </c>
      <c r="C44" s="280">
        <v>20.9</v>
      </c>
      <c r="D44" s="280">
        <v>16.899999999999999</v>
      </c>
    </row>
    <row r="45" spans="1:4" x14ac:dyDescent="0.2">
      <c r="A45" s="11" t="s">
        <v>55</v>
      </c>
      <c r="B45" s="11" t="s">
        <v>176</v>
      </c>
      <c r="C45" s="280">
        <v>17.100000000000001</v>
      </c>
      <c r="D45" s="280">
        <v>18.5</v>
      </c>
    </row>
    <row r="46" spans="1:4" x14ac:dyDescent="0.2">
      <c r="A46" s="11" t="s">
        <v>55</v>
      </c>
      <c r="B46" s="11" t="s">
        <v>177</v>
      </c>
      <c r="C46" s="280">
        <v>12.5</v>
      </c>
      <c r="D46" s="280">
        <v>19.600000000000001</v>
      </c>
    </row>
    <row r="47" spans="1:4" x14ac:dyDescent="0.2">
      <c r="A47" s="11" t="s">
        <v>55</v>
      </c>
      <c r="B47" s="11" t="s">
        <v>178</v>
      </c>
      <c r="C47" s="280">
        <v>10.4</v>
      </c>
      <c r="D47" s="280">
        <v>20.2</v>
      </c>
    </row>
    <row r="48" spans="1:4" x14ac:dyDescent="0.2">
      <c r="A48" s="11" t="s">
        <v>55</v>
      </c>
      <c r="B48" s="11" t="s">
        <v>179</v>
      </c>
      <c r="C48" s="280">
        <v>8.4</v>
      </c>
      <c r="D48" s="280">
        <v>20.399999999999999</v>
      </c>
    </row>
    <row r="49" spans="1:4" x14ac:dyDescent="0.2">
      <c r="A49" s="11" t="s">
        <v>55</v>
      </c>
      <c r="B49" s="11" t="s">
        <v>180</v>
      </c>
      <c r="C49" s="280">
        <v>3.3</v>
      </c>
      <c r="D49" s="280">
        <v>19.5</v>
      </c>
    </row>
    <row r="50" spans="1:4" x14ac:dyDescent="0.2">
      <c r="A50" s="11" t="s">
        <v>55</v>
      </c>
      <c r="B50" s="11" t="s">
        <v>181</v>
      </c>
      <c r="C50" s="280">
        <v>-3.5</v>
      </c>
      <c r="D50" s="280">
        <v>17.5</v>
      </c>
    </row>
    <row r="51" spans="1:4" x14ac:dyDescent="0.2">
      <c r="A51" s="11" t="s">
        <v>55</v>
      </c>
      <c r="B51" s="11" t="s">
        <v>182</v>
      </c>
      <c r="C51" s="280">
        <v>-5.7</v>
      </c>
      <c r="D51" s="280">
        <v>14.9</v>
      </c>
    </row>
    <row r="52" spans="1:4" x14ac:dyDescent="0.2">
      <c r="A52" s="11" t="s">
        <v>55</v>
      </c>
      <c r="B52" s="11" t="s">
        <v>183</v>
      </c>
      <c r="C52" s="280">
        <v>-5.4</v>
      </c>
      <c r="D52" s="280">
        <v>11.9</v>
      </c>
    </row>
    <row r="53" spans="1:4" x14ac:dyDescent="0.2">
      <c r="A53" s="11" t="s">
        <v>55</v>
      </c>
      <c r="B53" s="11" t="s">
        <v>184</v>
      </c>
      <c r="C53" s="280">
        <v>-3.6</v>
      </c>
      <c r="D53" s="280">
        <v>9.1999999999999993</v>
      </c>
    </row>
    <row r="54" spans="1:4" x14ac:dyDescent="0.2">
      <c r="A54" s="11" t="s">
        <v>85</v>
      </c>
      <c r="B54" s="11" t="s">
        <v>173</v>
      </c>
      <c r="C54" s="280">
        <v>-7</v>
      </c>
      <c r="D54" s="280">
        <v>6.4</v>
      </c>
    </row>
    <row r="55" spans="1:4" x14ac:dyDescent="0.2">
      <c r="A55" s="11" t="s">
        <v>55</v>
      </c>
      <c r="B55" s="11" t="s">
        <v>174</v>
      </c>
      <c r="C55" s="280">
        <v>-11.2</v>
      </c>
      <c r="D55" s="280">
        <v>3</v>
      </c>
    </row>
    <row r="56" spans="1:4" x14ac:dyDescent="0.2">
      <c r="A56" s="11" t="s">
        <v>55</v>
      </c>
      <c r="B56" s="11" t="s">
        <v>175</v>
      </c>
      <c r="C56" s="280">
        <v>-7.9</v>
      </c>
      <c r="D56" s="280">
        <v>0.6</v>
      </c>
    </row>
    <row r="57" spans="1:4" x14ac:dyDescent="0.2">
      <c r="A57" s="11" t="s">
        <v>55</v>
      </c>
      <c r="B57" s="11" t="s">
        <v>176</v>
      </c>
      <c r="C57" s="280">
        <v>-6.7</v>
      </c>
      <c r="D57" s="280">
        <v>-1.4</v>
      </c>
    </row>
    <row r="58" spans="1:4" x14ac:dyDescent="0.2">
      <c r="A58" s="11" t="s">
        <v>55</v>
      </c>
      <c r="B58" s="11" t="s">
        <v>177</v>
      </c>
      <c r="C58" s="280">
        <v>-3.7</v>
      </c>
      <c r="D58" s="280">
        <v>-2.7</v>
      </c>
    </row>
    <row r="59" spans="1:4" x14ac:dyDescent="0.2">
      <c r="A59" s="11" t="s">
        <v>55</v>
      </c>
      <c r="B59" s="11" t="s">
        <v>178</v>
      </c>
      <c r="C59" s="280">
        <v>-0.6</v>
      </c>
      <c r="D59" s="280">
        <v>-3.6</v>
      </c>
    </row>
    <row r="60" spans="1:4" x14ac:dyDescent="0.2">
      <c r="A60" s="11" t="s">
        <v>55</v>
      </c>
      <c r="B60" s="11" t="s">
        <v>179</v>
      </c>
      <c r="C60" s="280">
        <v>-0.4</v>
      </c>
      <c r="D60" s="280">
        <v>-4.4000000000000004</v>
      </c>
    </row>
    <row r="61" spans="1:4" x14ac:dyDescent="0.2">
      <c r="A61" s="11" t="s">
        <v>55</v>
      </c>
      <c r="B61" s="11" t="s">
        <v>180</v>
      </c>
      <c r="C61" s="280">
        <v>0.5</v>
      </c>
      <c r="D61" s="280">
        <v>-4.5999999999999996</v>
      </c>
    </row>
    <row r="62" spans="1:4" x14ac:dyDescent="0.2">
      <c r="A62" s="11" t="s">
        <v>55</v>
      </c>
      <c r="B62" s="11" t="s">
        <v>181</v>
      </c>
      <c r="C62" s="280">
        <v>3.1</v>
      </c>
      <c r="D62" s="280">
        <v>-4.0999999999999996</v>
      </c>
    </row>
    <row r="63" spans="1:4" x14ac:dyDescent="0.2">
      <c r="A63" s="11" t="s">
        <v>55</v>
      </c>
      <c r="B63" s="11" t="s">
        <v>182</v>
      </c>
      <c r="C63" s="280">
        <v>3.2</v>
      </c>
      <c r="D63" s="280">
        <v>-3.3</v>
      </c>
    </row>
    <row r="64" spans="1:4" x14ac:dyDescent="0.2">
      <c r="A64" s="11" t="s">
        <v>55</v>
      </c>
      <c r="B64" s="11" t="s">
        <v>183</v>
      </c>
      <c r="C64" s="280">
        <v>0.8</v>
      </c>
      <c r="D64" s="280">
        <v>-2.8</v>
      </c>
    </row>
    <row r="65" spans="1:4" x14ac:dyDescent="0.2">
      <c r="A65" s="11" t="s">
        <v>55</v>
      </c>
      <c r="B65" s="11" t="s">
        <v>184</v>
      </c>
      <c r="C65" s="280">
        <v>1.5</v>
      </c>
      <c r="D65" s="280">
        <v>-2.4</v>
      </c>
    </row>
    <row r="66" spans="1:4" x14ac:dyDescent="0.2">
      <c r="A66" s="11" t="s">
        <v>86</v>
      </c>
      <c r="B66" s="11" t="s">
        <v>173</v>
      </c>
      <c r="C66" s="280">
        <v>3.9</v>
      </c>
      <c r="D66" s="280">
        <v>-1.5</v>
      </c>
    </row>
    <row r="67" spans="1:4" x14ac:dyDescent="0.2">
      <c r="A67" s="11" t="s">
        <v>55</v>
      </c>
      <c r="B67" s="11" t="s">
        <v>174</v>
      </c>
      <c r="C67" s="280">
        <v>4.5999999999999996</v>
      </c>
      <c r="D67" s="280">
        <v>-0.1</v>
      </c>
    </row>
    <row r="68" spans="1:4" x14ac:dyDescent="0.2">
      <c r="A68" s="11" t="s">
        <v>55</v>
      </c>
      <c r="B68" s="11" t="s">
        <v>175</v>
      </c>
      <c r="C68" s="280">
        <v>2.5</v>
      </c>
      <c r="D68" s="280">
        <v>0.7</v>
      </c>
    </row>
    <row r="69" spans="1:4" x14ac:dyDescent="0.2">
      <c r="A69" s="11" t="s">
        <v>55</v>
      </c>
      <c r="B69" s="11" t="s">
        <v>176</v>
      </c>
      <c r="C69" s="280">
        <v>-0.3</v>
      </c>
      <c r="D69" s="280">
        <v>1.2</v>
      </c>
    </row>
    <row r="70" spans="1:4" x14ac:dyDescent="0.2">
      <c r="A70" s="11" t="s">
        <v>55</v>
      </c>
      <c r="B70" s="11" t="s">
        <v>177</v>
      </c>
      <c r="C70" s="280">
        <v>-2.4</v>
      </c>
      <c r="D70" s="280">
        <v>1.4</v>
      </c>
    </row>
    <row r="71" spans="1:4" x14ac:dyDescent="0.2">
      <c r="A71" s="11" t="s">
        <v>55</v>
      </c>
      <c r="B71" s="11" t="s">
        <v>178</v>
      </c>
      <c r="C71" s="280">
        <v>-7.5</v>
      </c>
      <c r="D71" s="280">
        <v>0.8</v>
      </c>
    </row>
    <row r="72" spans="1:4" x14ac:dyDescent="0.2">
      <c r="A72" s="11" t="s">
        <v>55</v>
      </c>
      <c r="B72" s="11" t="s">
        <v>179</v>
      </c>
      <c r="C72" s="280">
        <v>-6.6</v>
      </c>
      <c r="D72" s="280">
        <v>0.3</v>
      </c>
    </row>
    <row r="73" spans="1:4" x14ac:dyDescent="0.2">
      <c r="A73" s="11" t="s">
        <v>55</v>
      </c>
      <c r="B73" s="11" t="s">
        <v>180</v>
      </c>
      <c r="C73" s="280">
        <v>-4.4000000000000004</v>
      </c>
      <c r="D73" s="280">
        <v>-0.1</v>
      </c>
    </row>
    <row r="74" spans="1:4" x14ac:dyDescent="0.2">
      <c r="A74" s="11" t="s">
        <v>55</v>
      </c>
      <c r="B74" s="11" t="s">
        <v>181</v>
      </c>
      <c r="C74" s="280">
        <v>-5</v>
      </c>
      <c r="D74" s="280">
        <v>-0.8</v>
      </c>
    </row>
    <row r="75" spans="1:4" x14ac:dyDescent="0.2">
      <c r="A75" s="11" t="s">
        <v>55</v>
      </c>
      <c r="B75" s="11" t="s">
        <v>182</v>
      </c>
      <c r="C75" s="280">
        <v>-5.0999999999999996</v>
      </c>
      <c r="D75" s="280">
        <v>-1.5</v>
      </c>
    </row>
    <row r="76" spans="1:4" x14ac:dyDescent="0.2">
      <c r="A76" s="11" t="s">
        <v>55</v>
      </c>
      <c r="B76" s="11" t="s">
        <v>183</v>
      </c>
      <c r="C76" s="280">
        <v>-5.6</v>
      </c>
      <c r="D76" s="280">
        <v>-2</v>
      </c>
    </row>
    <row r="77" spans="1:4" x14ac:dyDescent="0.2">
      <c r="A77" s="11" t="s">
        <v>55</v>
      </c>
      <c r="B77" s="11" t="s">
        <v>184</v>
      </c>
      <c r="C77" s="280">
        <v>-6.9</v>
      </c>
      <c r="D77" s="280">
        <v>-2.7</v>
      </c>
    </row>
    <row r="78" spans="1:4" x14ac:dyDescent="0.2">
      <c r="A78" s="11" t="s">
        <v>87</v>
      </c>
      <c r="B78" s="11" t="s">
        <v>173</v>
      </c>
      <c r="C78" s="280">
        <v>-7.6</v>
      </c>
      <c r="D78" s="280">
        <v>-3.7</v>
      </c>
    </row>
    <row r="79" spans="1:4" x14ac:dyDescent="0.2">
      <c r="A79" s="11" t="s">
        <v>55</v>
      </c>
      <c r="B79" s="11" t="s">
        <v>174</v>
      </c>
      <c r="C79" s="280">
        <v>-6.7</v>
      </c>
      <c r="D79" s="280">
        <v>-4.5999999999999996</v>
      </c>
    </row>
    <row r="80" spans="1:4" x14ac:dyDescent="0.2">
      <c r="A80" s="11" t="s">
        <v>55</v>
      </c>
      <c r="B80" s="11" t="s">
        <v>175</v>
      </c>
      <c r="C80" s="280">
        <v>-6</v>
      </c>
      <c r="D80" s="280">
        <v>-5.3</v>
      </c>
    </row>
    <row r="81" spans="1:4" x14ac:dyDescent="0.2">
      <c r="A81" s="11" t="s">
        <v>55</v>
      </c>
      <c r="B81" s="11" t="s">
        <v>176</v>
      </c>
      <c r="C81" s="280">
        <v>-5.3</v>
      </c>
      <c r="D81" s="280">
        <v>-5.8</v>
      </c>
    </row>
    <row r="82" spans="1:4" x14ac:dyDescent="0.2">
      <c r="A82" s="11" t="s">
        <v>55</v>
      </c>
      <c r="B82" s="11" t="s">
        <v>177</v>
      </c>
      <c r="C82" s="280">
        <v>-7.7</v>
      </c>
      <c r="D82" s="280">
        <v>-6.2</v>
      </c>
    </row>
    <row r="83" spans="1:4" x14ac:dyDescent="0.2">
      <c r="A83" s="11" t="s">
        <v>55</v>
      </c>
      <c r="B83" s="11" t="s">
        <v>178</v>
      </c>
      <c r="C83" s="280">
        <v>-6.3</v>
      </c>
      <c r="D83" s="280">
        <v>-6.1</v>
      </c>
    </row>
    <row r="84" spans="1:4" x14ac:dyDescent="0.2">
      <c r="A84" s="11" t="s">
        <v>55</v>
      </c>
      <c r="B84" s="11" t="s">
        <v>179</v>
      </c>
      <c r="C84" s="280">
        <v>-9.6</v>
      </c>
      <c r="D84" s="280">
        <v>-6.3</v>
      </c>
    </row>
    <row r="85" spans="1:4" x14ac:dyDescent="0.2">
      <c r="A85" s="11" t="s">
        <v>55</v>
      </c>
      <c r="B85" s="11" t="s">
        <v>180</v>
      </c>
      <c r="C85" s="280">
        <v>-14.6</v>
      </c>
      <c r="D85" s="280">
        <v>-7.2</v>
      </c>
    </row>
    <row r="86" spans="1:4" x14ac:dyDescent="0.2">
      <c r="A86" s="11" t="s">
        <v>55</v>
      </c>
      <c r="B86" s="11" t="s">
        <v>181</v>
      </c>
      <c r="C86" s="280">
        <v>-13.6</v>
      </c>
      <c r="D86" s="280">
        <v>-7.9</v>
      </c>
    </row>
    <row r="87" spans="1:4" x14ac:dyDescent="0.2">
      <c r="A87" s="11" t="s">
        <v>55</v>
      </c>
      <c r="B87" s="11" t="s">
        <v>182</v>
      </c>
      <c r="C87" s="280">
        <v>-14.6</v>
      </c>
      <c r="D87" s="280">
        <v>-8.6999999999999993</v>
      </c>
    </row>
    <row r="88" spans="1:4" x14ac:dyDescent="0.2">
      <c r="A88" s="11" t="s">
        <v>55</v>
      </c>
      <c r="B88" s="11" t="s">
        <v>183</v>
      </c>
      <c r="C88" s="280">
        <v>-12.3</v>
      </c>
      <c r="D88" s="280">
        <v>-9.3000000000000007</v>
      </c>
    </row>
    <row r="89" spans="1:4" x14ac:dyDescent="0.2">
      <c r="A89" s="11" t="s">
        <v>55</v>
      </c>
      <c r="B89" s="11" t="s">
        <v>184</v>
      </c>
      <c r="C89" s="280">
        <v>-15.7</v>
      </c>
      <c r="D89" s="280">
        <v>-10</v>
      </c>
    </row>
    <row r="90" spans="1:4" x14ac:dyDescent="0.2">
      <c r="A90" s="11" t="s">
        <v>88</v>
      </c>
      <c r="B90" s="11" t="s">
        <v>173</v>
      </c>
      <c r="C90" s="280">
        <v>-16</v>
      </c>
      <c r="D90" s="280">
        <v>-10.7</v>
      </c>
    </row>
    <row r="91" spans="1:4" x14ac:dyDescent="0.2">
      <c r="A91" s="11" t="s">
        <v>55</v>
      </c>
      <c r="B91" s="11" t="s">
        <v>174</v>
      </c>
      <c r="C91" s="280">
        <v>-15.9</v>
      </c>
      <c r="D91" s="280">
        <v>-11.5</v>
      </c>
    </row>
    <row r="92" spans="1:4" x14ac:dyDescent="0.2">
      <c r="A92" s="11" t="s">
        <v>55</v>
      </c>
      <c r="B92" s="11" t="s">
        <v>175</v>
      </c>
      <c r="C92" s="280">
        <v>-17.5</v>
      </c>
      <c r="D92" s="280">
        <v>-12.4</v>
      </c>
    </row>
    <row r="93" spans="1:4" x14ac:dyDescent="0.2">
      <c r="A93" s="11" t="s">
        <v>55</v>
      </c>
      <c r="B93" s="11" t="s">
        <v>176</v>
      </c>
      <c r="C93" s="280">
        <v>-18.3</v>
      </c>
      <c r="D93" s="280">
        <v>-13.5</v>
      </c>
    </row>
    <row r="94" spans="1:4" x14ac:dyDescent="0.2">
      <c r="A94" s="11" t="s">
        <v>55</v>
      </c>
      <c r="B94" s="11" t="s">
        <v>177</v>
      </c>
      <c r="C94" s="280">
        <v>-18.2</v>
      </c>
      <c r="D94" s="280">
        <v>-14.4</v>
      </c>
    </row>
    <row r="95" spans="1:4" x14ac:dyDescent="0.2">
      <c r="A95" s="11" t="s">
        <v>55</v>
      </c>
      <c r="B95" s="11" t="s">
        <v>178</v>
      </c>
      <c r="C95" s="280">
        <v>-19.100000000000001</v>
      </c>
      <c r="D95" s="280">
        <v>-15.4</v>
      </c>
    </row>
    <row r="96" spans="1:4" x14ac:dyDescent="0.2">
      <c r="A96" s="11" t="s">
        <v>55</v>
      </c>
      <c r="B96" s="11" t="s">
        <v>179</v>
      </c>
      <c r="C96" s="280">
        <v>-18.899999999999999</v>
      </c>
      <c r="D96" s="280">
        <v>-16.2</v>
      </c>
    </row>
    <row r="97" spans="1:4" x14ac:dyDescent="0.2">
      <c r="A97" s="11" t="s">
        <v>55</v>
      </c>
      <c r="B97" s="11" t="s">
        <v>180</v>
      </c>
      <c r="C97" s="280">
        <v>-18.2</v>
      </c>
      <c r="D97" s="280">
        <v>-16.5</v>
      </c>
    </row>
    <row r="98" spans="1:4" x14ac:dyDescent="0.2">
      <c r="A98" s="11" t="s">
        <v>55</v>
      </c>
      <c r="B98" s="11" t="s">
        <v>181</v>
      </c>
      <c r="C98" s="280">
        <v>-20.100000000000001</v>
      </c>
      <c r="D98" s="280">
        <v>-17.100000000000001</v>
      </c>
    </row>
    <row r="99" spans="1:4" x14ac:dyDescent="0.2">
      <c r="A99" s="11" t="s">
        <v>55</v>
      </c>
      <c r="B99" s="11" t="s">
        <v>182</v>
      </c>
      <c r="C99" s="280">
        <v>-21.6</v>
      </c>
      <c r="D99" s="280">
        <v>-17.7</v>
      </c>
    </row>
  </sheetData>
  <mergeCells count="1">
    <mergeCell ref="H1:I1"/>
  </mergeCells>
  <hyperlinks>
    <hyperlink ref="H1:I1" location="Index!A1" display="Regresar al Índice" xr:uid="{D28EE535-5998-4E26-8DF9-E288E3D18F76}"/>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3C6DA-BFE2-4926-A88C-346C64E81C97}">
  <sheetPr codeName="Hoja117"/>
  <dimension ref="A1:I37"/>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992</v>
      </c>
      <c r="H1" s="525" t="s">
        <v>39</v>
      </c>
      <c r="I1" s="525"/>
    </row>
    <row r="2" spans="1:9" x14ac:dyDescent="0.2">
      <c r="A2" s="11" t="s">
        <v>442</v>
      </c>
    </row>
    <row r="5" spans="1:9" x14ac:dyDescent="0.2">
      <c r="A5" s="11" t="s">
        <v>2</v>
      </c>
      <c r="B5" s="11" t="s">
        <v>447</v>
      </c>
    </row>
    <row r="6" spans="1:9" x14ac:dyDescent="0.2">
      <c r="A6" s="11" t="s">
        <v>30</v>
      </c>
      <c r="B6" s="279">
        <v>0.1</v>
      </c>
    </row>
    <row r="7" spans="1:9" x14ac:dyDescent="0.2">
      <c r="A7" s="11" t="s">
        <v>18</v>
      </c>
      <c r="B7" s="279">
        <v>0.3</v>
      </c>
    </row>
    <row r="8" spans="1:9" x14ac:dyDescent="0.2">
      <c r="A8" s="11" t="s">
        <v>19</v>
      </c>
      <c r="B8" s="279">
        <v>0.7</v>
      </c>
    </row>
    <row r="9" spans="1:9" x14ac:dyDescent="0.2">
      <c r="A9" s="11" t="s">
        <v>16</v>
      </c>
      <c r="B9" s="279">
        <v>0.9</v>
      </c>
    </row>
    <row r="10" spans="1:9" x14ac:dyDescent="0.2">
      <c r="A10" s="11" t="s">
        <v>17</v>
      </c>
      <c r="B10" s="279">
        <v>1.1000000000000001</v>
      </c>
    </row>
    <row r="11" spans="1:9" x14ac:dyDescent="0.2">
      <c r="A11" s="11" t="s">
        <v>33</v>
      </c>
      <c r="B11" s="279">
        <v>1.1000000000000001</v>
      </c>
    </row>
    <row r="12" spans="1:9" x14ac:dyDescent="0.2">
      <c r="A12" s="11" t="s">
        <v>12</v>
      </c>
      <c r="B12" s="279">
        <v>1.3</v>
      </c>
    </row>
    <row r="13" spans="1:9" x14ac:dyDescent="0.2">
      <c r="A13" s="11" t="s">
        <v>7</v>
      </c>
      <c r="B13" s="279">
        <v>1.4</v>
      </c>
    </row>
    <row r="14" spans="1:9" x14ac:dyDescent="0.2">
      <c r="A14" s="11" t="s">
        <v>15</v>
      </c>
      <c r="B14" s="279">
        <v>1.4</v>
      </c>
    </row>
    <row r="15" spans="1:9" x14ac:dyDescent="0.2">
      <c r="A15" s="11" t="s">
        <v>11</v>
      </c>
      <c r="B15" s="279">
        <v>1.5</v>
      </c>
    </row>
    <row r="16" spans="1:9" x14ac:dyDescent="0.2">
      <c r="A16" s="11" t="s">
        <v>22</v>
      </c>
      <c r="B16" s="279">
        <v>1.5</v>
      </c>
    </row>
    <row r="17" spans="1:2" x14ac:dyDescent="0.2">
      <c r="A17" s="11" t="s">
        <v>5</v>
      </c>
      <c r="B17" s="279">
        <v>1.9</v>
      </c>
    </row>
    <row r="18" spans="1:2" x14ac:dyDescent="0.2">
      <c r="A18" s="11" t="s">
        <v>21</v>
      </c>
      <c r="B18" s="279">
        <v>2.2000000000000002</v>
      </c>
    </row>
    <row r="19" spans="1:2" x14ac:dyDescent="0.2">
      <c r="A19" s="11" t="s">
        <v>25</v>
      </c>
      <c r="B19" s="279">
        <v>2.2999999999999998</v>
      </c>
    </row>
    <row r="20" spans="1:2" x14ac:dyDescent="0.2">
      <c r="A20" s="11" t="s">
        <v>26</v>
      </c>
      <c r="B20" s="279">
        <v>2.5</v>
      </c>
    </row>
    <row r="21" spans="1:2" x14ac:dyDescent="0.2">
      <c r="A21" s="11" t="s">
        <v>24</v>
      </c>
      <c r="B21" s="279">
        <v>2.5</v>
      </c>
    </row>
    <row r="22" spans="1:2" x14ac:dyDescent="0.2">
      <c r="A22" s="11" t="s">
        <v>3</v>
      </c>
      <c r="B22" s="279">
        <v>2.6</v>
      </c>
    </row>
    <row r="23" spans="1:2" x14ac:dyDescent="0.2">
      <c r="A23" s="11" t="s">
        <v>29</v>
      </c>
      <c r="B23" s="279">
        <v>2.7</v>
      </c>
    </row>
    <row r="24" spans="1:2" x14ac:dyDescent="0.2">
      <c r="A24" s="11" t="s">
        <v>32</v>
      </c>
      <c r="B24" s="279">
        <v>2.8</v>
      </c>
    </row>
    <row r="25" spans="1:2" x14ac:dyDescent="0.2">
      <c r="A25" s="11" t="s">
        <v>6</v>
      </c>
      <c r="B25" s="279">
        <v>3</v>
      </c>
    </row>
    <row r="26" spans="1:2" x14ac:dyDescent="0.2">
      <c r="A26" s="11" t="s">
        <v>31</v>
      </c>
      <c r="B26" s="279">
        <v>3.3</v>
      </c>
    </row>
    <row r="27" spans="1:2" x14ac:dyDescent="0.2">
      <c r="A27" s="11" t="s">
        <v>23</v>
      </c>
      <c r="B27" s="279">
        <v>3.5</v>
      </c>
    </row>
    <row r="28" spans="1:2" x14ac:dyDescent="0.2">
      <c r="A28" s="11" t="s">
        <v>8</v>
      </c>
      <c r="B28" s="279">
        <v>3.9</v>
      </c>
    </row>
    <row r="29" spans="1:2" x14ac:dyDescent="0.2">
      <c r="A29" s="11" t="s">
        <v>10</v>
      </c>
      <c r="B29" s="279">
        <v>4.0999999999999996</v>
      </c>
    </row>
    <row r="30" spans="1:2" x14ac:dyDescent="0.2">
      <c r="A30" s="11" t="s">
        <v>27</v>
      </c>
      <c r="B30" s="279">
        <v>4.7</v>
      </c>
    </row>
    <row r="31" spans="1:2" x14ac:dyDescent="0.2">
      <c r="A31" s="11" t="s">
        <v>13</v>
      </c>
      <c r="B31" s="279">
        <v>4.8</v>
      </c>
    </row>
    <row r="32" spans="1:2" x14ac:dyDescent="0.2">
      <c r="A32" s="11" t="s">
        <v>9</v>
      </c>
      <c r="B32" s="279">
        <v>4.9000000000000004</v>
      </c>
    </row>
    <row r="33" spans="1:2" x14ac:dyDescent="0.2">
      <c r="A33" s="11" t="s">
        <v>28</v>
      </c>
      <c r="B33" s="279">
        <v>5.3</v>
      </c>
    </row>
    <row r="34" spans="1:2" x14ac:dyDescent="0.2">
      <c r="A34" s="11" t="s">
        <v>4</v>
      </c>
      <c r="B34" s="279">
        <v>5.6</v>
      </c>
    </row>
    <row r="35" spans="1:2" x14ac:dyDescent="0.2">
      <c r="A35" s="11" t="s">
        <v>0</v>
      </c>
      <c r="B35" s="279">
        <v>6.3</v>
      </c>
    </row>
    <row r="36" spans="1:2" x14ac:dyDescent="0.2">
      <c r="A36" s="11" t="s">
        <v>14</v>
      </c>
      <c r="B36" s="279">
        <v>7</v>
      </c>
    </row>
    <row r="37" spans="1:2" x14ac:dyDescent="0.2">
      <c r="A37" s="11" t="s">
        <v>20</v>
      </c>
      <c r="B37" s="279">
        <v>12.6</v>
      </c>
    </row>
  </sheetData>
  <mergeCells count="1">
    <mergeCell ref="H1:I1"/>
  </mergeCells>
  <hyperlinks>
    <hyperlink ref="H1:I1" location="Index!A1" display="Regresar al Índice" xr:uid="{B5C4924E-1ED1-4163-8658-9DA105E7D2E5}"/>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2C71A-D0B5-4DD6-8845-D3F04D639DCA}">
  <sheetPr codeName="Hoja118"/>
  <dimension ref="A1:I38"/>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993</v>
      </c>
      <c r="H1" s="525" t="s">
        <v>39</v>
      </c>
      <c r="I1" s="525"/>
    </row>
    <row r="2" spans="1:9" x14ac:dyDescent="0.2">
      <c r="A2" s="11" t="s">
        <v>442</v>
      </c>
    </row>
    <row r="3" spans="1:9" x14ac:dyDescent="0.2">
      <c r="A3" s="11" t="s">
        <v>448</v>
      </c>
    </row>
    <row r="5" spans="1:9" x14ac:dyDescent="0.2">
      <c r="A5" s="11" t="s">
        <v>2</v>
      </c>
      <c r="B5" s="11" t="s">
        <v>447</v>
      </c>
    </row>
    <row r="6" spans="1:9" x14ac:dyDescent="0.2">
      <c r="A6" s="11" t="s">
        <v>30</v>
      </c>
      <c r="B6" s="279">
        <v>-70.3</v>
      </c>
    </row>
    <row r="7" spans="1:9" x14ac:dyDescent="0.2">
      <c r="A7" s="11" t="s">
        <v>18</v>
      </c>
      <c r="B7" s="279">
        <v>-65.7</v>
      </c>
    </row>
    <row r="8" spans="1:9" x14ac:dyDescent="0.2">
      <c r="A8" s="11" t="s">
        <v>29</v>
      </c>
      <c r="B8" s="279">
        <v>-62.5</v>
      </c>
    </row>
    <row r="9" spans="1:9" x14ac:dyDescent="0.2">
      <c r="A9" s="11" t="s">
        <v>22</v>
      </c>
      <c r="B9" s="279">
        <v>-54.7</v>
      </c>
    </row>
    <row r="10" spans="1:9" x14ac:dyDescent="0.2">
      <c r="A10" s="11" t="s">
        <v>24</v>
      </c>
      <c r="B10" s="279">
        <v>-53.7</v>
      </c>
    </row>
    <row r="11" spans="1:9" x14ac:dyDescent="0.2">
      <c r="A11" s="11" t="s">
        <v>11</v>
      </c>
      <c r="B11" s="279">
        <v>-51.5</v>
      </c>
    </row>
    <row r="12" spans="1:9" x14ac:dyDescent="0.2">
      <c r="A12" s="11" t="s">
        <v>31</v>
      </c>
      <c r="B12" s="279">
        <v>-51.3</v>
      </c>
    </row>
    <row r="13" spans="1:9" x14ac:dyDescent="0.2">
      <c r="A13" s="11" t="s">
        <v>13</v>
      </c>
      <c r="B13" s="279">
        <v>-47.8</v>
      </c>
    </row>
    <row r="14" spans="1:9" x14ac:dyDescent="0.2">
      <c r="A14" s="11" t="s">
        <v>16</v>
      </c>
      <c r="B14" s="279">
        <v>-47.6</v>
      </c>
    </row>
    <row r="15" spans="1:9" x14ac:dyDescent="0.2">
      <c r="A15" s="11" t="s">
        <v>12</v>
      </c>
      <c r="B15" s="279">
        <v>-44.2</v>
      </c>
    </row>
    <row r="16" spans="1:9" x14ac:dyDescent="0.2">
      <c r="A16" s="11" t="s">
        <v>8</v>
      </c>
      <c r="B16" s="279">
        <v>-42.3</v>
      </c>
    </row>
    <row r="17" spans="1:2" x14ac:dyDescent="0.2">
      <c r="A17" s="11" t="s">
        <v>25</v>
      </c>
      <c r="B17" s="279">
        <v>-37.799999999999997</v>
      </c>
    </row>
    <row r="18" spans="1:2" x14ac:dyDescent="0.2">
      <c r="A18" s="11" t="s">
        <v>6</v>
      </c>
      <c r="B18" s="279">
        <v>-36.299999999999997</v>
      </c>
    </row>
    <row r="19" spans="1:2" x14ac:dyDescent="0.2">
      <c r="A19" s="11" t="s">
        <v>9</v>
      </c>
      <c r="B19" s="279">
        <v>-33.9</v>
      </c>
    </row>
    <row r="20" spans="1:2" x14ac:dyDescent="0.2">
      <c r="A20" s="11" t="s">
        <v>17</v>
      </c>
      <c r="B20" s="279">
        <v>-33.700000000000003</v>
      </c>
    </row>
    <row r="21" spans="1:2" x14ac:dyDescent="0.2">
      <c r="A21" s="11" t="s">
        <v>27</v>
      </c>
      <c r="B21" s="279">
        <v>-32.200000000000003</v>
      </c>
    </row>
    <row r="22" spans="1:2" x14ac:dyDescent="0.2">
      <c r="A22" s="11" t="s">
        <v>0</v>
      </c>
      <c r="B22" s="279">
        <v>-29.6</v>
      </c>
    </row>
    <row r="23" spans="1:2" x14ac:dyDescent="0.2">
      <c r="A23" s="11" t="s">
        <v>32</v>
      </c>
      <c r="B23" s="279">
        <v>-27</v>
      </c>
    </row>
    <row r="24" spans="1:2" x14ac:dyDescent="0.2">
      <c r="A24" s="11" t="s">
        <v>1</v>
      </c>
      <c r="B24" s="279">
        <v>-24.6</v>
      </c>
    </row>
    <row r="25" spans="1:2" x14ac:dyDescent="0.2">
      <c r="A25" s="11" t="s">
        <v>19</v>
      </c>
      <c r="B25" s="279">
        <v>-18.899999999999999</v>
      </c>
    </row>
    <row r="26" spans="1:2" x14ac:dyDescent="0.2">
      <c r="A26" s="11" t="s">
        <v>5</v>
      </c>
      <c r="B26" s="279">
        <v>-18.7</v>
      </c>
    </row>
    <row r="27" spans="1:2" x14ac:dyDescent="0.2">
      <c r="A27" s="11" t="s">
        <v>23</v>
      </c>
      <c r="B27" s="279">
        <v>-13.6</v>
      </c>
    </row>
    <row r="28" spans="1:2" x14ac:dyDescent="0.2">
      <c r="A28" s="11" t="s">
        <v>26</v>
      </c>
      <c r="B28" s="279">
        <v>-11.8</v>
      </c>
    </row>
    <row r="29" spans="1:2" x14ac:dyDescent="0.2">
      <c r="A29" s="11" t="s">
        <v>20</v>
      </c>
      <c r="B29" s="279">
        <v>-7.2</v>
      </c>
    </row>
    <row r="30" spans="1:2" x14ac:dyDescent="0.2">
      <c r="A30" s="11" t="s">
        <v>10</v>
      </c>
      <c r="B30" s="279">
        <v>-1.3</v>
      </c>
    </row>
    <row r="31" spans="1:2" x14ac:dyDescent="0.2">
      <c r="A31" s="11" t="s">
        <v>14</v>
      </c>
      <c r="B31" s="279">
        <v>-1</v>
      </c>
    </row>
    <row r="32" spans="1:2" x14ac:dyDescent="0.2">
      <c r="A32" s="11" t="s">
        <v>3</v>
      </c>
      <c r="B32" s="279">
        <v>-0.9</v>
      </c>
    </row>
    <row r="33" spans="1:2" x14ac:dyDescent="0.2">
      <c r="A33" s="11" t="s">
        <v>4</v>
      </c>
      <c r="B33" s="279">
        <v>26.1</v>
      </c>
    </row>
    <row r="34" spans="1:2" x14ac:dyDescent="0.2">
      <c r="A34" s="11" t="s">
        <v>7</v>
      </c>
      <c r="B34" s="279">
        <v>43.4</v>
      </c>
    </row>
    <row r="35" spans="1:2" x14ac:dyDescent="0.2">
      <c r="A35" s="11" t="s">
        <v>15</v>
      </c>
      <c r="B35" s="279">
        <v>64.599999999999994</v>
      </c>
    </row>
    <row r="36" spans="1:2" x14ac:dyDescent="0.2">
      <c r="A36" s="11" t="s">
        <v>33</v>
      </c>
      <c r="B36" s="279">
        <v>65.599999999999994</v>
      </c>
    </row>
    <row r="37" spans="1:2" x14ac:dyDescent="0.2">
      <c r="A37" s="11" t="s">
        <v>28</v>
      </c>
      <c r="B37" s="279">
        <v>80</v>
      </c>
    </row>
    <row r="38" spans="1:2" x14ac:dyDescent="0.2">
      <c r="A38" s="11" t="s">
        <v>21</v>
      </c>
      <c r="B38" s="279">
        <v>151.6</v>
      </c>
    </row>
  </sheetData>
  <mergeCells count="1">
    <mergeCell ref="H1:I1"/>
  </mergeCells>
  <hyperlinks>
    <hyperlink ref="H1:I1" location="Index!A1" display="Regresar al Índice" xr:uid="{04C1AB79-D583-4FEE-8600-E25F8BEB6A09}"/>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6BB3F-5CB6-405C-8CE5-9A3B2734F062}">
  <sheetPr codeName="Hoja119"/>
  <dimension ref="A1:I38"/>
  <sheetViews>
    <sheetView workbookViewId="0">
      <selection activeCell="B3" sqref="B3"/>
    </sheetView>
  </sheetViews>
  <sheetFormatPr baseColWidth="10" defaultRowHeight="12.75" x14ac:dyDescent="0.2"/>
  <cols>
    <col min="1" max="16384" width="11.42578125" style="281"/>
  </cols>
  <sheetData>
    <row r="1" spans="1:9" ht="15" x14ac:dyDescent="0.25">
      <c r="A1" s="12" t="s">
        <v>994</v>
      </c>
      <c r="H1" s="525" t="s">
        <v>39</v>
      </c>
      <c r="I1" s="525"/>
    </row>
    <row r="2" spans="1:9" x14ac:dyDescent="0.2">
      <c r="A2" s="11" t="s">
        <v>442</v>
      </c>
    </row>
    <row r="3" spans="1:9" x14ac:dyDescent="0.2">
      <c r="A3" s="11" t="s">
        <v>843</v>
      </c>
    </row>
    <row r="5" spans="1:9" x14ac:dyDescent="0.2">
      <c r="A5" s="11" t="s">
        <v>2</v>
      </c>
      <c r="B5" s="11" t="s">
        <v>750</v>
      </c>
    </row>
    <row r="6" spans="1:9" x14ac:dyDescent="0.2">
      <c r="A6" s="11" t="s">
        <v>5</v>
      </c>
      <c r="B6" s="11">
        <v>-15.9</v>
      </c>
    </row>
    <row r="7" spans="1:9" x14ac:dyDescent="0.2">
      <c r="A7" s="11" t="s">
        <v>12</v>
      </c>
      <c r="B7" s="11">
        <v>-13.5</v>
      </c>
    </row>
    <row r="8" spans="1:9" x14ac:dyDescent="0.2">
      <c r="A8" s="11" t="s">
        <v>25</v>
      </c>
      <c r="B8" s="11">
        <v>-13.1</v>
      </c>
    </row>
    <row r="9" spans="1:9" x14ac:dyDescent="0.2">
      <c r="A9" s="11" t="s">
        <v>16</v>
      </c>
      <c r="B9" s="11">
        <v>-12.6</v>
      </c>
    </row>
    <row r="10" spans="1:9" x14ac:dyDescent="0.2">
      <c r="A10" s="11" t="s">
        <v>20</v>
      </c>
      <c r="B10" s="11">
        <v>-10.8</v>
      </c>
    </row>
    <row r="11" spans="1:9" x14ac:dyDescent="0.2">
      <c r="A11" s="11" t="s">
        <v>24</v>
      </c>
      <c r="B11" s="11">
        <v>-9.5</v>
      </c>
    </row>
    <row r="12" spans="1:9" x14ac:dyDescent="0.2">
      <c r="A12" s="11" t="s">
        <v>9</v>
      </c>
      <c r="B12" s="11">
        <v>-9.5</v>
      </c>
    </row>
    <row r="13" spans="1:9" x14ac:dyDescent="0.2">
      <c r="A13" s="11" t="s">
        <v>31</v>
      </c>
      <c r="B13" s="11">
        <v>-9.1999999999999993</v>
      </c>
    </row>
    <row r="14" spans="1:9" x14ac:dyDescent="0.2">
      <c r="A14" s="11" t="s">
        <v>17</v>
      </c>
      <c r="B14" s="11">
        <v>-7.4</v>
      </c>
    </row>
    <row r="15" spans="1:9" x14ac:dyDescent="0.2">
      <c r="A15" s="11" t="s">
        <v>10</v>
      </c>
      <c r="B15" s="11">
        <v>-7.2</v>
      </c>
    </row>
    <row r="16" spans="1:9" x14ac:dyDescent="0.2">
      <c r="A16" s="11" t="s">
        <v>8</v>
      </c>
      <c r="B16" s="11">
        <v>-6</v>
      </c>
    </row>
    <row r="17" spans="1:2" x14ac:dyDescent="0.2">
      <c r="A17" s="11" t="s">
        <v>0</v>
      </c>
      <c r="B17" s="11">
        <v>-5.0999999999999996</v>
      </c>
    </row>
    <row r="18" spans="1:2" x14ac:dyDescent="0.2">
      <c r="A18" s="11" t="s">
        <v>22</v>
      </c>
      <c r="B18" s="11">
        <v>-3.6</v>
      </c>
    </row>
    <row r="19" spans="1:2" x14ac:dyDescent="0.2">
      <c r="A19" s="11" t="s">
        <v>4</v>
      </c>
      <c r="B19" s="11">
        <v>-2.7</v>
      </c>
    </row>
    <row r="20" spans="1:2" x14ac:dyDescent="0.2">
      <c r="A20" s="11" t="s">
        <v>1</v>
      </c>
      <c r="B20" s="11">
        <v>1.9</v>
      </c>
    </row>
    <row r="21" spans="1:2" x14ac:dyDescent="0.2">
      <c r="A21" s="11" t="s">
        <v>14</v>
      </c>
      <c r="B21" s="11">
        <v>2</v>
      </c>
    </row>
    <row r="22" spans="1:2" x14ac:dyDescent="0.2">
      <c r="A22" s="11" t="s">
        <v>32</v>
      </c>
      <c r="B22" s="11">
        <v>2</v>
      </c>
    </row>
    <row r="23" spans="1:2" x14ac:dyDescent="0.2">
      <c r="A23" s="11" t="s">
        <v>30</v>
      </c>
      <c r="B23" s="11">
        <v>3.6</v>
      </c>
    </row>
    <row r="24" spans="1:2" x14ac:dyDescent="0.2">
      <c r="A24" s="11" t="s">
        <v>6</v>
      </c>
      <c r="B24" s="11">
        <v>7.8</v>
      </c>
    </row>
    <row r="25" spans="1:2" x14ac:dyDescent="0.2">
      <c r="A25" s="11" t="s">
        <v>18</v>
      </c>
      <c r="B25" s="11">
        <v>9</v>
      </c>
    </row>
    <row r="26" spans="1:2" x14ac:dyDescent="0.2">
      <c r="A26" s="11" t="s">
        <v>3</v>
      </c>
      <c r="B26" s="11">
        <v>9.8000000000000007</v>
      </c>
    </row>
    <row r="27" spans="1:2" x14ac:dyDescent="0.2">
      <c r="A27" s="11" t="s">
        <v>29</v>
      </c>
      <c r="B27" s="11">
        <v>10.8</v>
      </c>
    </row>
    <row r="28" spans="1:2" x14ac:dyDescent="0.2">
      <c r="A28" s="11" t="s">
        <v>11</v>
      </c>
      <c r="B28" s="11">
        <v>13.2</v>
      </c>
    </row>
    <row r="29" spans="1:2" x14ac:dyDescent="0.2">
      <c r="A29" s="11" t="s">
        <v>27</v>
      </c>
      <c r="B29" s="11">
        <v>14.5</v>
      </c>
    </row>
    <row r="30" spans="1:2" x14ac:dyDescent="0.2">
      <c r="A30" s="11" t="s">
        <v>26</v>
      </c>
      <c r="B30" s="11">
        <v>17.8</v>
      </c>
    </row>
    <row r="31" spans="1:2" x14ac:dyDescent="0.2">
      <c r="A31" s="11" t="s">
        <v>23</v>
      </c>
      <c r="B31" s="11">
        <v>20.3</v>
      </c>
    </row>
    <row r="32" spans="1:2" x14ac:dyDescent="0.2">
      <c r="A32" s="11" t="s">
        <v>13</v>
      </c>
      <c r="B32" s="11">
        <v>20.5</v>
      </c>
    </row>
    <row r="33" spans="1:2" x14ac:dyDescent="0.2">
      <c r="A33" s="11" t="s">
        <v>19</v>
      </c>
      <c r="B33" s="11">
        <v>20.8</v>
      </c>
    </row>
    <row r="34" spans="1:2" x14ac:dyDescent="0.2">
      <c r="A34" s="11" t="s">
        <v>15</v>
      </c>
      <c r="B34" s="11">
        <v>24.1</v>
      </c>
    </row>
    <row r="35" spans="1:2" x14ac:dyDescent="0.2">
      <c r="A35" s="11" t="s">
        <v>33</v>
      </c>
      <c r="B35" s="11">
        <v>29.5</v>
      </c>
    </row>
    <row r="36" spans="1:2" x14ac:dyDescent="0.2">
      <c r="A36" s="11" t="s">
        <v>28</v>
      </c>
      <c r="B36" s="11">
        <v>29.5</v>
      </c>
    </row>
    <row r="37" spans="1:2" x14ac:dyDescent="0.2">
      <c r="A37" s="11" t="s">
        <v>7</v>
      </c>
      <c r="B37" s="11">
        <v>37.9</v>
      </c>
    </row>
    <row r="38" spans="1:2" x14ac:dyDescent="0.2">
      <c r="A38" s="11" t="s">
        <v>21</v>
      </c>
      <c r="B38" s="11">
        <v>91.1</v>
      </c>
    </row>
  </sheetData>
  <mergeCells count="1">
    <mergeCell ref="H1:I1"/>
  </mergeCells>
  <hyperlinks>
    <hyperlink ref="H1:I1" location="Index!A1" display="Regresar al Índice" xr:uid="{0D72C930-354C-4D6B-B01A-DC4568030F79}"/>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dimension ref="A1:J14"/>
  <sheetViews>
    <sheetView workbookViewId="0">
      <selection activeCell="B3" sqref="B3"/>
    </sheetView>
  </sheetViews>
  <sheetFormatPr baseColWidth="10" defaultRowHeight="12.75" x14ac:dyDescent="0.2"/>
  <cols>
    <col min="1" max="1" width="32.42578125" style="140" customWidth="1"/>
    <col min="2" max="2" width="13.7109375" style="140" customWidth="1"/>
    <col min="3" max="3" width="12.85546875" style="140" customWidth="1"/>
    <col min="4" max="4" width="11.42578125" style="140" customWidth="1"/>
    <col min="5" max="6" width="10.5703125" style="140" customWidth="1"/>
    <col min="7" max="7" width="7.85546875" style="140" bestFit="1" customWidth="1"/>
    <col min="8" max="8" width="6.140625" style="140" bestFit="1" customWidth="1"/>
    <col min="9" max="9" width="7.85546875" style="140" bestFit="1" customWidth="1"/>
    <col min="10" max="10" width="6.42578125" style="140" bestFit="1" customWidth="1"/>
    <col min="11" max="16384" width="11.42578125" style="140"/>
  </cols>
  <sheetData>
    <row r="1" spans="1:10" ht="15" x14ac:dyDescent="0.25">
      <c r="A1" s="12" t="s">
        <v>1032</v>
      </c>
      <c r="H1" s="525" t="s">
        <v>39</v>
      </c>
      <c r="I1" s="525"/>
      <c r="J1" s="539"/>
    </row>
    <row r="2" spans="1:10" x14ac:dyDescent="0.2">
      <c r="A2" s="140" t="s">
        <v>325</v>
      </c>
    </row>
    <row r="4" spans="1:10" ht="15.75" customHeight="1" x14ac:dyDescent="0.2">
      <c r="A4" s="540" t="s">
        <v>362</v>
      </c>
      <c r="B4" s="542">
        <v>2020</v>
      </c>
      <c r="C4" s="542"/>
      <c r="D4" s="540" t="s">
        <v>53</v>
      </c>
      <c r="E4" s="540"/>
    </row>
    <row r="5" spans="1:10" x14ac:dyDescent="0.2">
      <c r="A5" s="541"/>
      <c r="B5" s="144" t="s">
        <v>49</v>
      </c>
      <c r="C5" s="144" t="s">
        <v>50</v>
      </c>
      <c r="D5" s="52" t="s">
        <v>363</v>
      </c>
      <c r="E5" s="142" t="s">
        <v>364</v>
      </c>
    </row>
    <row r="6" spans="1:10" ht="24" customHeight="1" x14ac:dyDescent="0.2">
      <c r="A6" s="56" t="s">
        <v>328</v>
      </c>
      <c r="B6" s="40">
        <v>3425</v>
      </c>
      <c r="C6" s="40">
        <v>3438</v>
      </c>
      <c r="D6" s="40">
        <f>C6-B6</f>
        <v>13</v>
      </c>
      <c r="E6" s="46">
        <f>C6/B6-1</f>
        <v>3.7956204379561154E-3</v>
      </c>
    </row>
    <row r="7" spans="1:10" ht="15.75" customHeight="1" x14ac:dyDescent="0.2">
      <c r="A7" s="44" t="s">
        <v>329</v>
      </c>
      <c r="B7" s="39">
        <v>30139</v>
      </c>
      <c r="C7" s="39">
        <v>30152</v>
      </c>
      <c r="D7" s="39">
        <f t="shared" ref="D7:D13" si="0">C7-B7</f>
        <v>13</v>
      </c>
      <c r="E7" s="38">
        <f t="shared" ref="E7:E12" si="1">C7/B7-1</f>
        <v>4.3133481535551077E-4</v>
      </c>
    </row>
    <row r="8" spans="1:10" ht="15.75" customHeight="1" x14ac:dyDescent="0.2">
      <c r="A8" s="45" t="s">
        <v>330</v>
      </c>
      <c r="B8" s="40">
        <v>11840</v>
      </c>
      <c r="C8" s="40">
        <v>11840</v>
      </c>
      <c r="D8" s="40">
        <f t="shared" si="0"/>
        <v>0</v>
      </c>
      <c r="E8" s="46">
        <f t="shared" si="1"/>
        <v>0</v>
      </c>
    </row>
    <row r="9" spans="1:10" ht="15.75" customHeight="1" x14ac:dyDescent="0.2">
      <c r="A9" s="44" t="s">
        <v>365</v>
      </c>
      <c r="B9" s="47">
        <v>158</v>
      </c>
      <c r="C9" s="47">
        <v>159</v>
      </c>
      <c r="D9" s="39">
        <f t="shared" si="0"/>
        <v>1</v>
      </c>
      <c r="E9" s="38">
        <f t="shared" si="1"/>
        <v>6.3291139240506666E-3</v>
      </c>
    </row>
    <row r="10" spans="1:10" ht="15.75" customHeight="1" x14ac:dyDescent="0.2">
      <c r="A10" s="45" t="s">
        <v>332</v>
      </c>
      <c r="B10" s="40">
        <v>15444</v>
      </c>
      <c r="C10" s="40">
        <v>15465</v>
      </c>
      <c r="D10" s="40">
        <f t="shared" si="0"/>
        <v>21</v>
      </c>
      <c r="E10" s="46">
        <f t="shared" si="1"/>
        <v>1.3597513597514155E-3</v>
      </c>
    </row>
    <row r="11" spans="1:10" ht="15.75" customHeight="1" x14ac:dyDescent="0.2">
      <c r="A11" s="44" t="s">
        <v>333</v>
      </c>
      <c r="B11" s="47">
        <v>126</v>
      </c>
      <c r="C11" s="47">
        <v>125</v>
      </c>
      <c r="D11" s="39">
        <f t="shared" si="0"/>
        <v>-1</v>
      </c>
      <c r="E11" s="38">
        <f t="shared" si="1"/>
        <v>-7.9365079365079083E-3</v>
      </c>
    </row>
    <row r="12" spans="1:10" ht="15.75" customHeight="1" x14ac:dyDescent="0.2">
      <c r="A12" s="45" t="s">
        <v>334</v>
      </c>
      <c r="B12" s="40">
        <v>31033</v>
      </c>
      <c r="C12" s="40">
        <v>31084</v>
      </c>
      <c r="D12" s="40">
        <f t="shared" si="0"/>
        <v>51</v>
      </c>
      <c r="E12" s="46">
        <f t="shared" si="1"/>
        <v>1.6434118518995344E-3</v>
      </c>
    </row>
    <row r="13" spans="1:10" ht="15.75" customHeight="1" x14ac:dyDescent="0.2">
      <c r="A13" s="44" t="s">
        <v>335</v>
      </c>
      <c r="B13" s="39">
        <v>6059</v>
      </c>
      <c r="C13" s="39">
        <v>6053</v>
      </c>
      <c r="D13" s="39">
        <f t="shared" si="0"/>
        <v>-6</v>
      </c>
      <c r="E13" s="38">
        <f>C13/B13-1</f>
        <v>-9.9026241954114358E-4</v>
      </c>
    </row>
    <row r="14" spans="1:10" x14ac:dyDescent="0.2">
      <c r="A14" s="42" t="s">
        <v>366</v>
      </c>
      <c r="B14" s="43">
        <f>SUM(B6:B13)</f>
        <v>98224</v>
      </c>
      <c r="C14" s="43">
        <f>SUM(C6:C13)</f>
        <v>98316</v>
      </c>
      <c r="D14" s="43">
        <f>C14-B14</f>
        <v>92</v>
      </c>
      <c r="E14" s="49">
        <f>C14/B14-1</f>
        <v>9.3663463104731726E-4</v>
      </c>
    </row>
  </sheetData>
  <mergeCells count="4">
    <mergeCell ref="H1:J1"/>
    <mergeCell ref="A4:A5"/>
    <mergeCell ref="B4:C4"/>
    <mergeCell ref="D4:E4"/>
  </mergeCells>
  <hyperlinks>
    <hyperlink ref="H1:I1" location="Index!A1" display="Regresar al Índice" xr:uid="{00000000-0004-0000-1400-000000000000}"/>
  </hyperlinks>
  <pageMargins left="0.7" right="0.7" top="0.75" bottom="0.75" header="0.3" footer="0.3"/>
  <pageSetup orientation="portrait" horizontalDpi="4294967295" verticalDpi="4294967295"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D8463-69DD-468E-B10F-8BD7DAB8709A}">
  <sheetPr codeName="Hoja120"/>
  <dimension ref="A1:I38"/>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995</v>
      </c>
      <c r="H1" s="525" t="s">
        <v>39</v>
      </c>
      <c r="I1" s="525"/>
    </row>
    <row r="2" spans="1:9" x14ac:dyDescent="0.2">
      <c r="A2" s="11" t="s">
        <v>449</v>
      </c>
    </row>
    <row r="3" spans="1:9" x14ac:dyDescent="0.2">
      <c r="A3" s="11" t="s">
        <v>450</v>
      </c>
    </row>
    <row r="5" spans="1:9" x14ac:dyDescent="0.2">
      <c r="A5" s="11" t="s">
        <v>2</v>
      </c>
      <c r="B5" s="11" t="s">
        <v>53</v>
      </c>
    </row>
    <row r="6" spans="1:9" x14ac:dyDescent="0.2">
      <c r="A6" s="11" t="s">
        <v>15</v>
      </c>
      <c r="B6" s="279">
        <v>-28.178913738019201</v>
      </c>
    </row>
    <row r="7" spans="1:9" x14ac:dyDescent="0.2">
      <c r="A7" s="11" t="s">
        <v>16</v>
      </c>
      <c r="B7" s="279">
        <v>-16.813574644899902</v>
      </c>
    </row>
    <row r="8" spans="1:9" x14ac:dyDescent="0.2">
      <c r="A8" s="11" t="s">
        <v>24</v>
      </c>
      <c r="B8" s="279">
        <v>-16.5196471531676</v>
      </c>
    </row>
    <row r="9" spans="1:9" x14ac:dyDescent="0.2">
      <c r="A9" s="11" t="s">
        <v>32</v>
      </c>
      <c r="B9" s="279">
        <v>-11.028528528528501</v>
      </c>
    </row>
    <row r="10" spans="1:9" x14ac:dyDescent="0.2">
      <c r="A10" s="11" t="s">
        <v>6</v>
      </c>
      <c r="B10" s="279">
        <v>-10.746940497960299</v>
      </c>
    </row>
    <row r="11" spans="1:9" x14ac:dyDescent="0.2">
      <c r="A11" s="11" t="s">
        <v>14</v>
      </c>
      <c r="B11" s="279">
        <v>-8.2488797520196595</v>
      </c>
    </row>
    <row r="12" spans="1:9" x14ac:dyDescent="0.2">
      <c r="A12" s="11" t="s">
        <v>9</v>
      </c>
      <c r="B12" s="279">
        <v>-6.8169109423744798</v>
      </c>
    </row>
    <row r="13" spans="1:9" x14ac:dyDescent="0.2">
      <c r="A13" s="11" t="s">
        <v>18</v>
      </c>
      <c r="B13" s="279">
        <v>-6.3731955088219596</v>
      </c>
    </row>
    <row r="14" spans="1:9" x14ac:dyDescent="0.2">
      <c r="A14" s="11" t="s">
        <v>10</v>
      </c>
      <c r="B14" s="279">
        <v>-5.4089836076398603</v>
      </c>
    </row>
    <row r="15" spans="1:9" x14ac:dyDescent="0.2">
      <c r="A15" s="11" t="s">
        <v>22</v>
      </c>
      <c r="B15" s="279">
        <v>-5.2848645977129003</v>
      </c>
    </row>
    <row r="16" spans="1:9" x14ac:dyDescent="0.2">
      <c r="A16" s="11" t="s">
        <v>31</v>
      </c>
      <c r="B16" s="279">
        <v>-5.0143800199681099</v>
      </c>
    </row>
    <row r="17" spans="1:2" x14ac:dyDescent="0.2">
      <c r="A17" s="11" t="s">
        <v>0</v>
      </c>
      <c r="B17" s="279">
        <v>-4.8172361769143199</v>
      </c>
    </row>
    <row r="18" spans="1:2" x14ac:dyDescent="0.2">
      <c r="A18" s="11" t="s">
        <v>25</v>
      </c>
      <c r="B18" s="279">
        <v>-4.6048409866783002</v>
      </c>
    </row>
    <row r="19" spans="1:2" x14ac:dyDescent="0.2">
      <c r="A19" s="11" t="s">
        <v>23</v>
      </c>
      <c r="B19" s="279">
        <v>-4.5001727513532197</v>
      </c>
    </row>
    <row r="20" spans="1:2" x14ac:dyDescent="0.2">
      <c r="A20" s="11" t="s">
        <v>3</v>
      </c>
      <c r="B20" s="279">
        <v>-3.7804706873157699</v>
      </c>
    </row>
    <row r="21" spans="1:2" x14ac:dyDescent="0.2">
      <c r="A21" s="11" t="s">
        <v>21</v>
      </c>
      <c r="B21" s="279">
        <v>-3.5429583702391501</v>
      </c>
    </row>
    <row r="22" spans="1:2" x14ac:dyDescent="0.2">
      <c r="A22" s="11" t="s">
        <v>17</v>
      </c>
      <c r="B22" s="279">
        <v>-3.4154587859625001</v>
      </c>
    </row>
    <row r="23" spans="1:2" x14ac:dyDescent="0.2">
      <c r="A23" s="11" t="s">
        <v>30</v>
      </c>
      <c r="B23" s="279">
        <v>-2.8742768076506402</v>
      </c>
    </row>
    <row r="24" spans="1:2" x14ac:dyDescent="0.2">
      <c r="A24" s="11" t="s">
        <v>13</v>
      </c>
      <c r="B24" s="279">
        <v>-2.6848534553459702</v>
      </c>
    </row>
    <row r="25" spans="1:2" x14ac:dyDescent="0.2">
      <c r="A25" s="11" t="s">
        <v>1</v>
      </c>
      <c r="B25" s="279">
        <v>-2.0866430321982299</v>
      </c>
    </row>
    <row r="26" spans="1:2" x14ac:dyDescent="0.2">
      <c r="A26" s="11" t="s">
        <v>7</v>
      </c>
      <c r="B26" s="279">
        <v>-1.25773336052757</v>
      </c>
    </row>
    <row r="27" spans="1:2" x14ac:dyDescent="0.2">
      <c r="A27" s="11" t="s">
        <v>11</v>
      </c>
      <c r="B27" s="279">
        <v>-1.21784137616076</v>
      </c>
    </row>
    <row r="28" spans="1:2" x14ac:dyDescent="0.2">
      <c r="A28" s="11" t="s">
        <v>12</v>
      </c>
      <c r="B28" s="279">
        <v>-0.65705157132800496</v>
      </c>
    </row>
    <row r="29" spans="1:2" x14ac:dyDescent="0.2">
      <c r="A29" s="11" t="s">
        <v>27</v>
      </c>
      <c r="B29" s="279">
        <v>-0.57265181842068902</v>
      </c>
    </row>
    <row r="30" spans="1:2" x14ac:dyDescent="0.2">
      <c r="A30" s="11" t="s">
        <v>20</v>
      </c>
      <c r="B30" s="279">
        <v>-0.34476620798247198</v>
      </c>
    </row>
    <row r="31" spans="1:2" x14ac:dyDescent="0.2">
      <c r="A31" s="11" t="s">
        <v>29</v>
      </c>
      <c r="B31" s="279">
        <v>-0.20079415215232799</v>
      </c>
    </row>
    <row r="32" spans="1:2" x14ac:dyDescent="0.2">
      <c r="A32" s="11" t="s">
        <v>28</v>
      </c>
      <c r="B32" s="279">
        <v>1.7548596112310999</v>
      </c>
    </row>
    <row r="33" spans="1:2" x14ac:dyDescent="0.2">
      <c r="A33" s="11" t="s">
        <v>8</v>
      </c>
      <c r="B33" s="279">
        <v>2.6874085290139198</v>
      </c>
    </row>
    <row r="34" spans="1:2" x14ac:dyDescent="0.2">
      <c r="A34" s="11" t="s">
        <v>5</v>
      </c>
      <c r="B34" s="279">
        <v>4.69759248385202</v>
      </c>
    </row>
    <row r="35" spans="1:2" x14ac:dyDescent="0.2">
      <c r="A35" s="11" t="s">
        <v>33</v>
      </c>
      <c r="B35" s="279">
        <v>5.46141772638458</v>
      </c>
    </row>
    <row r="36" spans="1:2" x14ac:dyDescent="0.2">
      <c r="A36" s="11" t="s">
        <v>26</v>
      </c>
      <c r="B36" s="279">
        <v>6.7764570183589203</v>
      </c>
    </row>
    <row r="37" spans="1:2" x14ac:dyDescent="0.2">
      <c r="A37" s="11" t="s">
        <v>4</v>
      </c>
      <c r="B37" s="279">
        <v>6.8931937015895803</v>
      </c>
    </row>
    <row r="38" spans="1:2" x14ac:dyDescent="0.2">
      <c r="A38" s="11" t="s">
        <v>19</v>
      </c>
      <c r="B38" s="279">
        <v>9.6070915189266906</v>
      </c>
    </row>
  </sheetData>
  <mergeCells count="1">
    <mergeCell ref="H1:I1"/>
  </mergeCells>
  <hyperlinks>
    <hyperlink ref="H1:I1" location="Index!A1" display="Regresar al Índice" xr:uid="{7DF13432-1E00-4520-A0A3-829D5D0C877B}"/>
  </hyperlink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AB2C-19ED-4883-927F-CB5DBFEDE25E}">
  <sheetPr codeName="Hoja121"/>
  <dimension ref="A1:I38"/>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996</v>
      </c>
      <c r="H1" s="525" t="s">
        <v>39</v>
      </c>
      <c r="I1" s="525"/>
    </row>
    <row r="2" spans="1:9" x14ac:dyDescent="0.2">
      <c r="A2" s="11" t="s">
        <v>449</v>
      </c>
    </row>
    <row r="3" spans="1:9" x14ac:dyDescent="0.2">
      <c r="A3" s="11" t="s">
        <v>451</v>
      </c>
    </row>
    <row r="5" spans="1:9" x14ac:dyDescent="0.2">
      <c r="A5" s="11" t="s">
        <v>2</v>
      </c>
      <c r="B5" s="11" t="s">
        <v>53</v>
      </c>
    </row>
    <row r="6" spans="1:9" x14ac:dyDescent="0.2">
      <c r="A6" s="11" t="s">
        <v>15</v>
      </c>
      <c r="B6" s="279">
        <v>-35.7459183149087</v>
      </c>
    </row>
    <row r="7" spans="1:9" x14ac:dyDescent="0.2">
      <c r="A7" s="11" t="s">
        <v>16</v>
      </c>
      <c r="B7" s="279">
        <v>-20.093353016107098</v>
      </c>
    </row>
    <row r="8" spans="1:9" x14ac:dyDescent="0.2">
      <c r="A8" s="11" t="s">
        <v>24</v>
      </c>
      <c r="B8" s="279">
        <v>-14.6742415085217</v>
      </c>
    </row>
    <row r="9" spans="1:9" x14ac:dyDescent="0.2">
      <c r="A9" s="11" t="s">
        <v>32</v>
      </c>
      <c r="B9" s="279">
        <v>-13.1492923372771</v>
      </c>
    </row>
    <row r="10" spans="1:9" x14ac:dyDescent="0.2">
      <c r="A10" s="11" t="s">
        <v>9</v>
      </c>
      <c r="B10" s="279">
        <v>-11.79868868895</v>
      </c>
    </row>
    <row r="11" spans="1:9" x14ac:dyDescent="0.2">
      <c r="A11" s="11" t="s">
        <v>6</v>
      </c>
      <c r="B11" s="279">
        <v>-11.3517060367454</v>
      </c>
    </row>
    <row r="12" spans="1:9" x14ac:dyDescent="0.2">
      <c r="A12" s="11" t="s">
        <v>27</v>
      </c>
      <c r="B12" s="279">
        <v>-8.4154178757716593</v>
      </c>
    </row>
    <row r="13" spans="1:9" x14ac:dyDescent="0.2">
      <c r="A13" s="11" t="s">
        <v>31</v>
      </c>
      <c r="B13" s="279">
        <v>-8.3751064151940593</v>
      </c>
    </row>
    <row r="14" spans="1:9" x14ac:dyDescent="0.2">
      <c r="A14" s="11" t="s">
        <v>14</v>
      </c>
      <c r="B14" s="279">
        <v>-7.8173168401248896</v>
      </c>
    </row>
    <row r="15" spans="1:9" x14ac:dyDescent="0.2">
      <c r="A15" s="11" t="s">
        <v>25</v>
      </c>
      <c r="B15" s="279">
        <v>-7.2683874060077596</v>
      </c>
    </row>
    <row r="16" spans="1:9" x14ac:dyDescent="0.2">
      <c r="A16" s="11" t="s">
        <v>10</v>
      </c>
      <c r="B16" s="279">
        <v>-6.9672382636462604</v>
      </c>
    </row>
    <row r="17" spans="1:2" x14ac:dyDescent="0.2">
      <c r="A17" s="11" t="s">
        <v>21</v>
      </c>
      <c r="B17" s="279">
        <v>-6.8822089776649902</v>
      </c>
    </row>
    <row r="18" spans="1:2" x14ac:dyDescent="0.2">
      <c r="A18" s="11" t="s">
        <v>3</v>
      </c>
      <c r="B18" s="279">
        <v>-6.7446386612691001</v>
      </c>
    </row>
    <row r="19" spans="1:2" x14ac:dyDescent="0.2">
      <c r="A19" s="11" t="s">
        <v>18</v>
      </c>
      <c r="B19" s="279">
        <v>-5.9477902231364599</v>
      </c>
    </row>
    <row r="20" spans="1:2" x14ac:dyDescent="0.2">
      <c r="A20" s="11" t="s">
        <v>22</v>
      </c>
      <c r="B20" s="279">
        <v>-5.67034350628985</v>
      </c>
    </row>
    <row r="21" spans="1:2" x14ac:dyDescent="0.2">
      <c r="A21" s="11" t="s">
        <v>13</v>
      </c>
      <c r="B21" s="279">
        <v>-5.1730152695717102</v>
      </c>
    </row>
    <row r="22" spans="1:2" x14ac:dyDescent="0.2">
      <c r="A22" s="11" t="s">
        <v>23</v>
      </c>
      <c r="B22" s="279">
        <v>-4.7087345721815801</v>
      </c>
    </row>
    <row r="23" spans="1:2" x14ac:dyDescent="0.2">
      <c r="A23" s="11" t="s">
        <v>30</v>
      </c>
      <c r="B23" s="279">
        <v>-4.2994908346669103</v>
      </c>
    </row>
    <row r="24" spans="1:2" x14ac:dyDescent="0.2">
      <c r="A24" s="11" t="s">
        <v>7</v>
      </c>
      <c r="B24" s="279">
        <v>-4.19288152695965</v>
      </c>
    </row>
    <row r="25" spans="1:2" x14ac:dyDescent="0.2">
      <c r="A25" s="11" t="s">
        <v>17</v>
      </c>
      <c r="B25" s="279">
        <v>-3.9878307293156601</v>
      </c>
    </row>
    <row r="26" spans="1:2" x14ac:dyDescent="0.2">
      <c r="A26" s="11" t="s">
        <v>11</v>
      </c>
      <c r="B26" s="279">
        <v>-3.75122529644268</v>
      </c>
    </row>
    <row r="27" spans="1:2" x14ac:dyDescent="0.2">
      <c r="A27" s="11" t="s">
        <v>1</v>
      </c>
      <c r="B27" s="279">
        <v>-3.24783326010489</v>
      </c>
    </row>
    <row r="28" spans="1:2" x14ac:dyDescent="0.2">
      <c r="A28" s="11" t="s">
        <v>0</v>
      </c>
      <c r="B28" s="279">
        <v>-3.2290857043974102</v>
      </c>
    </row>
    <row r="29" spans="1:2" x14ac:dyDescent="0.2">
      <c r="A29" s="11" t="s">
        <v>20</v>
      </c>
      <c r="B29" s="279">
        <v>-1.7177028861138299</v>
      </c>
    </row>
    <row r="30" spans="1:2" x14ac:dyDescent="0.2">
      <c r="A30" s="11" t="s">
        <v>29</v>
      </c>
      <c r="B30" s="279">
        <v>0.26506068178469</v>
      </c>
    </row>
    <row r="31" spans="1:2" x14ac:dyDescent="0.2">
      <c r="A31" s="11" t="s">
        <v>12</v>
      </c>
      <c r="B31" s="279">
        <v>0.66755884674507504</v>
      </c>
    </row>
    <row r="32" spans="1:2" x14ac:dyDescent="0.2">
      <c r="A32" s="11" t="s">
        <v>33</v>
      </c>
      <c r="B32" s="279">
        <v>1.09749914075572</v>
      </c>
    </row>
    <row r="33" spans="1:2" x14ac:dyDescent="0.2">
      <c r="A33" s="11" t="s">
        <v>28</v>
      </c>
      <c r="B33" s="279">
        <v>1.4925845921799801</v>
      </c>
    </row>
    <row r="34" spans="1:2" x14ac:dyDescent="0.2">
      <c r="A34" s="11" t="s">
        <v>8</v>
      </c>
      <c r="B34" s="279">
        <v>3.8117369035715898</v>
      </c>
    </row>
    <row r="35" spans="1:2" x14ac:dyDescent="0.2">
      <c r="A35" s="11" t="s">
        <v>19</v>
      </c>
      <c r="B35" s="279">
        <v>5.2599301501838696</v>
      </c>
    </row>
    <row r="36" spans="1:2" x14ac:dyDescent="0.2">
      <c r="A36" s="11" t="s">
        <v>5</v>
      </c>
      <c r="B36" s="279">
        <v>6.2534035451586902</v>
      </c>
    </row>
    <row r="37" spans="1:2" x14ac:dyDescent="0.2">
      <c r="A37" s="11" t="s">
        <v>4</v>
      </c>
      <c r="B37" s="279">
        <v>6.5382294707420101</v>
      </c>
    </row>
    <row r="38" spans="1:2" x14ac:dyDescent="0.2">
      <c r="A38" s="11" t="s">
        <v>26</v>
      </c>
      <c r="B38" s="279">
        <v>9.4186999937587697</v>
      </c>
    </row>
  </sheetData>
  <mergeCells count="1">
    <mergeCell ref="H1:I1"/>
  </mergeCells>
  <hyperlinks>
    <hyperlink ref="H1:I1" location="Index!A1" display="Regresar al Índice" xr:uid="{40DE493B-410E-483A-AFE5-D26D9C284C00}"/>
  </hyperlink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79DC6-E125-4F64-B1C3-8E95D12D65D2}">
  <sheetPr codeName="Hoja122"/>
  <dimension ref="A1:L99"/>
  <sheetViews>
    <sheetView workbookViewId="0">
      <selection activeCell="B3" sqref="B3"/>
    </sheetView>
  </sheetViews>
  <sheetFormatPr baseColWidth="10" defaultColWidth="9.140625" defaultRowHeight="12.75" x14ac:dyDescent="0.2"/>
  <cols>
    <col min="1" max="16384" width="9.140625" style="11"/>
  </cols>
  <sheetData>
    <row r="1" spans="1:12" ht="15" x14ac:dyDescent="0.25">
      <c r="A1" s="12" t="s">
        <v>1013</v>
      </c>
      <c r="H1" s="525" t="s">
        <v>39</v>
      </c>
      <c r="I1" s="525"/>
    </row>
    <row r="2" spans="1:12" x14ac:dyDescent="0.2">
      <c r="A2" s="11" t="s">
        <v>497</v>
      </c>
    </row>
    <row r="5" spans="1:12" x14ac:dyDescent="0.2">
      <c r="A5" s="11" t="s">
        <v>375</v>
      </c>
      <c r="B5" s="11" t="s">
        <v>437</v>
      </c>
      <c r="C5" s="11" t="s">
        <v>496</v>
      </c>
      <c r="D5" s="11" t="s">
        <v>444</v>
      </c>
      <c r="G5" s="11" t="s">
        <v>838</v>
      </c>
      <c r="H5" s="11" t="s">
        <v>836</v>
      </c>
      <c r="I5" s="11" t="s">
        <v>1285</v>
      </c>
      <c r="J5" s="11" t="s">
        <v>850</v>
      </c>
      <c r="K5" s="11" t="s">
        <v>1286</v>
      </c>
      <c r="L5" s="11" t="s">
        <v>851</v>
      </c>
    </row>
    <row r="6" spans="1:12" x14ac:dyDescent="0.2">
      <c r="A6" s="11" t="s">
        <v>69</v>
      </c>
      <c r="B6" s="11" t="s">
        <v>173</v>
      </c>
      <c r="C6" s="280">
        <v>6343</v>
      </c>
      <c r="D6" s="280">
        <v>6644</v>
      </c>
      <c r="G6" s="280">
        <v>13386</v>
      </c>
      <c r="H6" s="280">
        <v>13847</v>
      </c>
      <c r="I6" s="279">
        <v>-3.3</v>
      </c>
      <c r="J6" s="279">
        <v>-2.8</v>
      </c>
      <c r="K6" s="280">
        <v>11975</v>
      </c>
      <c r="L6" s="280">
        <v>12014</v>
      </c>
    </row>
    <row r="7" spans="1:12" x14ac:dyDescent="0.2">
      <c r="A7" s="11" t="s">
        <v>55</v>
      </c>
      <c r="B7" s="11" t="s">
        <v>174</v>
      </c>
      <c r="C7" s="280">
        <v>6318</v>
      </c>
      <c r="D7" s="280">
        <v>6655</v>
      </c>
    </row>
    <row r="8" spans="1:12" x14ac:dyDescent="0.2">
      <c r="A8" s="11" t="s">
        <v>55</v>
      </c>
      <c r="B8" s="11" t="s">
        <v>175</v>
      </c>
      <c r="C8" s="280">
        <v>6647</v>
      </c>
      <c r="D8" s="280">
        <v>6608</v>
      </c>
    </row>
    <row r="9" spans="1:12" x14ac:dyDescent="0.2">
      <c r="A9" s="11" t="s">
        <v>55</v>
      </c>
      <c r="B9" s="11" t="s">
        <v>176</v>
      </c>
      <c r="C9" s="280">
        <v>6479</v>
      </c>
      <c r="D9" s="280">
        <v>6598</v>
      </c>
    </row>
    <row r="10" spans="1:12" x14ac:dyDescent="0.2">
      <c r="A10" s="11" t="s">
        <v>55</v>
      </c>
      <c r="B10" s="11" t="s">
        <v>177</v>
      </c>
      <c r="C10" s="280">
        <v>6949</v>
      </c>
      <c r="D10" s="280">
        <v>6624</v>
      </c>
    </row>
    <row r="11" spans="1:12" x14ac:dyDescent="0.2">
      <c r="A11" s="11" t="s">
        <v>55</v>
      </c>
      <c r="B11" s="11" t="s">
        <v>178</v>
      </c>
      <c r="C11" s="280">
        <v>6766</v>
      </c>
      <c r="D11" s="280">
        <v>6629</v>
      </c>
    </row>
    <row r="12" spans="1:12" x14ac:dyDescent="0.2">
      <c r="A12" s="11" t="s">
        <v>55</v>
      </c>
      <c r="B12" s="11" t="s">
        <v>179</v>
      </c>
      <c r="C12" s="280">
        <v>6997</v>
      </c>
      <c r="D12" s="280">
        <v>6655</v>
      </c>
    </row>
    <row r="13" spans="1:12" x14ac:dyDescent="0.2">
      <c r="A13" s="11" t="s">
        <v>55</v>
      </c>
      <c r="B13" s="11" t="s">
        <v>180</v>
      </c>
      <c r="C13" s="280">
        <v>7960</v>
      </c>
      <c r="D13" s="280">
        <v>6751</v>
      </c>
    </row>
    <row r="14" spans="1:12" x14ac:dyDescent="0.2">
      <c r="A14" s="11" t="s">
        <v>55</v>
      </c>
      <c r="B14" s="11" t="s">
        <v>181</v>
      </c>
      <c r="C14" s="280">
        <v>7340</v>
      </c>
      <c r="D14" s="280">
        <v>6821</v>
      </c>
    </row>
    <row r="15" spans="1:12" x14ac:dyDescent="0.2">
      <c r="A15" s="11" t="s">
        <v>55</v>
      </c>
      <c r="B15" s="11" t="s">
        <v>182</v>
      </c>
      <c r="C15" s="280">
        <v>7398</v>
      </c>
      <c r="D15" s="280">
        <v>6820</v>
      </c>
    </row>
    <row r="16" spans="1:12" x14ac:dyDescent="0.2">
      <c r="A16" s="11" t="s">
        <v>55</v>
      </c>
      <c r="B16" s="11" t="s">
        <v>183</v>
      </c>
      <c r="C16" s="280">
        <v>7281</v>
      </c>
      <c r="D16" s="280">
        <v>6820</v>
      </c>
    </row>
    <row r="17" spans="1:4" x14ac:dyDescent="0.2">
      <c r="A17" s="11" t="s">
        <v>55</v>
      </c>
      <c r="B17" s="11" t="s">
        <v>184</v>
      </c>
      <c r="C17" s="280">
        <v>5672</v>
      </c>
      <c r="D17" s="280">
        <v>6846</v>
      </c>
    </row>
    <row r="18" spans="1:4" x14ac:dyDescent="0.2">
      <c r="A18" s="11" t="s">
        <v>82</v>
      </c>
      <c r="B18" s="11" t="s">
        <v>173</v>
      </c>
      <c r="C18" s="280">
        <v>6130</v>
      </c>
      <c r="D18" s="280">
        <v>6828</v>
      </c>
    </row>
    <row r="19" spans="1:4" x14ac:dyDescent="0.2">
      <c r="A19" s="11" t="s">
        <v>55</v>
      </c>
      <c r="B19" s="11" t="s">
        <v>174</v>
      </c>
      <c r="C19" s="280">
        <v>6660</v>
      </c>
      <c r="D19" s="280">
        <v>6857</v>
      </c>
    </row>
    <row r="20" spans="1:4" x14ac:dyDescent="0.2">
      <c r="A20" s="11" t="s">
        <v>55</v>
      </c>
      <c r="B20" s="11" t="s">
        <v>175</v>
      </c>
      <c r="C20" s="280">
        <v>7617</v>
      </c>
      <c r="D20" s="280">
        <v>6938</v>
      </c>
    </row>
    <row r="21" spans="1:4" x14ac:dyDescent="0.2">
      <c r="A21" s="11" t="s">
        <v>55</v>
      </c>
      <c r="B21" s="11" t="s">
        <v>176</v>
      </c>
      <c r="C21" s="280">
        <v>8011</v>
      </c>
      <c r="D21" s="280">
        <v>7065</v>
      </c>
    </row>
    <row r="22" spans="1:4" x14ac:dyDescent="0.2">
      <c r="A22" s="11" t="s">
        <v>55</v>
      </c>
      <c r="B22" s="11" t="s">
        <v>177</v>
      </c>
      <c r="C22" s="280">
        <v>7966</v>
      </c>
      <c r="D22" s="280">
        <v>7150</v>
      </c>
    </row>
    <row r="23" spans="1:4" x14ac:dyDescent="0.2">
      <c r="A23" s="11" t="s">
        <v>55</v>
      </c>
      <c r="B23" s="11" t="s">
        <v>178</v>
      </c>
      <c r="C23" s="280">
        <v>7292</v>
      </c>
      <c r="D23" s="280">
        <v>7194</v>
      </c>
    </row>
    <row r="24" spans="1:4" x14ac:dyDescent="0.2">
      <c r="A24" s="11" t="s">
        <v>55</v>
      </c>
      <c r="B24" s="11" t="s">
        <v>179</v>
      </c>
      <c r="C24" s="280">
        <v>7404</v>
      </c>
      <c r="D24" s="280">
        <v>7228</v>
      </c>
    </row>
    <row r="25" spans="1:4" x14ac:dyDescent="0.2">
      <c r="A25" s="11" t="s">
        <v>55</v>
      </c>
      <c r="B25" s="11" t="s">
        <v>180</v>
      </c>
      <c r="C25" s="280">
        <v>7866</v>
      </c>
      <c r="D25" s="280">
        <v>7220</v>
      </c>
    </row>
    <row r="26" spans="1:4" x14ac:dyDescent="0.2">
      <c r="A26" s="11" t="s">
        <v>55</v>
      </c>
      <c r="B26" s="11" t="s">
        <v>181</v>
      </c>
      <c r="C26" s="280">
        <v>7767</v>
      </c>
      <c r="D26" s="280">
        <v>7255</v>
      </c>
    </row>
    <row r="27" spans="1:4" x14ac:dyDescent="0.2">
      <c r="A27" s="11" t="s">
        <v>55</v>
      </c>
      <c r="B27" s="11" t="s">
        <v>182</v>
      </c>
      <c r="C27" s="280">
        <v>8436</v>
      </c>
      <c r="D27" s="280">
        <v>7342</v>
      </c>
    </row>
    <row r="28" spans="1:4" x14ac:dyDescent="0.2">
      <c r="A28" s="11" t="s">
        <v>55</v>
      </c>
      <c r="B28" s="11" t="s">
        <v>183</v>
      </c>
      <c r="C28" s="280">
        <v>7381</v>
      </c>
      <c r="D28" s="280">
        <v>7350</v>
      </c>
    </row>
    <row r="29" spans="1:4" x14ac:dyDescent="0.2">
      <c r="A29" s="11" t="s">
        <v>55</v>
      </c>
      <c r="B29" s="11" t="s">
        <v>184</v>
      </c>
      <c r="C29" s="280">
        <v>7176</v>
      </c>
      <c r="D29" s="280">
        <v>7476</v>
      </c>
    </row>
    <row r="30" spans="1:4" x14ac:dyDescent="0.2">
      <c r="A30" s="11" t="s">
        <v>83</v>
      </c>
      <c r="B30" s="11" t="s">
        <v>173</v>
      </c>
      <c r="C30" s="280">
        <v>7170</v>
      </c>
      <c r="D30" s="280">
        <v>7562</v>
      </c>
    </row>
    <row r="31" spans="1:4" x14ac:dyDescent="0.2">
      <c r="A31" s="11" t="s">
        <v>55</v>
      </c>
      <c r="B31" s="11" t="s">
        <v>174</v>
      </c>
      <c r="C31" s="280">
        <v>7843</v>
      </c>
      <c r="D31" s="280">
        <v>7661</v>
      </c>
    </row>
    <row r="32" spans="1:4" x14ac:dyDescent="0.2">
      <c r="A32" s="11" t="s">
        <v>55</v>
      </c>
      <c r="B32" s="11" t="s">
        <v>175</v>
      </c>
      <c r="C32" s="280">
        <v>8899</v>
      </c>
      <c r="D32" s="280">
        <v>7767</v>
      </c>
    </row>
    <row r="33" spans="1:4" x14ac:dyDescent="0.2">
      <c r="A33" s="11" t="s">
        <v>55</v>
      </c>
      <c r="B33" s="11" t="s">
        <v>176</v>
      </c>
      <c r="C33" s="280">
        <v>8889</v>
      </c>
      <c r="D33" s="280">
        <v>7841</v>
      </c>
    </row>
    <row r="34" spans="1:4" x14ac:dyDescent="0.2">
      <c r="A34" s="11" t="s">
        <v>55</v>
      </c>
      <c r="B34" s="11" t="s">
        <v>177</v>
      </c>
      <c r="C34" s="280">
        <v>8822</v>
      </c>
      <c r="D34" s="280">
        <v>7912</v>
      </c>
    </row>
    <row r="35" spans="1:4" x14ac:dyDescent="0.2">
      <c r="A35" s="11" t="s">
        <v>55</v>
      </c>
      <c r="B35" s="11" t="s">
        <v>178</v>
      </c>
      <c r="C35" s="280">
        <v>8691</v>
      </c>
      <c r="D35" s="280">
        <v>8029</v>
      </c>
    </row>
    <row r="36" spans="1:4" x14ac:dyDescent="0.2">
      <c r="A36" s="11" t="s">
        <v>55</v>
      </c>
      <c r="B36" s="11" t="s">
        <v>179</v>
      </c>
      <c r="C36" s="280">
        <v>9526</v>
      </c>
      <c r="D36" s="280">
        <v>8205</v>
      </c>
    </row>
    <row r="37" spans="1:4" x14ac:dyDescent="0.2">
      <c r="A37" s="11" t="s">
        <v>55</v>
      </c>
      <c r="B37" s="11" t="s">
        <v>180</v>
      </c>
      <c r="C37" s="280">
        <v>9440</v>
      </c>
      <c r="D37" s="280">
        <v>8337</v>
      </c>
    </row>
    <row r="38" spans="1:4" x14ac:dyDescent="0.2">
      <c r="A38" s="11" t="s">
        <v>55</v>
      </c>
      <c r="B38" s="11" t="s">
        <v>181</v>
      </c>
      <c r="C38" s="280">
        <v>9790</v>
      </c>
      <c r="D38" s="280">
        <v>8505</v>
      </c>
    </row>
    <row r="39" spans="1:4" x14ac:dyDescent="0.2">
      <c r="A39" s="11" t="s">
        <v>55</v>
      </c>
      <c r="B39" s="11" t="s">
        <v>182</v>
      </c>
      <c r="C39" s="280">
        <v>9425</v>
      </c>
      <c r="D39" s="280">
        <v>8588</v>
      </c>
    </row>
    <row r="40" spans="1:4" x14ac:dyDescent="0.2">
      <c r="A40" s="11" t="s">
        <v>55</v>
      </c>
      <c r="B40" s="11" t="s">
        <v>183</v>
      </c>
      <c r="C40" s="280">
        <v>9000</v>
      </c>
      <c r="D40" s="280">
        <v>8723</v>
      </c>
    </row>
    <row r="41" spans="1:4" x14ac:dyDescent="0.2">
      <c r="A41" s="11" t="s">
        <v>55</v>
      </c>
      <c r="B41" s="11" t="s">
        <v>184</v>
      </c>
      <c r="C41" s="280">
        <v>8816</v>
      </c>
      <c r="D41" s="280">
        <v>8859</v>
      </c>
    </row>
    <row r="42" spans="1:4" x14ac:dyDescent="0.2">
      <c r="A42" s="11" t="s">
        <v>84</v>
      </c>
      <c r="B42" s="11" t="s">
        <v>173</v>
      </c>
      <c r="C42" s="280">
        <v>8680</v>
      </c>
      <c r="D42" s="280">
        <v>8985</v>
      </c>
    </row>
    <row r="43" spans="1:4" x14ac:dyDescent="0.2">
      <c r="A43" s="11" t="s">
        <v>55</v>
      </c>
      <c r="B43" s="11" t="s">
        <v>174</v>
      </c>
      <c r="C43" s="280">
        <v>9921</v>
      </c>
      <c r="D43" s="280">
        <v>9158</v>
      </c>
    </row>
    <row r="44" spans="1:4" x14ac:dyDescent="0.2">
      <c r="A44" s="11" t="s">
        <v>55</v>
      </c>
      <c r="B44" s="11" t="s">
        <v>175</v>
      </c>
      <c r="C44" s="280">
        <v>9962</v>
      </c>
      <c r="D44" s="280">
        <v>9247</v>
      </c>
    </row>
    <row r="45" spans="1:4" x14ac:dyDescent="0.2">
      <c r="A45" s="11" t="s">
        <v>55</v>
      </c>
      <c r="B45" s="11" t="s">
        <v>176</v>
      </c>
      <c r="C45" s="280">
        <v>10438</v>
      </c>
      <c r="D45" s="280">
        <v>9376</v>
      </c>
    </row>
    <row r="46" spans="1:4" x14ac:dyDescent="0.2">
      <c r="A46" s="11" t="s">
        <v>55</v>
      </c>
      <c r="B46" s="11" t="s">
        <v>177</v>
      </c>
      <c r="C46" s="280">
        <v>10693</v>
      </c>
      <c r="D46" s="280">
        <v>9532</v>
      </c>
    </row>
    <row r="47" spans="1:4" x14ac:dyDescent="0.2">
      <c r="A47" s="11" t="s">
        <v>55</v>
      </c>
      <c r="B47" s="11" t="s">
        <v>178</v>
      </c>
      <c r="C47" s="280">
        <v>10732</v>
      </c>
      <c r="D47" s="280">
        <v>9702</v>
      </c>
    </row>
    <row r="48" spans="1:4" x14ac:dyDescent="0.2">
      <c r="A48" s="11" t="s">
        <v>55</v>
      </c>
      <c r="B48" s="11" t="s">
        <v>179</v>
      </c>
      <c r="C48" s="280">
        <v>10104</v>
      </c>
      <c r="D48" s="280">
        <v>9750</v>
      </c>
    </row>
    <row r="49" spans="1:4" x14ac:dyDescent="0.2">
      <c r="A49" s="11" t="s">
        <v>55</v>
      </c>
      <c r="B49" s="11" t="s">
        <v>180</v>
      </c>
      <c r="C49" s="280">
        <v>10575</v>
      </c>
      <c r="D49" s="280">
        <v>9845</v>
      </c>
    </row>
    <row r="50" spans="1:4" x14ac:dyDescent="0.2">
      <c r="A50" s="11" t="s">
        <v>55</v>
      </c>
      <c r="B50" s="11" t="s">
        <v>181</v>
      </c>
      <c r="C50" s="280">
        <v>10702</v>
      </c>
      <c r="D50" s="280">
        <v>9921</v>
      </c>
    </row>
    <row r="51" spans="1:4" x14ac:dyDescent="0.2">
      <c r="A51" s="11" t="s">
        <v>55</v>
      </c>
      <c r="B51" s="11" t="s">
        <v>182</v>
      </c>
      <c r="C51" s="280">
        <v>11189</v>
      </c>
      <c r="D51" s="280">
        <v>10068</v>
      </c>
    </row>
    <row r="52" spans="1:4" x14ac:dyDescent="0.2">
      <c r="A52" s="11" t="s">
        <v>55</v>
      </c>
      <c r="B52" s="11" t="s">
        <v>183</v>
      </c>
      <c r="C52" s="280">
        <v>10990</v>
      </c>
      <c r="D52" s="280">
        <v>10234</v>
      </c>
    </row>
    <row r="53" spans="1:4" x14ac:dyDescent="0.2">
      <c r="A53" s="11" t="s">
        <v>55</v>
      </c>
      <c r="B53" s="11" t="s">
        <v>184</v>
      </c>
      <c r="C53" s="280">
        <v>9641</v>
      </c>
      <c r="D53" s="280">
        <v>10302</v>
      </c>
    </row>
    <row r="54" spans="1:4" x14ac:dyDescent="0.2">
      <c r="A54" s="11" t="s">
        <v>85</v>
      </c>
      <c r="B54" s="11" t="s">
        <v>173</v>
      </c>
      <c r="C54" s="280">
        <v>9282</v>
      </c>
      <c r="D54" s="280">
        <v>10353</v>
      </c>
    </row>
    <row r="55" spans="1:4" x14ac:dyDescent="0.2">
      <c r="A55" s="11" t="s">
        <v>55</v>
      </c>
      <c r="B55" s="11" t="s">
        <v>174</v>
      </c>
      <c r="C55" s="280">
        <v>10916</v>
      </c>
      <c r="D55" s="280">
        <v>10435</v>
      </c>
    </row>
    <row r="56" spans="1:4" x14ac:dyDescent="0.2">
      <c r="A56" s="11" t="s">
        <v>55</v>
      </c>
      <c r="B56" s="11" t="s">
        <v>175</v>
      </c>
      <c r="C56" s="280">
        <v>12170</v>
      </c>
      <c r="D56" s="280">
        <v>10619</v>
      </c>
    </row>
    <row r="57" spans="1:4" x14ac:dyDescent="0.2">
      <c r="A57" s="11" t="s">
        <v>55</v>
      </c>
      <c r="B57" s="11" t="s">
        <v>176</v>
      </c>
      <c r="C57" s="280">
        <v>9958</v>
      </c>
      <c r="D57" s="280">
        <v>10579</v>
      </c>
    </row>
    <row r="58" spans="1:4" x14ac:dyDescent="0.2">
      <c r="A58" s="11" t="s">
        <v>55</v>
      </c>
      <c r="B58" s="11" t="s">
        <v>177</v>
      </c>
      <c r="C58" s="280">
        <v>11443</v>
      </c>
      <c r="D58" s="280">
        <v>10642</v>
      </c>
    </row>
    <row r="59" spans="1:4" x14ac:dyDescent="0.2">
      <c r="A59" s="11" t="s">
        <v>55</v>
      </c>
      <c r="B59" s="11" t="s">
        <v>178</v>
      </c>
      <c r="C59" s="280">
        <v>11190</v>
      </c>
      <c r="D59" s="280">
        <v>10680</v>
      </c>
    </row>
    <row r="60" spans="1:4" x14ac:dyDescent="0.2">
      <c r="A60" s="11" t="s">
        <v>55</v>
      </c>
      <c r="B60" s="11" t="s">
        <v>179</v>
      </c>
      <c r="C60" s="280">
        <v>10250</v>
      </c>
      <c r="D60" s="280">
        <v>10692</v>
      </c>
    </row>
    <row r="61" spans="1:4" x14ac:dyDescent="0.2">
      <c r="A61" s="11" t="s">
        <v>55</v>
      </c>
      <c r="B61" s="11" t="s">
        <v>180</v>
      </c>
      <c r="C61" s="280">
        <v>10998</v>
      </c>
      <c r="D61" s="280">
        <v>10727</v>
      </c>
    </row>
    <row r="62" spans="1:4" x14ac:dyDescent="0.2">
      <c r="A62" s="11" t="s">
        <v>55</v>
      </c>
      <c r="B62" s="11" t="s">
        <v>181</v>
      </c>
      <c r="C62" s="280">
        <v>10862</v>
      </c>
      <c r="D62" s="280">
        <v>10741</v>
      </c>
    </row>
    <row r="63" spans="1:4" x14ac:dyDescent="0.2">
      <c r="A63" s="11" t="s">
        <v>55</v>
      </c>
      <c r="B63" s="11" t="s">
        <v>182</v>
      </c>
      <c r="C63" s="280">
        <v>11198</v>
      </c>
      <c r="D63" s="280">
        <v>10741</v>
      </c>
    </row>
    <row r="64" spans="1:4" x14ac:dyDescent="0.2">
      <c r="A64" s="11" t="s">
        <v>55</v>
      </c>
      <c r="B64" s="11" t="s">
        <v>183</v>
      </c>
      <c r="C64" s="280">
        <v>11291</v>
      </c>
      <c r="D64" s="280">
        <v>10767</v>
      </c>
    </row>
    <row r="65" spans="1:4" x14ac:dyDescent="0.2">
      <c r="A65" s="11" t="s">
        <v>55</v>
      </c>
      <c r="B65" s="11" t="s">
        <v>184</v>
      </c>
      <c r="C65" s="280">
        <v>10062</v>
      </c>
      <c r="D65" s="280">
        <v>10802</v>
      </c>
    </row>
    <row r="66" spans="1:4" x14ac:dyDescent="0.2">
      <c r="A66" s="11" t="s">
        <v>86</v>
      </c>
      <c r="B66" s="11" t="s">
        <v>173</v>
      </c>
      <c r="C66" s="280">
        <v>11384</v>
      </c>
      <c r="D66" s="280">
        <v>10977</v>
      </c>
    </row>
    <row r="67" spans="1:4" x14ac:dyDescent="0.2">
      <c r="A67" s="11" t="s">
        <v>55</v>
      </c>
      <c r="B67" s="11" t="s">
        <v>174</v>
      </c>
      <c r="C67" s="280">
        <v>10934</v>
      </c>
      <c r="D67" s="280">
        <v>10978</v>
      </c>
    </row>
    <row r="68" spans="1:4" x14ac:dyDescent="0.2">
      <c r="A68" s="11" t="s">
        <v>55</v>
      </c>
      <c r="B68" s="11" t="s">
        <v>175</v>
      </c>
      <c r="C68" s="280">
        <v>12720</v>
      </c>
      <c r="D68" s="280">
        <v>11024</v>
      </c>
    </row>
    <row r="69" spans="1:4" x14ac:dyDescent="0.2">
      <c r="A69" s="11" t="s">
        <v>55</v>
      </c>
      <c r="B69" s="11" t="s">
        <v>176</v>
      </c>
      <c r="C69" s="280">
        <v>12177</v>
      </c>
      <c r="D69" s="280">
        <v>11209</v>
      </c>
    </row>
    <row r="70" spans="1:4" x14ac:dyDescent="0.2">
      <c r="A70" s="11" t="s">
        <v>55</v>
      </c>
      <c r="B70" s="11" t="s">
        <v>177</v>
      </c>
      <c r="C70" s="280">
        <v>13045</v>
      </c>
      <c r="D70" s="280">
        <v>11343</v>
      </c>
    </row>
    <row r="71" spans="1:4" x14ac:dyDescent="0.2">
      <c r="A71" s="11" t="s">
        <v>55</v>
      </c>
      <c r="B71" s="11" t="s">
        <v>178</v>
      </c>
      <c r="C71" s="280">
        <v>12731</v>
      </c>
      <c r="D71" s="280">
        <v>11471</v>
      </c>
    </row>
    <row r="72" spans="1:4" x14ac:dyDescent="0.2">
      <c r="A72" s="11" t="s">
        <v>55</v>
      </c>
      <c r="B72" s="11" t="s">
        <v>179</v>
      </c>
      <c r="C72" s="280">
        <v>12055</v>
      </c>
      <c r="D72" s="280">
        <v>11622</v>
      </c>
    </row>
    <row r="73" spans="1:4" x14ac:dyDescent="0.2">
      <c r="A73" s="11" t="s">
        <v>55</v>
      </c>
      <c r="B73" s="11" t="s">
        <v>180</v>
      </c>
      <c r="C73" s="280">
        <v>12738</v>
      </c>
      <c r="D73" s="280">
        <v>11767</v>
      </c>
    </row>
    <row r="74" spans="1:4" x14ac:dyDescent="0.2">
      <c r="A74" s="11" t="s">
        <v>55</v>
      </c>
      <c r="B74" s="11" t="s">
        <v>181</v>
      </c>
      <c r="C74" s="280">
        <v>12214</v>
      </c>
      <c r="D74" s="280">
        <v>11879</v>
      </c>
    </row>
    <row r="75" spans="1:4" x14ac:dyDescent="0.2">
      <c r="A75" s="11" t="s">
        <v>55</v>
      </c>
      <c r="B75" s="11" t="s">
        <v>182</v>
      </c>
      <c r="C75" s="280">
        <v>12324</v>
      </c>
      <c r="D75" s="280">
        <v>11973</v>
      </c>
    </row>
    <row r="76" spans="1:4" x14ac:dyDescent="0.2">
      <c r="A76" s="11" t="s">
        <v>55</v>
      </c>
      <c r="B76" s="11" t="s">
        <v>183</v>
      </c>
      <c r="C76" s="280">
        <v>12282</v>
      </c>
      <c r="D76" s="280">
        <v>12056</v>
      </c>
    </row>
    <row r="77" spans="1:4" x14ac:dyDescent="0.2">
      <c r="A77" s="11" t="s">
        <v>55</v>
      </c>
      <c r="B77" s="11" t="s">
        <v>184</v>
      </c>
      <c r="C77" s="280">
        <v>11489</v>
      </c>
      <c r="D77" s="280">
        <v>12174</v>
      </c>
    </row>
    <row r="78" spans="1:4" x14ac:dyDescent="0.2">
      <c r="A78" s="11" t="s">
        <v>87</v>
      </c>
      <c r="B78" s="11" t="s">
        <v>173</v>
      </c>
      <c r="C78" s="280">
        <v>12328</v>
      </c>
      <c r="D78" s="280">
        <v>12253</v>
      </c>
    </row>
    <row r="79" spans="1:4" x14ac:dyDescent="0.2">
      <c r="A79" s="11" t="s">
        <v>55</v>
      </c>
      <c r="B79" s="11" t="s">
        <v>174</v>
      </c>
      <c r="C79" s="280">
        <v>12668</v>
      </c>
      <c r="D79" s="280">
        <v>12398</v>
      </c>
    </row>
    <row r="80" spans="1:4" x14ac:dyDescent="0.2">
      <c r="A80" s="11" t="s">
        <v>55</v>
      </c>
      <c r="B80" s="11" t="s">
        <v>175</v>
      </c>
      <c r="C80" s="280">
        <v>14391</v>
      </c>
      <c r="D80" s="280">
        <v>12537</v>
      </c>
    </row>
    <row r="81" spans="1:4" x14ac:dyDescent="0.2">
      <c r="A81" s="11" t="s">
        <v>55</v>
      </c>
      <c r="B81" s="11" t="s">
        <v>176</v>
      </c>
      <c r="C81" s="280">
        <v>13205</v>
      </c>
      <c r="D81" s="280">
        <v>12623</v>
      </c>
    </row>
    <row r="82" spans="1:4" x14ac:dyDescent="0.2">
      <c r="A82" s="11" t="s">
        <v>55</v>
      </c>
      <c r="B82" s="11" t="s">
        <v>177</v>
      </c>
      <c r="C82" s="280">
        <v>14267</v>
      </c>
      <c r="D82" s="280">
        <v>12724</v>
      </c>
    </row>
    <row r="83" spans="1:4" x14ac:dyDescent="0.2">
      <c r="A83" s="11" t="s">
        <v>55</v>
      </c>
      <c r="B83" s="11" t="s">
        <v>178</v>
      </c>
      <c r="C83" s="280">
        <v>13745</v>
      </c>
      <c r="D83" s="280">
        <v>12809</v>
      </c>
    </row>
    <row r="84" spans="1:4" x14ac:dyDescent="0.2">
      <c r="A84" s="11" t="s">
        <v>55</v>
      </c>
      <c r="B84" s="11" t="s">
        <v>179</v>
      </c>
      <c r="C84" s="280">
        <v>13646</v>
      </c>
      <c r="D84" s="280">
        <v>12941</v>
      </c>
    </row>
    <row r="85" spans="1:4" x14ac:dyDescent="0.2">
      <c r="A85" s="11" t="s">
        <v>55</v>
      </c>
      <c r="B85" s="11" t="s">
        <v>180</v>
      </c>
      <c r="C85" s="280">
        <v>13964</v>
      </c>
      <c r="D85" s="280">
        <v>13044</v>
      </c>
    </row>
    <row r="86" spans="1:4" x14ac:dyDescent="0.2">
      <c r="A86" s="11" t="s">
        <v>55</v>
      </c>
      <c r="B86" s="11" t="s">
        <v>181</v>
      </c>
      <c r="C86" s="280">
        <v>13752</v>
      </c>
      <c r="D86" s="280">
        <v>13172</v>
      </c>
    </row>
    <row r="87" spans="1:4" x14ac:dyDescent="0.2">
      <c r="A87" s="11" t="s">
        <v>55</v>
      </c>
      <c r="B87" s="11" t="s">
        <v>182</v>
      </c>
      <c r="C87" s="280">
        <v>13847</v>
      </c>
      <c r="D87" s="280">
        <v>13299</v>
      </c>
    </row>
    <row r="88" spans="1:4" x14ac:dyDescent="0.2">
      <c r="A88" s="11" t="s">
        <v>55</v>
      </c>
      <c r="B88" s="11" t="s">
        <v>183</v>
      </c>
      <c r="C88" s="280">
        <v>13327</v>
      </c>
      <c r="D88" s="280">
        <v>13386</v>
      </c>
    </row>
    <row r="89" spans="1:4" x14ac:dyDescent="0.2">
      <c r="A89" s="11" t="s">
        <v>55</v>
      </c>
      <c r="B89" s="11" t="s">
        <v>184</v>
      </c>
      <c r="C89" s="280">
        <v>11471</v>
      </c>
      <c r="D89" s="280">
        <v>13384</v>
      </c>
    </row>
    <row r="90" spans="1:4" x14ac:dyDescent="0.2">
      <c r="A90" s="11" t="s">
        <v>88</v>
      </c>
      <c r="B90" s="11" t="s">
        <v>173</v>
      </c>
      <c r="C90" s="280">
        <v>11126</v>
      </c>
      <c r="D90" s="280">
        <v>13284</v>
      </c>
    </row>
    <row r="91" spans="1:4" x14ac:dyDescent="0.2">
      <c r="A91" s="11" t="s">
        <v>55</v>
      </c>
      <c r="B91" s="11" t="s">
        <v>174</v>
      </c>
      <c r="C91" s="280">
        <v>11308</v>
      </c>
      <c r="D91" s="280">
        <v>13171</v>
      </c>
    </row>
    <row r="92" spans="1:4" x14ac:dyDescent="0.2">
      <c r="A92" s="11" t="s">
        <v>55</v>
      </c>
      <c r="B92" s="11" t="s">
        <v>175</v>
      </c>
      <c r="C92" s="280">
        <v>13109</v>
      </c>
      <c r="D92" s="280">
        <v>13064</v>
      </c>
    </row>
    <row r="93" spans="1:4" x14ac:dyDescent="0.2">
      <c r="A93" s="11" t="s">
        <v>55</v>
      </c>
      <c r="B93" s="11" t="s">
        <v>176</v>
      </c>
      <c r="C93" s="280">
        <v>9902</v>
      </c>
      <c r="D93" s="280">
        <v>12789</v>
      </c>
    </row>
    <row r="94" spans="1:4" x14ac:dyDescent="0.2">
      <c r="A94" s="11" t="s">
        <v>55</v>
      </c>
      <c r="B94" s="11" t="s">
        <v>177</v>
      </c>
      <c r="C94" s="280">
        <v>8924</v>
      </c>
      <c r="D94" s="280">
        <v>12344</v>
      </c>
    </row>
    <row r="95" spans="1:4" x14ac:dyDescent="0.2">
      <c r="A95" s="11" t="s">
        <v>55</v>
      </c>
      <c r="B95" s="11" t="s">
        <v>178</v>
      </c>
      <c r="C95" s="280">
        <v>11498</v>
      </c>
      <c r="D95" s="280">
        <v>12156</v>
      </c>
    </row>
    <row r="96" spans="1:4" x14ac:dyDescent="0.2">
      <c r="A96" s="11" t="s">
        <v>55</v>
      </c>
      <c r="B96" s="11" t="s">
        <v>179</v>
      </c>
      <c r="C96" s="280">
        <v>13446</v>
      </c>
      <c r="D96" s="280">
        <v>12140</v>
      </c>
    </row>
    <row r="97" spans="1:4" x14ac:dyDescent="0.2">
      <c r="A97" s="11" t="s">
        <v>55</v>
      </c>
      <c r="B97" s="11" t="s">
        <v>180</v>
      </c>
      <c r="C97" s="280">
        <v>12841</v>
      </c>
      <c r="D97" s="280">
        <v>12046</v>
      </c>
    </row>
    <row r="98" spans="1:4" x14ac:dyDescent="0.2">
      <c r="A98" s="11" t="s">
        <v>55</v>
      </c>
      <c r="B98" s="11" t="s">
        <v>181</v>
      </c>
      <c r="C98" s="280">
        <v>13362</v>
      </c>
      <c r="D98" s="280">
        <v>12014</v>
      </c>
    </row>
    <row r="99" spans="1:4" x14ac:dyDescent="0.2">
      <c r="A99" s="11" t="s">
        <v>55</v>
      </c>
      <c r="B99" s="11" t="s">
        <v>182</v>
      </c>
      <c r="C99" s="280">
        <v>13386</v>
      </c>
      <c r="D99" s="280">
        <v>11975</v>
      </c>
    </row>
  </sheetData>
  <mergeCells count="1">
    <mergeCell ref="H1:I1"/>
  </mergeCells>
  <hyperlinks>
    <hyperlink ref="H1:I1" location="Index!A1" display="Regresar al Índice" xr:uid="{D8B732EC-709F-4227-8974-98F664D05201}"/>
  </hyperlink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CEC14-057A-44C8-AFD3-A03150598476}">
  <sheetPr codeName="Hoja124"/>
  <dimension ref="A1:L99"/>
  <sheetViews>
    <sheetView workbookViewId="0">
      <selection activeCell="B3" sqref="B3"/>
    </sheetView>
  </sheetViews>
  <sheetFormatPr baseColWidth="10" defaultColWidth="9.140625" defaultRowHeight="12.75" x14ac:dyDescent="0.2"/>
  <cols>
    <col min="1" max="16384" width="9.140625" style="11"/>
  </cols>
  <sheetData>
    <row r="1" spans="1:12" ht="15" x14ac:dyDescent="0.25">
      <c r="A1" s="12" t="s">
        <v>1014</v>
      </c>
      <c r="H1" s="525" t="s">
        <v>39</v>
      </c>
      <c r="I1" s="525"/>
    </row>
    <row r="2" spans="1:12" x14ac:dyDescent="0.2">
      <c r="A2" s="11" t="s">
        <v>497</v>
      </c>
    </row>
    <row r="5" spans="1:12" x14ac:dyDescent="0.2">
      <c r="A5" s="11" t="s">
        <v>375</v>
      </c>
      <c r="B5" s="11" t="s">
        <v>437</v>
      </c>
      <c r="C5" s="11" t="s">
        <v>496</v>
      </c>
      <c r="D5" s="11" t="s">
        <v>444</v>
      </c>
      <c r="G5" s="11" t="s">
        <v>838</v>
      </c>
      <c r="H5" s="11" t="s">
        <v>836</v>
      </c>
      <c r="I5" s="11" t="s">
        <v>1285</v>
      </c>
      <c r="J5" s="11" t="s">
        <v>850</v>
      </c>
      <c r="K5" s="11" t="s">
        <v>1286</v>
      </c>
      <c r="L5" s="11" t="s">
        <v>851</v>
      </c>
    </row>
    <row r="6" spans="1:12" x14ac:dyDescent="0.2">
      <c r="A6" s="11" t="s">
        <v>69</v>
      </c>
      <c r="B6" s="11" t="s">
        <v>173</v>
      </c>
      <c r="C6" s="280">
        <v>652</v>
      </c>
      <c r="D6" s="280">
        <v>513</v>
      </c>
      <c r="G6" s="280">
        <v>1267</v>
      </c>
      <c r="H6" s="280">
        <v>1080</v>
      </c>
      <c r="I6" s="279">
        <v>17.3</v>
      </c>
      <c r="J6" s="279">
        <v>16.399999999999999</v>
      </c>
      <c r="K6" s="280">
        <v>1175</v>
      </c>
      <c r="L6" s="280">
        <v>1159</v>
      </c>
    </row>
    <row r="7" spans="1:12" x14ac:dyDescent="0.2">
      <c r="A7" s="11" t="s">
        <v>55</v>
      </c>
      <c r="B7" s="11" t="s">
        <v>174</v>
      </c>
      <c r="C7" s="280">
        <v>636</v>
      </c>
      <c r="D7" s="280">
        <v>526</v>
      </c>
    </row>
    <row r="8" spans="1:12" x14ac:dyDescent="0.2">
      <c r="A8" s="11" t="s">
        <v>55</v>
      </c>
      <c r="B8" s="11" t="s">
        <v>175</v>
      </c>
      <c r="C8" s="280">
        <v>1033</v>
      </c>
      <c r="D8" s="280">
        <v>551</v>
      </c>
    </row>
    <row r="9" spans="1:12" x14ac:dyDescent="0.2">
      <c r="A9" s="11" t="s">
        <v>55</v>
      </c>
      <c r="B9" s="11" t="s">
        <v>176</v>
      </c>
      <c r="C9" s="280">
        <v>753</v>
      </c>
      <c r="D9" s="280">
        <v>556</v>
      </c>
    </row>
    <row r="10" spans="1:12" x14ac:dyDescent="0.2">
      <c r="A10" s="11" t="s">
        <v>55</v>
      </c>
      <c r="B10" s="11" t="s">
        <v>177</v>
      </c>
      <c r="C10" s="280">
        <v>809</v>
      </c>
      <c r="D10" s="280">
        <v>569</v>
      </c>
    </row>
    <row r="11" spans="1:12" x14ac:dyDescent="0.2">
      <c r="A11" s="11" t="s">
        <v>55</v>
      </c>
      <c r="B11" s="11" t="s">
        <v>178</v>
      </c>
      <c r="C11" s="280">
        <v>548</v>
      </c>
      <c r="D11" s="280">
        <v>579</v>
      </c>
    </row>
    <row r="12" spans="1:12" x14ac:dyDescent="0.2">
      <c r="A12" s="11" t="s">
        <v>55</v>
      </c>
      <c r="B12" s="11" t="s">
        <v>179</v>
      </c>
      <c r="C12" s="280">
        <v>358</v>
      </c>
      <c r="D12" s="280">
        <v>586</v>
      </c>
    </row>
    <row r="13" spans="1:12" x14ac:dyDescent="0.2">
      <c r="A13" s="11" t="s">
        <v>55</v>
      </c>
      <c r="B13" s="11" t="s">
        <v>180</v>
      </c>
      <c r="C13" s="280">
        <v>393</v>
      </c>
      <c r="D13" s="280">
        <v>601</v>
      </c>
    </row>
    <row r="14" spans="1:12" x14ac:dyDescent="0.2">
      <c r="A14" s="11" t="s">
        <v>55</v>
      </c>
      <c r="B14" s="11" t="s">
        <v>181</v>
      </c>
      <c r="C14" s="280">
        <v>438</v>
      </c>
      <c r="D14" s="280">
        <v>613</v>
      </c>
    </row>
    <row r="15" spans="1:12" x14ac:dyDescent="0.2">
      <c r="A15" s="11" t="s">
        <v>55</v>
      </c>
      <c r="B15" s="11" t="s">
        <v>182</v>
      </c>
      <c r="C15" s="280">
        <v>484</v>
      </c>
      <c r="D15" s="280">
        <v>620</v>
      </c>
    </row>
    <row r="16" spans="1:12" x14ac:dyDescent="0.2">
      <c r="A16" s="11" t="s">
        <v>55</v>
      </c>
      <c r="B16" s="11" t="s">
        <v>183</v>
      </c>
      <c r="C16" s="280">
        <v>474</v>
      </c>
      <c r="D16" s="280">
        <v>608</v>
      </c>
    </row>
    <row r="17" spans="1:4" x14ac:dyDescent="0.2">
      <c r="A17" s="11" t="s">
        <v>55</v>
      </c>
      <c r="B17" s="11" t="s">
        <v>184</v>
      </c>
      <c r="C17" s="280">
        <v>624</v>
      </c>
      <c r="D17" s="280">
        <v>600</v>
      </c>
    </row>
    <row r="18" spans="1:4" x14ac:dyDescent="0.2">
      <c r="A18" s="11" t="s">
        <v>82</v>
      </c>
      <c r="B18" s="11" t="s">
        <v>173</v>
      </c>
      <c r="C18" s="280">
        <v>699</v>
      </c>
      <c r="D18" s="280">
        <v>604</v>
      </c>
    </row>
    <row r="19" spans="1:4" x14ac:dyDescent="0.2">
      <c r="A19" s="11" t="s">
        <v>55</v>
      </c>
      <c r="B19" s="11" t="s">
        <v>174</v>
      </c>
      <c r="C19" s="280">
        <v>840</v>
      </c>
      <c r="D19" s="280">
        <v>621</v>
      </c>
    </row>
    <row r="20" spans="1:4" x14ac:dyDescent="0.2">
      <c r="A20" s="11" t="s">
        <v>55</v>
      </c>
      <c r="B20" s="11" t="s">
        <v>175</v>
      </c>
      <c r="C20" s="280">
        <v>939</v>
      </c>
      <c r="D20" s="280">
        <v>613</v>
      </c>
    </row>
    <row r="21" spans="1:4" x14ac:dyDescent="0.2">
      <c r="A21" s="11" t="s">
        <v>55</v>
      </c>
      <c r="B21" s="11" t="s">
        <v>176</v>
      </c>
      <c r="C21" s="280">
        <v>1027</v>
      </c>
      <c r="D21" s="280">
        <v>636</v>
      </c>
    </row>
    <row r="22" spans="1:4" x14ac:dyDescent="0.2">
      <c r="A22" s="11" t="s">
        <v>55</v>
      </c>
      <c r="B22" s="11" t="s">
        <v>177</v>
      </c>
      <c r="C22" s="280">
        <v>828</v>
      </c>
      <c r="D22" s="280">
        <v>638</v>
      </c>
    </row>
    <row r="23" spans="1:4" x14ac:dyDescent="0.2">
      <c r="A23" s="11" t="s">
        <v>55</v>
      </c>
      <c r="B23" s="11" t="s">
        <v>178</v>
      </c>
      <c r="C23" s="280">
        <v>736</v>
      </c>
      <c r="D23" s="280">
        <v>653</v>
      </c>
    </row>
    <row r="24" spans="1:4" x14ac:dyDescent="0.2">
      <c r="A24" s="11" t="s">
        <v>55</v>
      </c>
      <c r="B24" s="11" t="s">
        <v>179</v>
      </c>
      <c r="C24" s="280">
        <v>595</v>
      </c>
      <c r="D24" s="280">
        <v>673</v>
      </c>
    </row>
    <row r="25" spans="1:4" x14ac:dyDescent="0.2">
      <c r="A25" s="11" t="s">
        <v>55</v>
      </c>
      <c r="B25" s="11" t="s">
        <v>180</v>
      </c>
      <c r="C25" s="280">
        <v>559</v>
      </c>
      <c r="D25" s="280">
        <v>687</v>
      </c>
    </row>
    <row r="26" spans="1:4" x14ac:dyDescent="0.2">
      <c r="A26" s="11" t="s">
        <v>55</v>
      </c>
      <c r="B26" s="11" t="s">
        <v>181</v>
      </c>
      <c r="C26" s="280">
        <v>520</v>
      </c>
      <c r="D26" s="280">
        <v>694</v>
      </c>
    </row>
    <row r="27" spans="1:4" x14ac:dyDescent="0.2">
      <c r="A27" s="11" t="s">
        <v>55</v>
      </c>
      <c r="B27" s="11" t="s">
        <v>182</v>
      </c>
      <c r="C27" s="280">
        <v>611</v>
      </c>
      <c r="D27" s="280">
        <v>704</v>
      </c>
    </row>
    <row r="28" spans="1:4" x14ac:dyDescent="0.2">
      <c r="A28" s="11" t="s">
        <v>55</v>
      </c>
      <c r="B28" s="11" t="s">
        <v>183</v>
      </c>
      <c r="C28" s="280">
        <v>644</v>
      </c>
      <c r="D28" s="280">
        <v>718</v>
      </c>
    </row>
    <row r="29" spans="1:4" x14ac:dyDescent="0.2">
      <c r="A29" s="11" t="s">
        <v>55</v>
      </c>
      <c r="B29" s="11" t="s">
        <v>184</v>
      </c>
      <c r="C29" s="280">
        <v>783</v>
      </c>
      <c r="D29" s="280">
        <v>732</v>
      </c>
    </row>
    <row r="30" spans="1:4" x14ac:dyDescent="0.2">
      <c r="A30" s="11" t="s">
        <v>83</v>
      </c>
      <c r="B30" s="11" t="s">
        <v>173</v>
      </c>
      <c r="C30" s="280">
        <v>691</v>
      </c>
      <c r="D30" s="280">
        <v>731</v>
      </c>
    </row>
    <row r="31" spans="1:4" x14ac:dyDescent="0.2">
      <c r="A31" s="11" t="s">
        <v>55</v>
      </c>
      <c r="B31" s="11" t="s">
        <v>174</v>
      </c>
      <c r="C31" s="280">
        <v>721</v>
      </c>
      <c r="D31" s="280">
        <v>721</v>
      </c>
    </row>
    <row r="32" spans="1:4" x14ac:dyDescent="0.2">
      <c r="A32" s="11" t="s">
        <v>55</v>
      </c>
      <c r="B32" s="11" t="s">
        <v>175</v>
      </c>
      <c r="C32" s="280">
        <v>755</v>
      </c>
      <c r="D32" s="280">
        <v>706</v>
      </c>
    </row>
    <row r="33" spans="1:4" x14ac:dyDescent="0.2">
      <c r="A33" s="11" t="s">
        <v>55</v>
      </c>
      <c r="B33" s="11" t="s">
        <v>176</v>
      </c>
      <c r="C33" s="280">
        <v>828</v>
      </c>
      <c r="D33" s="280">
        <v>689</v>
      </c>
    </row>
    <row r="34" spans="1:4" x14ac:dyDescent="0.2">
      <c r="A34" s="11" t="s">
        <v>55</v>
      </c>
      <c r="B34" s="11" t="s">
        <v>177</v>
      </c>
      <c r="C34" s="280">
        <v>882</v>
      </c>
      <c r="D34" s="280">
        <v>694</v>
      </c>
    </row>
    <row r="35" spans="1:4" x14ac:dyDescent="0.2">
      <c r="A35" s="11" t="s">
        <v>55</v>
      </c>
      <c r="B35" s="11" t="s">
        <v>178</v>
      </c>
      <c r="C35" s="280">
        <v>824</v>
      </c>
      <c r="D35" s="280">
        <v>701</v>
      </c>
    </row>
    <row r="36" spans="1:4" x14ac:dyDescent="0.2">
      <c r="A36" s="11" t="s">
        <v>55</v>
      </c>
      <c r="B36" s="11" t="s">
        <v>179</v>
      </c>
      <c r="C36" s="280">
        <v>649</v>
      </c>
      <c r="D36" s="280">
        <v>706</v>
      </c>
    </row>
    <row r="37" spans="1:4" x14ac:dyDescent="0.2">
      <c r="A37" s="11" t="s">
        <v>55</v>
      </c>
      <c r="B37" s="11" t="s">
        <v>180</v>
      </c>
      <c r="C37" s="280">
        <v>594</v>
      </c>
      <c r="D37" s="280">
        <v>709</v>
      </c>
    </row>
    <row r="38" spans="1:4" x14ac:dyDescent="0.2">
      <c r="A38" s="11" t="s">
        <v>55</v>
      </c>
      <c r="B38" s="11" t="s">
        <v>181</v>
      </c>
      <c r="C38" s="280">
        <v>663</v>
      </c>
      <c r="D38" s="280">
        <v>720</v>
      </c>
    </row>
    <row r="39" spans="1:4" x14ac:dyDescent="0.2">
      <c r="A39" s="11" t="s">
        <v>55</v>
      </c>
      <c r="B39" s="11" t="s">
        <v>182</v>
      </c>
      <c r="C39" s="280">
        <v>617</v>
      </c>
      <c r="D39" s="280">
        <v>721</v>
      </c>
    </row>
    <row r="40" spans="1:4" x14ac:dyDescent="0.2">
      <c r="A40" s="11" t="s">
        <v>55</v>
      </c>
      <c r="B40" s="11" t="s">
        <v>183</v>
      </c>
      <c r="C40" s="280">
        <v>715</v>
      </c>
      <c r="D40" s="280">
        <v>727</v>
      </c>
    </row>
    <row r="41" spans="1:4" x14ac:dyDescent="0.2">
      <c r="A41" s="11" t="s">
        <v>55</v>
      </c>
      <c r="B41" s="11" t="s">
        <v>184</v>
      </c>
      <c r="C41" s="280">
        <v>744</v>
      </c>
      <c r="D41" s="280">
        <v>724</v>
      </c>
    </row>
    <row r="42" spans="1:4" x14ac:dyDescent="0.2">
      <c r="A42" s="11" t="s">
        <v>84</v>
      </c>
      <c r="B42" s="11" t="s">
        <v>173</v>
      </c>
      <c r="C42" s="280">
        <v>711</v>
      </c>
      <c r="D42" s="280">
        <v>725</v>
      </c>
    </row>
    <row r="43" spans="1:4" x14ac:dyDescent="0.2">
      <c r="A43" s="11" t="s">
        <v>55</v>
      </c>
      <c r="B43" s="11" t="s">
        <v>174</v>
      </c>
      <c r="C43" s="280">
        <v>745</v>
      </c>
      <c r="D43" s="280">
        <v>727</v>
      </c>
    </row>
    <row r="44" spans="1:4" x14ac:dyDescent="0.2">
      <c r="A44" s="11" t="s">
        <v>55</v>
      </c>
      <c r="B44" s="11" t="s">
        <v>175</v>
      </c>
      <c r="C44" s="280">
        <v>843</v>
      </c>
      <c r="D44" s="280">
        <v>735</v>
      </c>
    </row>
    <row r="45" spans="1:4" x14ac:dyDescent="0.2">
      <c r="A45" s="11" t="s">
        <v>55</v>
      </c>
      <c r="B45" s="11" t="s">
        <v>176</v>
      </c>
      <c r="C45" s="280">
        <v>874</v>
      </c>
      <c r="D45" s="280">
        <v>739</v>
      </c>
    </row>
    <row r="46" spans="1:4" x14ac:dyDescent="0.2">
      <c r="A46" s="11" t="s">
        <v>55</v>
      </c>
      <c r="B46" s="11" t="s">
        <v>177</v>
      </c>
      <c r="C46" s="280">
        <v>894</v>
      </c>
      <c r="D46" s="280">
        <v>739</v>
      </c>
    </row>
    <row r="47" spans="1:4" x14ac:dyDescent="0.2">
      <c r="A47" s="11" t="s">
        <v>55</v>
      </c>
      <c r="B47" s="11" t="s">
        <v>178</v>
      </c>
      <c r="C47" s="280">
        <v>802</v>
      </c>
      <c r="D47" s="280">
        <v>738</v>
      </c>
    </row>
    <row r="48" spans="1:4" x14ac:dyDescent="0.2">
      <c r="A48" s="11" t="s">
        <v>55</v>
      </c>
      <c r="B48" s="11" t="s">
        <v>179</v>
      </c>
      <c r="C48" s="280">
        <v>570</v>
      </c>
      <c r="D48" s="280">
        <v>731</v>
      </c>
    </row>
    <row r="49" spans="1:4" x14ac:dyDescent="0.2">
      <c r="A49" s="11" t="s">
        <v>55</v>
      </c>
      <c r="B49" s="11" t="s">
        <v>180</v>
      </c>
      <c r="C49" s="280">
        <v>561</v>
      </c>
      <c r="D49" s="280">
        <v>728</v>
      </c>
    </row>
    <row r="50" spans="1:4" x14ac:dyDescent="0.2">
      <c r="A50" s="11" t="s">
        <v>55</v>
      </c>
      <c r="B50" s="11" t="s">
        <v>181</v>
      </c>
      <c r="C50" s="280">
        <v>623</v>
      </c>
      <c r="D50" s="280">
        <v>725</v>
      </c>
    </row>
    <row r="51" spans="1:4" x14ac:dyDescent="0.2">
      <c r="A51" s="11" t="s">
        <v>55</v>
      </c>
      <c r="B51" s="11" t="s">
        <v>182</v>
      </c>
      <c r="C51" s="280">
        <v>635</v>
      </c>
      <c r="D51" s="280">
        <v>726</v>
      </c>
    </row>
    <row r="52" spans="1:4" x14ac:dyDescent="0.2">
      <c r="A52" s="11" t="s">
        <v>55</v>
      </c>
      <c r="B52" s="11" t="s">
        <v>183</v>
      </c>
      <c r="C52" s="280">
        <v>590</v>
      </c>
      <c r="D52" s="280">
        <v>716</v>
      </c>
    </row>
    <row r="53" spans="1:4" x14ac:dyDescent="0.2">
      <c r="A53" s="11" t="s">
        <v>55</v>
      </c>
      <c r="B53" s="11" t="s">
        <v>184</v>
      </c>
      <c r="C53" s="280">
        <v>675</v>
      </c>
      <c r="D53" s="280">
        <v>710</v>
      </c>
    </row>
    <row r="54" spans="1:4" x14ac:dyDescent="0.2">
      <c r="A54" s="11" t="s">
        <v>85</v>
      </c>
      <c r="B54" s="11" t="s">
        <v>173</v>
      </c>
      <c r="C54" s="280">
        <v>645</v>
      </c>
      <c r="D54" s="280">
        <v>705</v>
      </c>
    </row>
    <row r="55" spans="1:4" x14ac:dyDescent="0.2">
      <c r="A55" s="11" t="s">
        <v>55</v>
      </c>
      <c r="B55" s="11" t="s">
        <v>174</v>
      </c>
      <c r="C55" s="280">
        <v>871</v>
      </c>
      <c r="D55" s="280">
        <v>715</v>
      </c>
    </row>
    <row r="56" spans="1:4" x14ac:dyDescent="0.2">
      <c r="A56" s="11" t="s">
        <v>55</v>
      </c>
      <c r="B56" s="11" t="s">
        <v>175</v>
      </c>
      <c r="C56" s="280">
        <v>1039</v>
      </c>
      <c r="D56" s="280">
        <v>732</v>
      </c>
    </row>
    <row r="57" spans="1:4" x14ac:dyDescent="0.2">
      <c r="A57" s="11" t="s">
        <v>55</v>
      </c>
      <c r="B57" s="11" t="s">
        <v>176</v>
      </c>
      <c r="C57" s="280">
        <v>992</v>
      </c>
      <c r="D57" s="280">
        <v>741</v>
      </c>
    </row>
    <row r="58" spans="1:4" x14ac:dyDescent="0.2">
      <c r="A58" s="11" t="s">
        <v>55</v>
      </c>
      <c r="B58" s="11" t="s">
        <v>177</v>
      </c>
      <c r="C58" s="280">
        <v>1045</v>
      </c>
      <c r="D58" s="280">
        <v>754</v>
      </c>
    </row>
    <row r="59" spans="1:4" x14ac:dyDescent="0.2">
      <c r="A59" s="11" t="s">
        <v>55</v>
      </c>
      <c r="B59" s="11" t="s">
        <v>178</v>
      </c>
      <c r="C59" s="280">
        <v>949</v>
      </c>
      <c r="D59" s="280">
        <v>766</v>
      </c>
    </row>
    <row r="60" spans="1:4" x14ac:dyDescent="0.2">
      <c r="A60" s="11" t="s">
        <v>55</v>
      </c>
      <c r="B60" s="11" t="s">
        <v>179</v>
      </c>
      <c r="C60" s="280">
        <v>754</v>
      </c>
      <c r="D60" s="280">
        <v>782</v>
      </c>
    </row>
    <row r="61" spans="1:4" x14ac:dyDescent="0.2">
      <c r="A61" s="11" t="s">
        <v>55</v>
      </c>
      <c r="B61" s="11" t="s">
        <v>180</v>
      </c>
      <c r="C61" s="280">
        <v>691</v>
      </c>
      <c r="D61" s="280">
        <v>792</v>
      </c>
    </row>
    <row r="62" spans="1:4" x14ac:dyDescent="0.2">
      <c r="A62" s="11" t="s">
        <v>55</v>
      </c>
      <c r="B62" s="11" t="s">
        <v>181</v>
      </c>
      <c r="C62" s="280">
        <v>759</v>
      </c>
      <c r="D62" s="280">
        <v>804</v>
      </c>
    </row>
    <row r="63" spans="1:4" x14ac:dyDescent="0.2">
      <c r="A63" s="11" t="s">
        <v>55</v>
      </c>
      <c r="B63" s="11" t="s">
        <v>182</v>
      </c>
      <c r="C63" s="280">
        <v>885</v>
      </c>
      <c r="D63" s="280">
        <v>825</v>
      </c>
    </row>
    <row r="64" spans="1:4" x14ac:dyDescent="0.2">
      <c r="A64" s="11" t="s">
        <v>55</v>
      </c>
      <c r="B64" s="11" t="s">
        <v>183</v>
      </c>
      <c r="C64" s="280">
        <v>959</v>
      </c>
      <c r="D64" s="280">
        <v>855</v>
      </c>
    </row>
    <row r="65" spans="1:4" x14ac:dyDescent="0.2">
      <c r="A65" s="11" t="s">
        <v>55</v>
      </c>
      <c r="B65" s="11" t="s">
        <v>184</v>
      </c>
      <c r="C65" s="280">
        <v>1129</v>
      </c>
      <c r="D65" s="280">
        <v>893</v>
      </c>
    </row>
    <row r="66" spans="1:4" x14ac:dyDescent="0.2">
      <c r="A66" s="11" t="s">
        <v>86</v>
      </c>
      <c r="B66" s="11" t="s">
        <v>173</v>
      </c>
      <c r="C66" s="280">
        <v>980</v>
      </c>
      <c r="D66" s="280">
        <v>921</v>
      </c>
    </row>
    <row r="67" spans="1:4" x14ac:dyDescent="0.2">
      <c r="A67" s="11" t="s">
        <v>55</v>
      </c>
      <c r="B67" s="11" t="s">
        <v>174</v>
      </c>
      <c r="C67" s="280">
        <v>983</v>
      </c>
      <c r="D67" s="280">
        <v>931</v>
      </c>
    </row>
    <row r="68" spans="1:4" x14ac:dyDescent="0.2">
      <c r="A68" s="11" t="s">
        <v>55</v>
      </c>
      <c r="B68" s="11" t="s">
        <v>175</v>
      </c>
      <c r="C68" s="280">
        <v>986</v>
      </c>
      <c r="D68" s="280">
        <v>926</v>
      </c>
    </row>
    <row r="69" spans="1:4" x14ac:dyDescent="0.2">
      <c r="A69" s="11" t="s">
        <v>55</v>
      </c>
      <c r="B69" s="11" t="s">
        <v>176</v>
      </c>
      <c r="C69" s="280">
        <v>997</v>
      </c>
      <c r="D69" s="280">
        <v>926</v>
      </c>
    </row>
    <row r="70" spans="1:4" x14ac:dyDescent="0.2">
      <c r="A70" s="11" t="s">
        <v>55</v>
      </c>
      <c r="B70" s="11" t="s">
        <v>177</v>
      </c>
      <c r="C70" s="280">
        <v>990</v>
      </c>
      <c r="D70" s="280">
        <v>922</v>
      </c>
    </row>
    <row r="71" spans="1:4" x14ac:dyDescent="0.2">
      <c r="A71" s="11" t="s">
        <v>55</v>
      </c>
      <c r="B71" s="11" t="s">
        <v>178</v>
      </c>
      <c r="C71" s="280">
        <v>1008</v>
      </c>
      <c r="D71" s="280">
        <v>927</v>
      </c>
    </row>
    <row r="72" spans="1:4" x14ac:dyDescent="0.2">
      <c r="A72" s="11" t="s">
        <v>55</v>
      </c>
      <c r="B72" s="11" t="s">
        <v>179</v>
      </c>
      <c r="C72" s="280">
        <v>759</v>
      </c>
      <c r="D72" s="280">
        <v>927</v>
      </c>
    </row>
    <row r="73" spans="1:4" x14ac:dyDescent="0.2">
      <c r="A73" s="11" t="s">
        <v>55</v>
      </c>
      <c r="B73" s="11" t="s">
        <v>180</v>
      </c>
      <c r="C73" s="280">
        <v>718</v>
      </c>
      <c r="D73" s="280">
        <v>930</v>
      </c>
    </row>
    <row r="74" spans="1:4" x14ac:dyDescent="0.2">
      <c r="A74" s="11" t="s">
        <v>55</v>
      </c>
      <c r="B74" s="11" t="s">
        <v>181</v>
      </c>
      <c r="C74" s="280">
        <v>753</v>
      </c>
      <c r="D74" s="280">
        <v>929</v>
      </c>
    </row>
    <row r="75" spans="1:4" x14ac:dyDescent="0.2">
      <c r="A75" s="11" t="s">
        <v>55</v>
      </c>
      <c r="B75" s="11" t="s">
        <v>182</v>
      </c>
      <c r="C75" s="280">
        <v>777</v>
      </c>
      <c r="D75" s="280">
        <v>920</v>
      </c>
    </row>
    <row r="76" spans="1:4" x14ac:dyDescent="0.2">
      <c r="A76" s="11" t="s">
        <v>55</v>
      </c>
      <c r="B76" s="11" t="s">
        <v>183</v>
      </c>
      <c r="C76" s="280">
        <v>817</v>
      </c>
      <c r="D76" s="280">
        <v>908</v>
      </c>
    </row>
    <row r="77" spans="1:4" x14ac:dyDescent="0.2">
      <c r="A77" s="11" t="s">
        <v>55</v>
      </c>
      <c r="B77" s="11" t="s">
        <v>184</v>
      </c>
      <c r="C77" s="280">
        <v>797</v>
      </c>
      <c r="D77" s="280">
        <v>880</v>
      </c>
    </row>
    <row r="78" spans="1:4" x14ac:dyDescent="0.2">
      <c r="A78" s="11" t="s">
        <v>87</v>
      </c>
      <c r="B78" s="11" t="s">
        <v>173</v>
      </c>
      <c r="C78" s="280">
        <v>859</v>
      </c>
      <c r="D78" s="280">
        <v>870</v>
      </c>
    </row>
    <row r="79" spans="1:4" x14ac:dyDescent="0.2">
      <c r="A79" s="11" t="s">
        <v>55</v>
      </c>
      <c r="B79" s="11" t="s">
        <v>174</v>
      </c>
      <c r="C79" s="280">
        <v>1083</v>
      </c>
      <c r="D79" s="280">
        <v>879</v>
      </c>
    </row>
    <row r="80" spans="1:4" x14ac:dyDescent="0.2">
      <c r="A80" s="11" t="s">
        <v>55</v>
      </c>
      <c r="B80" s="11" t="s">
        <v>175</v>
      </c>
      <c r="C80" s="280">
        <v>1114</v>
      </c>
      <c r="D80" s="280">
        <v>889</v>
      </c>
    </row>
    <row r="81" spans="1:4" x14ac:dyDescent="0.2">
      <c r="A81" s="11" t="s">
        <v>55</v>
      </c>
      <c r="B81" s="11" t="s">
        <v>176</v>
      </c>
      <c r="C81" s="280">
        <v>1143</v>
      </c>
      <c r="D81" s="280">
        <v>902</v>
      </c>
    </row>
    <row r="82" spans="1:4" x14ac:dyDescent="0.2">
      <c r="A82" s="11" t="s">
        <v>55</v>
      </c>
      <c r="B82" s="11" t="s">
        <v>177</v>
      </c>
      <c r="C82" s="280">
        <v>1164</v>
      </c>
      <c r="D82" s="280">
        <v>916</v>
      </c>
    </row>
    <row r="83" spans="1:4" x14ac:dyDescent="0.2">
      <c r="A83" s="11" t="s">
        <v>55</v>
      </c>
      <c r="B83" s="11" t="s">
        <v>178</v>
      </c>
      <c r="C83" s="280">
        <v>1145</v>
      </c>
      <c r="D83" s="280">
        <v>927</v>
      </c>
    </row>
    <row r="84" spans="1:4" x14ac:dyDescent="0.2">
      <c r="A84" s="11" t="s">
        <v>55</v>
      </c>
      <c r="B84" s="11" t="s">
        <v>179</v>
      </c>
      <c r="C84" s="280">
        <v>1080</v>
      </c>
      <c r="D84" s="280">
        <v>954</v>
      </c>
    </row>
    <row r="85" spans="1:4" x14ac:dyDescent="0.2">
      <c r="A85" s="11" t="s">
        <v>55</v>
      </c>
      <c r="B85" s="11" t="s">
        <v>180</v>
      </c>
      <c r="C85" s="280">
        <v>946</v>
      </c>
      <c r="D85" s="280">
        <v>973</v>
      </c>
    </row>
    <row r="86" spans="1:4" x14ac:dyDescent="0.2">
      <c r="A86" s="11" t="s">
        <v>55</v>
      </c>
      <c r="B86" s="11" t="s">
        <v>181</v>
      </c>
      <c r="C86" s="280">
        <v>1021</v>
      </c>
      <c r="D86" s="280">
        <v>996</v>
      </c>
    </row>
    <row r="87" spans="1:4" x14ac:dyDescent="0.2">
      <c r="A87" s="11" t="s">
        <v>55</v>
      </c>
      <c r="B87" s="11" t="s">
        <v>182</v>
      </c>
      <c r="C87" s="280">
        <v>1080</v>
      </c>
      <c r="D87" s="280">
        <v>1021</v>
      </c>
    </row>
    <row r="88" spans="1:4" x14ac:dyDescent="0.2">
      <c r="A88" s="11" t="s">
        <v>55</v>
      </c>
      <c r="B88" s="11" t="s">
        <v>183</v>
      </c>
      <c r="C88" s="280">
        <v>1103</v>
      </c>
      <c r="D88" s="280">
        <v>1045</v>
      </c>
    </row>
    <row r="89" spans="1:4" x14ac:dyDescent="0.2">
      <c r="A89" s="11" t="s">
        <v>55</v>
      </c>
      <c r="B89" s="11" t="s">
        <v>184</v>
      </c>
      <c r="C89" s="280">
        <v>1157</v>
      </c>
      <c r="D89" s="280">
        <v>1075</v>
      </c>
    </row>
    <row r="90" spans="1:4" x14ac:dyDescent="0.2">
      <c r="A90" s="11" t="s">
        <v>88</v>
      </c>
      <c r="B90" s="11" t="s">
        <v>173</v>
      </c>
      <c r="C90" s="280">
        <v>1173</v>
      </c>
      <c r="D90" s="280">
        <v>1101</v>
      </c>
    </row>
    <row r="91" spans="1:4" x14ac:dyDescent="0.2">
      <c r="A91" s="11" t="s">
        <v>55</v>
      </c>
      <c r="B91" s="11" t="s">
        <v>174</v>
      </c>
      <c r="C91" s="280">
        <v>1171</v>
      </c>
      <c r="D91" s="280">
        <v>1108</v>
      </c>
    </row>
    <row r="92" spans="1:4" x14ac:dyDescent="0.2">
      <c r="A92" s="11" t="s">
        <v>55</v>
      </c>
      <c r="B92" s="11" t="s">
        <v>175</v>
      </c>
      <c r="C92" s="280">
        <v>1195</v>
      </c>
      <c r="D92" s="280">
        <v>1115</v>
      </c>
    </row>
    <row r="93" spans="1:4" x14ac:dyDescent="0.2">
      <c r="A93" s="11" t="s">
        <v>55</v>
      </c>
      <c r="B93" s="11" t="s">
        <v>176</v>
      </c>
      <c r="C93" s="280">
        <v>1129</v>
      </c>
      <c r="D93" s="280">
        <v>1114</v>
      </c>
    </row>
    <row r="94" spans="1:4" x14ac:dyDescent="0.2">
      <c r="A94" s="11" t="s">
        <v>55</v>
      </c>
      <c r="B94" s="11" t="s">
        <v>177</v>
      </c>
      <c r="C94" s="280">
        <v>1189</v>
      </c>
      <c r="D94" s="280">
        <v>1116</v>
      </c>
    </row>
    <row r="95" spans="1:4" x14ac:dyDescent="0.2">
      <c r="A95" s="11" t="s">
        <v>55</v>
      </c>
      <c r="B95" s="11" t="s">
        <v>178</v>
      </c>
      <c r="C95" s="280">
        <v>1204</v>
      </c>
      <c r="D95" s="280">
        <v>1121</v>
      </c>
    </row>
    <row r="96" spans="1:4" x14ac:dyDescent="0.2">
      <c r="A96" s="11" t="s">
        <v>55</v>
      </c>
      <c r="B96" s="11" t="s">
        <v>179</v>
      </c>
      <c r="C96" s="280">
        <v>1172</v>
      </c>
      <c r="D96" s="280">
        <v>1128</v>
      </c>
    </row>
    <row r="97" spans="1:4" x14ac:dyDescent="0.2">
      <c r="A97" s="11" t="s">
        <v>55</v>
      </c>
      <c r="B97" s="11" t="s">
        <v>180</v>
      </c>
      <c r="C97" s="280">
        <v>1145</v>
      </c>
      <c r="D97" s="280">
        <v>1145</v>
      </c>
    </row>
    <row r="98" spans="1:4" x14ac:dyDescent="0.2">
      <c r="A98" s="11" t="s">
        <v>55</v>
      </c>
      <c r="B98" s="11" t="s">
        <v>181</v>
      </c>
      <c r="C98" s="280">
        <v>1189</v>
      </c>
      <c r="D98" s="280">
        <v>1159</v>
      </c>
    </row>
    <row r="99" spans="1:4" x14ac:dyDescent="0.2">
      <c r="A99" s="11" t="s">
        <v>55</v>
      </c>
      <c r="B99" s="11" t="s">
        <v>182</v>
      </c>
      <c r="C99" s="280">
        <v>1267</v>
      </c>
      <c r="D99" s="280">
        <v>1175</v>
      </c>
    </row>
  </sheetData>
  <mergeCells count="1">
    <mergeCell ref="H1:I1"/>
  </mergeCells>
  <hyperlinks>
    <hyperlink ref="H1:I1" location="Index!A1" display="Regresar al Índice" xr:uid="{B9B445C0-C4BA-4D86-999D-58177C621D2F}"/>
  </hyperlink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4A55-7549-4BAA-B8F7-4668B0847020}">
  <sheetPr codeName="Hoja125"/>
  <dimension ref="A1:L99"/>
  <sheetViews>
    <sheetView topLeftCell="A4" workbookViewId="0">
      <selection activeCell="B3" sqref="B3"/>
    </sheetView>
  </sheetViews>
  <sheetFormatPr baseColWidth="10" defaultColWidth="9.140625" defaultRowHeight="12.75" x14ac:dyDescent="0.2"/>
  <cols>
    <col min="1" max="16384" width="9.140625" style="11"/>
  </cols>
  <sheetData>
    <row r="1" spans="1:12" ht="15" x14ac:dyDescent="0.25">
      <c r="A1" s="12" t="s">
        <v>1015</v>
      </c>
      <c r="H1" s="525" t="s">
        <v>39</v>
      </c>
      <c r="I1" s="525"/>
    </row>
    <row r="2" spans="1:12" x14ac:dyDescent="0.2">
      <c r="A2" s="11" t="s">
        <v>497</v>
      </c>
    </row>
    <row r="3" spans="1:12" x14ac:dyDescent="0.2">
      <c r="A3" s="11" t="s">
        <v>498</v>
      </c>
    </row>
    <row r="5" spans="1:12" x14ac:dyDescent="0.2">
      <c r="A5" s="11" t="s">
        <v>375</v>
      </c>
      <c r="B5" s="11" t="s">
        <v>437</v>
      </c>
      <c r="C5" s="11" t="s">
        <v>496</v>
      </c>
      <c r="D5" s="11" t="s">
        <v>53</v>
      </c>
      <c r="E5" s="11" t="s">
        <v>438</v>
      </c>
      <c r="H5" s="11" t="s">
        <v>1287</v>
      </c>
      <c r="I5" s="11" t="s">
        <v>852</v>
      </c>
      <c r="J5" s="11" t="s">
        <v>1285</v>
      </c>
      <c r="K5" s="11" t="s">
        <v>850</v>
      </c>
      <c r="L5" s="11" t="s">
        <v>499</v>
      </c>
    </row>
    <row r="6" spans="1:12" x14ac:dyDescent="0.2">
      <c r="A6" s="11" t="s">
        <v>69</v>
      </c>
      <c r="B6" s="11" t="s">
        <v>173</v>
      </c>
      <c r="C6" s="280">
        <v>85880</v>
      </c>
      <c r="D6" s="279">
        <v>7.1</v>
      </c>
      <c r="E6" s="279">
        <v>11.4</v>
      </c>
      <c r="H6" s="280">
        <v>157797</v>
      </c>
      <c r="I6" s="280">
        <v>158070</v>
      </c>
      <c r="J6" s="279">
        <v>-8.1999999999999993</v>
      </c>
      <c r="K6" s="279">
        <v>-7</v>
      </c>
      <c r="L6" s="279">
        <v>1.4</v>
      </c>
    </row>
    <row r="7" spans="1:12" x14ac:dyDescent="0.2">
      <c r="A7" s="11" t="s">
        <v>55</v>
      </c>
      <c r="B7" s="11" t="s">
        <v>174</v>
      </c>
      <c r="C7" s="280">
        <v>86176</v>
      </c>
      <c r="D7" s="279">
        <v>6.3</v>
      </c>
      <c r="E7" s="279">
        <v>11.1</v>
      </c>
    </row>
    <row r="8" spans="1:12" x14ac:dyDescent="0.2">
      <c r="A8" s="11" t="s">
        <v>55</v>
      </c>
      <c r="B8" s="11" t="s">
        <v>175</v>
      </c>
      <c r="C8" s="280">
        <v>85911</v>
      </c>
      <c r="D8" s="279">
        <v>4.9000000000000004</v>
      </c>
      <c r="E8" s="279">
        <v>10.6</v>
      </c>
    </row>
    <row r="9" spans="1:12" x14ac:dyDescent="0.2">
      <c r="A9" s="11" t="s">
        <v>55</v>
      </c>
      <c r="B9" s="11" t="s">
        <v>176</v>
      </c>
      <c r="C9" s="280">
        <v>85846</v>
      </c>
      <c r="D9" s="279">
        <v>3.7</v>
      </c>
      <c r="E9" s="279">
        <v>10.1</v>
      </c>
    </row>
    <row r="10" spans="1:12" x14ac:dyDescent="0.2">
      <c r="A10" s="11" t="s">
        <v>55</v>
      </c>
      <c r="B10" s="11" t="s">
        <v>177</v>
      </c>
      <c r="C10" s="280">
        <v>86325</v>
      </c>
      <c r="D10" s="279">
        <v>2.8</v>
      </c>
      <c r="E10" s="279">
        <v>9.4</v>
      </c>
    </row>
    <row r="11" spans="1:12" x14ac:dyDescent="0.2">
      <c r="A11" s="11" t="s">
        <v>55</v>
      </c>
      <c r="B11" s="11" t="s">
        <v>178</v>
      </c>
      <c r="C11" s="280">
        <v>86504</v>
      </c>
      <c r="D11" s="279">
        <v>1.6</v>
      </c>
      <c r="E11" s="279">
        <v>8.3000000000000007</v>
      </c>
    </row>
    <row r="12" spans="1:12" x14ac:dyDescent="0.2">
      <c r="A12" s="11" t="s">
        <v>55</v>
      </c>
      <c r="B12" s="11" t="s">
        <v>179</v>
      </c>
      <c r="C12" s="280">
        <v>86893</v>
      </c>
      <c r="D12" s="279">
        <v>0.4</v>
      </c>
      <c r="E12" s="279">
        <v>7</v>
      </c>
    </row>
    <row r="13" spans="1:12" x14ac:dyDescent="0.2">
      <c r="A13" s="11" t="s">
        <v>55</v>
      </c>
      <c r="B13" s="11" t="s">
        <v>180</v>
      </c>
      <c r="C13" s="280">
        <v>88222</v>
      </c>
      <c r="D13" s="279">
        <v>1.7</v>
      </c>
      <c r="E13" s="279">
        <v>5.9</v>
      </c>
    </row>
    <row r="14" spans="1:12" x14ac:dyDescent="0.2">
      <c r="A14" s="11" t="s">
        <v>55</v>
      </c>
      <c r="B14" s="11" t="s">
        <v>181</v>
      </c>
      <c r="C14" s="280">
        <v>89213</v>
      </c>
      <c r="D14" s="279">
        <v>3.4</v>
      </c>
      <c r="E14" s="279">
        <v>5.0999999999999996</v>
      </c>
    </row>
    <row r="15" spans="1:12" x14ac:dyDescent="0.2">
      <c r="A15" s="11" t="s">
        <v>55</v>
      </c>
      <c r="B15" s="11" t="s">
        <v>182</v>
      </c>
      <c r="C15" s="280">
        <v>89283</v>
      </c>
      <c r="D15" s="279">
        <v>3.1</v>
      </c>
      <c r="E15" s="279">
        <v>4.3</v>
      </c>
    </row>
    <row r="16" spans="1:12" x14ac:dyDescent="0.2">
      <c r="A16" s="11" t="s">
        <v>55</v>
      </c>
      <c r="B16" s="11" t="s">
        <v>183</v>
      </c>
      <c r="C16" s="280">
        <v>89142</v>
      </c>
      <c r="D16" s="279">
        <v>3.3</v>
      </c>
      <c r="E16" s="279">
        <v>3.8</v>
      </c>
    </row>
    <row r="17" spans="1:5" x14ac:dyDescent="0.2">
      <c r="A17" s="11" t="s">
        <v>55</v>
      </c>
      <c r="B17" s="11" t="s">
        <v>184</v>
      </c>
      <c r="C17" s="280">
        <v>89353</v>
      </c>
      <c r="D17" s="279">
        <v>4.5999999999999996</v>
      </c>
      <c r="E17" s="279">
        <v>3.6</v>
      </c>
    </row>
    <row r="18" spans="1:5" x14ac:dyDescent="0.2">
      <c r="A18" s="11" t="s">
        <v>82</v>
      </c>
      <c r="B18" s="11" t="s">
        <v>173</v>
      </c>
      <c r="C18" s="280">
        <v>89186</v>
      </c>
      <c r="D18" s="279">
        <v>3.8</v>
      </c>
      <c r="E18" s="279">
        <v>3.3</v>
      </c>
    </row>
    <row r="19" spans="1:5" x14ac:dyDescent="0.2">
      <c r="A19" s="11" t="s">
        <v>55</v>
      </c>
      <c r="B19" s="11" t="s">
        <v>174</v>
      </c>
      <c r="C19" s="280">
        <v>89732</v>
      </c>
      <c r="D19" s="279">
        <v>4.0999999999999996</v>
      </c>
      <c r="E19" s="279">
        <v>3.1</v>
      </c>
    </row>
    <row r="20" spans="1:5" x14ac:dyDescent="0.2">
      <c r="A20" s="11" t="s">
        <v>55</v>
      </c>
      <c r="B20" s="11" t="s">
        <v>175</v>
      </c>
      <c r="C20" s="280">
        <v>90608</v>
      </c>
      <c r="D20" s="279">
        <v>5.5</v>
      </c>
      <c r="E20" s="279">
        <v>3.2</v>
      </c>
    </row>
    <row r="21" spans="1:5" x14ac:dyDescent="0.2">
      <c r="A21" s="11" t="s">
        <v>55</v>
      </c>
      <c r="B21" s="11" t="s">
        <v>176</v>
      </c>
      <c r="C21" s="280">
        <v>92414</v>
      </c>
      <c r="D21" s="279">
        <v>7.7</v>
      </c>
      <c r="E21" s="279">
        <v>3.5</v>
      </c>
    </row>
    <row r="22" spans="1:5" x14ac:dyDescent="0.2">
      <c r="A22" s="11" t="s">
        <v>55</v>
      </c>
      <c r="B22" s="11" t="s">
        <v>177</v>
      </c>
      <c r="C22" s="280">
        <v>93450</v>
      </c>
      <c r="D22" s="279">
        <v>8.3000000000000007</v>
      </c>
      <c r="E22" s="279">
        <v>3.9</v>
      </c>
    </row>
    <row r="23" spans="1:5" x14ac:dyDescent="0.2">
      <c r="A23" s="11" t="s">
        <v>55</v>
      </c>
      <c r="B23" s="11" t="s">
        <v>178</v>
      </c>
      <c r="C23" s="280">
        <v>94163</v>
      </c>
      <c r="D23" s="279">
        <v>8.9</v>
      </c>
      <c r="E23" s="279">
        <v>4.5999999999999996</v>
      </c>
    </row>
    <row r="24" spans="1:5" x14ac:dyDescent="0.2">
      <c r="A24" s="11" t="s">
        <v>55</v>
      </c>
      <c r="B24" s="11" t="s">
        <v>179</v>
      </c>
      <c r="C24" s="280">
        <v>94807</v>
      </c>
      <c r="D24" s="279">
        <v>9.1</v>
      </c>
      <c r="E24" s="279">
        <v>5.3</v>
      </c>
    </row>
    <row r="25" spans="1:5" x14ac:dyDescent="0.2">
      <c r="A25" s="11" t="s">
        <v>55</v>
      </c>
      <c r="B25" s="11" t="s">
        <v>180</v>
      </c>
      <c r="C25" s="280">
        <v>94879</v>
      </c>
      <c r="D25" s="279">
        <v>7.5</v>
      </c>
      <c r="E25" s="279">
        <v>5.8</v>
      </c>
    </row>
    <row r="26" spans="1:5" x14ac:dyDescent="0.2">
      <c r="A26" s="11" t="s">
        <v>55</v>
      </c>
      <c r="B26" s="11" t="s">
        <v>181</v>
      </c>
      <c r="C26" s="280">
        <v>95388</v>
      </c>
      <c r="D26" s="279">
        <v>6.9</v>
      </c>
      <c r="E26" s="279">
        <v>6.1</v>
      </c>
    </row>
    <row r="27" spans="1:5" x14ac:dyDescent="0.2">
      <c r="A27" s="11" t="s">
        <v>55</v>
      </c>
      <c r="B27" s="11" t="s">
        <v>182</v>
      </c>
      <c r="C27" s="280">
        <v>96553</v>
      </c>
      <c r="D27" s="279">
        <v>8.1</v>
      </c>
      <c r="E27" s="279">
        <v>6.5</v>
      </c>
    </row>
    <row r="28" spans="1:5" x14ac:dyDescent="0.2">
      <c r="A28" s="11" t="s">
        <v>55</v>
      </c>
      <c r="B28" s="11" t="s">
        <v>183</v>
      </c>
      <c r="C28" s="280">
        <v>96823</v>
      </c>
      <c r="D28" s="279">
        <v>8.6</v>
      </c>
      <c r="E28" s="279">
        <v>6.9</v>
      </c>
    </row>
    <row r="29" spans="1:5" x14ac:dyDescent="0.2">
      <c r="A29" s="11" t="s">
        <v>55</v>
      </c>
      <c r="B29" s="11" t="s">
        <v>184</v>
      </c>
      <c r="C29" s="280">
        <v>98487</v>
      </c>
      <c r="D29" s="279">
        <v>10.199999999999999</v>
      </c>
      <c r="E29" s="279">
        <v>7.4</v>
      </c>
    </row>
    <row r="30" spans="1:5" x14ac:dyDescent="0.2">
      <c r="A30" s="11" t="s">
        <v>83</v>
      </c>
      <c r="B30" s="11" t="s">
        <v>173</v>
      </c>
      <c r="C30" s="280">
        <v>99518</v>
      </c>
      <c r="D30" s="279">
        <v>11.6</v>
      </c>
      <c r="E30" s="279">
        <v>8</v>
      </c>
    </row>
    <row r="31" spans="1:5" x14ac:dyDescent="0.2">
      <c r="A31" s="11" t="s">
        <v>55</v>
      </c>
      <c r="B31" s="11" t="s">
        <v>174</v>
      </c>
      <c r="C31" s="280">
        <v>100582</v>
      </c>
      <c r="D31" s="279">
        <v>12.1</v>
      </c>
      <c r="E31" s="279">
        <v>8.6999999999999993</v>
      </c>
    </row>
    <row r="32" spans="1:5" x14ac:dyDescent="0.2">
      <c r="A32" s="11" t="s">
        <v>55</v>
      </c>
      <c r="B32" s="11" t="s">
        <v>175</v>
      </c>
      <c r="C32" s="280">
        <v>101680</v>
      </c>
      <c r="D32" s="279">
        <v>12.2</v>
      </c>
      <c r="E32" s="279">
        <v>9.3000000000000007</v>
      </c>
    </row>
    <row r="33" spans="1:5" x14ac:dyDescent="0.2">
      <c r="A33" s="11" t="s">
        <v>55</v>
      </c>
      <c r="B33" s="11" t="s">
        <v>176</v>
      </c>
      <c r="C33" s="280">
        <v>102359</v>
      </c>
      <c r="D33" s="279">
        <v>10.8</v>
      </c>
      <c r="E33" s="279">
        <v>9.5</v>
      </c>
    </row>
    <row r="34" spans="1:5" x14ac:dyDescent="0.2">
      <c r="A34" s="11" t="s">
        <v>55</v>
      </c>
      <c r="B34" s="11" t="s">
        <v>177</v>
      </c>
      <c r="C34" s="280">
        <v>103269</v>
      </c>
      <c r="D34" s="279">
        <v>10.5</v>
      </c>
      <c r="E34" s="279">
        <v>9.6999999999999993</v>
      </c>
    </row>
    <row r="35" spans="1:5" x14ac:dyDescent="0.2">
      <c r="A35" s="11" t="s">
        <v>55</v>
      </c>
      <c r="B35" s="11" t="s">
        <v>178</v>
      </c>
      <c r="C35" s="280">
        <v>104756</v>
      </c>
      <c r="D35" s="279">
        <v>11.2</v>
      </c>
      <c r="E35" s="279">
        <v>9.9</v>
      </c>
    </row>
    <row r="36" spans="1:5" x14ac:dyDescent="0.2">
      <c r="A36" s="11" t="s">
        <v>55</v>
      </c>
      <c r="B36" s="11" t="s">
        <v>179</v>
      </c>
      <c r="C36" s="280">
        <v>106933</v>
      </c>
      <c r="D36" s="279">
        <v>12.8</v>
      </c>
      <c r="E36" s="279">
        <v>10.199999999999999</v>
      </c>
    </row>
    <row r="37" spans="1:5" x14ac:dyDescent="0.2">
      <c r="A37" s="11" t="s">
        <v>55</v>
      </c>
      <c r="B37" s="11" t="s">
        <v>180</v>
      </c>
      <c r="C37" s="280">
        <v>108541</v>
      </c>
      <c r="D37" s="279">
        <v>14.4</v>
      </c>
      <c r="E37" s="279">
        <v>10.8</v>
      </c>
    </row>
    <row r="38" spans="1:5" x14ac:dyDescent="0.2">
      <c r="A38" s="11" t="s">
        <v>55</v>
      </c>
      <c r="B38" s="11" t="s">
        <v>181</v>
      </c>
      <c r="C38" s="280">
        <v>110707</v>
      </c>
      <c r="D38" s="279">
        <v>16.100000000000001</v>
      </c>
      <c r="E38" s="279">
        <v>11.6</v>
      </c>
    </row>
    <row r="39" spans="1:5" x14ac:dyDescent="0.2">
      <c r="A39" s="11" t="s">
        <v>55</v>
      </c>
      <c r="B39" s="11" t="s">
        <v>182</v>
      </c>
      <c r="C39" s="280">
        <v>111703</v>
      </c>
      <c r="D39" s="279">
        <v>15.7</v>
      </c>
      <c r="E39" s="279">
        <v>12.2</v>
      </c>
    </row>
    <row r="40" spans="1:5" x14ac:dyDescent="0.2">
      <c r="A40" s="11" t="s">
        <v>55</v>
      </c>
      <c r="B40" s="11" t="s">
        <v>183</v>
      </c>
      <c r="C40" s="280">
        <v>113393</v>
      </c>
      <c r="D40" s="279">
        <v>17.100000000000001</v>
      </c>
      <c r="E40" s="279">
        <v>12.9</v>
      </c>
    </row>
    <row r="41" spans="1:5" x14ac:dyDescent="0.2">
      <c r="A41" s="11" t="s">
        <v>55</v>
      </c>
      <c r="B41" s="11" t="s">
        <v>184</v>
      </c>
      <c r="C41" s="280">
        <v>114994</v>
      </c>
      <c r="D41" s="279">
        <v>16.8</v>
      </c>
      <c r="E41" s="279">
        <v>13.4</v>
      </c>
    </row>
    <row r="42" spans="1:5" x14ac:dyDescent="0.2">
      <c r="A42" s="11" t="s">
        <v>84</v>
      </c>
      <c r="B42" s="11" t="s">
        <v>173</v>
      </c>
      <c r="C42" s="280">
        <v>116525</v>
      </c>
      <c r="D42" s="279">
        <v>17.100000000000001</v>
      </c>
      <c r="E42" s="279">
        <v>13.9</v>
      </c>
    </row>
    <row r="43" spans="1:5" x14ac:dyDescent="0.2">
      <c r="A43" s="11" t="s">
        <v>55</v>
      </c>
      <c r="B43" s="11" t="s">
        <v>174</v>
      </c>
      <c r="C43" s="280">
        <v>118626</v>
      </c>
      <c r="D43" s="279">
        <v>17.899999999999999</v>
      </c>
      <c r="E43" s="279">
        <v>14.4</v>
      </c>
    </row>
    <row r="44" spans="1:5" x14ac:dyDescent="0.2">
      <c r="A44" s="11" t="s">
        <v>55</v>
      </c>
      <c r="B44" s="11" t="s">
        <v>175</v>
      </c>
      <c r="C44" s="280">
        <v>119779</v>
      </c>
      <c r="D44" s="279">
        <v>17.8</v>
      </c>
      <c r="E44" s="279">
        <v>14.8</v>
      </c>
    </row>
    <row r="45" spans="1:5" x14ac:dyDescent="0.2">
      <c r="A45" s="11" t="s">
        <v>55</v>
      </c>
      <c r="B45" s="11" t="s">
        <v>176</v>
      </c>
      <c r="C45" s="280">
        <v>121373</v>
      </c>
      <c r="D45" s="279">
        <v>18.600000000000001</v>
      </c>
      <c r="E45" s="279">
        <v>15.5</v>
      </c>
    </row>
    <row r="46" spans="1:5" x14ac:dyDescent="0.2">
      <c r="A46" s="11" t="s">
        <v>55</v>
      </c>
      <c r="B46" s="11" t="s">
        <v>177</v>
      </c>
      <c r="C46" s="280">
        <v>123257</v>
      </c>
      <c r="D46" s="279">
        <v>19.399999999999999</v>
      </c>
      <c r="E46" s="279">
        <v>16.2</v>
      </c>
    </row>
    <row r="47" spans="1:5" x14ac:dyDescent="0.2">
      <c r="A47" s="11" t="s">
        <v>55</v>
      </c>
      <c r="B47" s="11" t="s">
        <v>178</v>
      </c>
      <c r="C47" s="280">
        <v>125276</v>
      </c>
      <c r="D47" s="279">
        <v>19.600000000000001</v>
      </c>
      <c r="E47" s="279">
        <v>16.899999999999999</v>
      </c>
    </row>
    <row r="48" spans="1:5" x14ac:dyDescent="0.2">
      <c r="A48" s="11" t="s">
        <v>55</v>
      </c>
      <c r="B48" s="11" t="s">
        <v>179</v>
      </c>
      <c r="C48" s="280">
        <v>125775</v>
      </c>
      <c r="D48" s="279">
        <v>17.600000000000001</v>
      </c>
      <c r="E48" s="279">
        <v>17.3</v>
      </c>
    </row>
    <row r="49" spans="1:5" x14ac:dyDescent="0.2">
      <c r="A49" s="11" t="s">
        <v>55</v>
      </c>
      <c r="B49" s="11" t="s">
        <v>180</v>
      </c>
      <c r="C49" s="280">
        <v>126878</v>
      </c>
      <c r="D49" s="279">
        <v>16.899999999999999</v>
      </c>
      <c r="E49" s="279">
        <v>17.5</v>
      </c>
    </row>
    <row r="50" spans="1:5" x14ac:dyDescent="0.2">
      <c r="A50" s="11" t="s">
        <v>55</v>
      </c>
      <c r="B50" s="11" t="s">
        <v>181</v>
      </c>
      <c r="C50" s="280">
        <v>127749</v>
      </c>
      <c r="D50" s="279">
        <v>15.4</v>
      </c>
      <c r="E50" s="279">
        <v>17.5</v>
      </c>
    </row>
    <row r="51" spans="1:5" x14ac:dyDescent="0.2">
      <c r="A51" s="11" t="s">
        <v>55</v>
      </c>
      <c r="B51" s="11" t="s">
        <v>182</v>
      </c>
      <c r="C51" s="280">
        <v>129531</v>
      </c>
      <c r="D51" s="279">
        <v>16</v>
      </c>
      <c r="E51" s="279">
        <v>17.5</v>
      </c>
    </row>
    <row r="52" spans="1:5" x14ac:dyDescent="0.2">
      <c r="A52" s="11" t="s">
        <v>55</v>
      </c>
      <c r="B52" s="11" t="s">
        <v>183</v>
      </c>
      <c r="C52" s="280">
        <v>131396</v>
      </c>
      <c r="D52" s="279">
        <v>15.9</v>
      </c>
      <c r="E52" s="279">
        <v>17.399999999999999</v>
      </c>
    </row>
    <row r="53" spans="1:5" x14ac:dyDescent="0.2">
      <c r="A53" s="11" t="s">
        <v>55</v>
      </c>
      <c r="B53" s="11" t="s">
        <v>184</v>
      </c>
      <c r="C53" s="280">
        <v>132152</v>
      </c>
      <c r="D53" s="279">
        <v>14.9</v>
      </c>
      <c r="E53" s="279">
        <v>17.3</v>
      </c>
    </row>
    <row r="54" spans="1:5" x14ac:dyDescent="0.2">
      <c r="A54" s="11" t="s">
        <v>85</v>
      </c>
      <c r="B54" s="11" t="s">
        <v>173</v>
      </c>
      <c r="C54" s="280">
        <v>132687</v>
      </c>
      <c r="D54" s="279">
        <v>13.9</v>
      </c>
      <c r="E54" s="279">
        <v>17</v>
      </c>
    </row>
    <row r="55" spans="1:5" x14ac:dyDescent="0.2">
      <c r="A55" s="11" t="s">
        <v>55</v>
      </c>
      <c r="B55" s="11" t="s">
        <v>174</v>
      </c>
      <c r="C55" s="280">
        <v>133808</v>
      </c>
      <c r="D55" s="279">
        <v>12.8</v>
      </c>
      <c r="E55" s="279">
        <v>16.600000000000001</v>
      </c>
    </row>
    <row r="56" spans="1:5" x14ac:dyDescent="0.2">
      <c r="A56" s="11" t="s">
        <v>55</v>
      </c>
      <c r="B56" s="11" t="s">
        <v>175</v>
      </c>
      <c r="C56" s="280">
        <v>136212</v>
      </c>
      <c r="D56" s="279">
        <v>13.7</v>
      </c>
      <c r="E56" s="279">
        <v>16.2</v>
      </c>
    </row>
    <row r="57" spans="1:5" x14ac:dyDescent="0.2">
      <c r="A57" s="11" t="s">
        <v>55</v>
      </c>
      <c r="B57" s="11" t="s">
        <v>176</v>
      </c>
      <c r="C57" s="280">
        <v>135850</v>
      </c>
      <c r="D57" s="279">
        <v>11.9</v>
      </c>
      <c r="E57" s="279">
        <v>15.7</v>
      </c>
    </row>
    <row r="58" spans="1:5" x14ac:dyDescent="0.2">
      <c r="A58" s="11" t="s">
        <v>55</v>
      </c>
      <c r="B58" s="11" t="s">
        <v>177</v>
      </c>
      <c r="C58" s="280">
        <v>136751</v>
      </c>
      <c r="D58" s="279">
        <v>10.9</v>
      </c>
      <c r="E58" s="279">
        <v>15</v>
      </c>
    </row>
    <row r="59" spans="1:5" x14ac:dyDescent="0.2">
      <c r="A59" s="11" t="s">
        <v>55</v>
      </c>
      <c r="B59" s="11" t="s">
        <v>178</v>
      </c>
      <c r="C59" s="280">
        <v>137356</v>
      </c>
      <c r="D59" s="279">
        <v>9.6</v>
      </c>
      <c r="E59" s="279">
        <v>14.1</v>
      </c>
    </row>
    <row r="60" spans="1:5" x14ac:dyDescent="0.2">
      <c r="A60" s="11" t="s">
        <v>55</v>
      </c>
      <c r="B60" s="11" t="s">
        <v>179</v>
      </c>
      <c r="C60" s="280">
        <v>137685</v>
      </c>
      <c r="D60" s="279">
        <v>9.5</v>
      </c>
      <c r="E60" s="279">
        <v>13.5</v>
      </c>
    </row>
    <row r="61" spans="1:5" x14ac:dyDescent="0.2">
      <c r="A61" s="11" t="s">
        <v>55</v>
      </c>
      <c r="B61" s="11" t="s">
        <v>180</v>
      </c>
      <c r="C61" s="280">
        <v>138238</v>
      </c>
      <c r="D61" s="279">
        <v>9</v>
      </c>
      <c r="E61" s="279">
        <v>12.8</v>
      </c>
    </row>
    <row r="62" spans="1:5" x14ac:dyDescent="0.2">
      <c r="A62" s="11" t="s">
        <v>55</v>
      </c>
      <c r="B62" s="11" t="s">
        <v>181</v>
      </c>
      <c r="C62" s="280">
        <v>138534</v>
      </c>
      <c r="D62" s="279">
        <v>8.4</v>
      </c>
      <c r="E62" s="279">
        <v>12.2</v>
      </c>
    </row>
    <row r="63" spans="1:5" x14ac:dyDescent="0.2">
      <c r="A63" s="11" t="s">
        <v>55</v>
      </c>
      <c r="B63" s="11" t="s">
        <v>182</v>
      </c>
      <c r="C63" s="280">
        <v>138793</v>
      </c>
      <c r="D63" s="279">
        <v>7.2</v>
      </c>
      <c r="E63" s="279">
        <v>11.5</v>
      </c>
    </row>
    <row r="64" spans="1:5" x14ac:dyDescent="0.2">
      <c r="A64" s="11" t="s">
        <v>55</v>
      </c>
      <c r="B64" s="11" t="s">
        <v>183</v>
      </c>
      <c r="C64" s="280">
        <v>139464</v>
      </c>
      <c r="D64" s="279">
        <v>6.1</v>
      </c>
      <c r="E64" s="279">
        <v>10.7</v>
      </c>
    </row>
    <row r="65" spans="1:5" x14ac:dyDescent="0.2">
      <c r="A65" s="11" t="s">
        <v>55</v>
      </c>
      <c r="B65" s="11" t="s">
        <v>184</v>
      </c>
      <c r="C65" s="280">
        <v>140339</v>
      </c>
      <c r="D65" s="279">
        <v>6.2</v>
      </c>
      <c r="E65" s="279">
        <v>9.9</v>
      </c>
    </row>
    <row r="66" spans="1:5" x14ac:dyDescent="0.2">
      <c r="A66" s="11" t="s">
        <v>86</v>
      </c>
      <c r="B66" s="11" t="s">
        <v>173</v>
      </c>
      <c r="C66" s="280">
        <v>142777</v>
      </c>
      <c r="D66" s="279">
        <v>7.6</v>
      </c>
      <c r="E66" s="279">
        <v>9.4</v>
      </c>
    </row>
    <row r="67" spans="1:5" x14ac:dyDescent="0.2">
      <c r="A67" s="11" t="s">
        <v>55</v>
      </c>
      <c r="B67" s="11" t="s">
        <v>174</v>
      </c>
      <c r="C67" s="280">
        <v>142907</v>
      </c>
      <c r="D67" s="279">
        <v>6.8</v>
      </c>
      <c r="E67" s="279">
        <v>8.9</v>
      </c>
    </row>
    <row r="68" spans="1:5" x14ac:dyDescent="0.2">
      <c r="A68" s="11" t="s">
        <v>55</v>
      </c>
      <c r="B68" s="11" t="s">
        <v>175</v>
      </c>
      <c r="C68" s="280">
        <v>143404</v>
      </c>
      <c r="D68" s="279">
        <v>5.3</v>
      </c>
      <c r="E68" s="279">
        <v>8.1999999999999993</v>
      </c>
    </row>
    <row r="69" spans="1:5" x14ac:dyDescent="0.2">
      <c r="A69" s="11" t="s">
        <v>55</v>
      </c>
      <c r="B69" s="11" t="s">
        <v>176</v>
      </c>
      <c r="C69" s="280">
        <v>145628</v>
      </c>
      <c r="D69" s="279">
        <v>7.2</v>
      </c>
      <c r="E69" s="279">
        <v>7.8</v>
      </c>
    </row>
    <row r="70" spans="1:5" x14ac:dyDescent="0.2">
      <c r="A70" s="11" t="s">
        <v>55</v>
      </c>
      <c r="B70" s="11" t="s">
        <v>177</v>
      </c>
      <c r="C70" s="280">
        <v>147175</v>
      </c>
      <c r="D70" s="279">
        <v>7.6</v>
      </c>
      <c r="E70" s="279">
        <v>7.5</v>
      </c>
    </row>
    <row r="71" spans="1:5" x14ac:dyDescent="0.2">
      <c r="A71" s="11" t="s">
        <v>55</v>
      </c>
      <c r="B71" s="11" t="s">
        <v>178</v>
      </c>
      <c r="C71" s="280">
        <v>148775</v>
      </c>
      <c r="D71" s="279">
        <v>8.3000000000000007</v>
      </c>
      <c r="E71" s="279">
        <v>7.4</v>
      </c>
    </row>
    <row r="72" spans="1:5" x14ac:dyDescent="0.2">
      <c r="A72" s="11" t="s">
        <v>55</v>
      </c>
      <c r="B72" s="11" t="s">
        <v>179</v>
      </c>
      <c r="C72" s="280">
        <v>150585</v>
      </c>
      <c r="D72" s="279">
        <v>9.4</v>
      </c>
      <c r="E72" s="279">
        <v>7.4</v>
      </c>
    </row>
    <row r="73" spans="1:5" x14ac:dyDescent="0.2">
      <c r="A73" s="11" t="s">
        <v>55</v>
      </c>
      <c r="B73" s="11" t="s">
        <v>180</v>
      </c>
      <c r="C73" s="280">
        <v>152352</v>
      </c>
      <c r="D73" s="279">
        <v>10.199999999999999</v>
      </c>
      <c r="E73" s="279">
        <v>7.5</v>
      </c>
    </row>
    <row r="74" spans="1:5" x14ac:dyDescent="0.2">
      <c r="A74" s="11" t="s">
        <v>55</v>
      </c>
      <c r="B74" s="11" t="s">
        <v>181</v>
      </c>
      <c r="C74" s="280">
        <v>153698</v>
      </c>
      <c r="D74" s="279">
        <v>10.9</v>
      </c>
      <c r="E74" s="279">
        <v>7.7</v>
      </c>
    </row>
    <row r="75" spans="1:5" x14ac:dyDescent="0.2">
      <c r="A75" s="11" t="s">
        <v>55</v>
      </c>
      <c r="B75" s="11" t="s">
        <v>182</v>
      </c>
      <c r="C75" s="280">
        <v>154716</v>
      </c>
      <c r="D75" s="279">
        <v>11.5</v>
      </c>
      <c r="E75" s="279">
        <v>8.1</v>
      </c>
    </row>
    <row r="76" spans="1:5" x14ac:dyDescent="0.2">
      <c r="A76" s="11" t="s">
        <v>55</v>
      </c>
      <c r="B76" s="11" t="s">
        <v>183</v>
      </c>
      <c r="C76" s="280">
        <v>155564</v>
      </c>
      <c r="D76" s="279">
        <v>11.5</v>
      </c>
      <c r="E76" s="279">
        <v>8.5</v>
      </c>
    </row>
    <row r="77" spans="1:5" x14ac:dyDescent="0.2">
      <c r="A77" s="11" t="s">
        <v>55</v>
      </c>
      <c r="B77" s="11" t="s">
        <v>184</v>
      </c>
      <c r="C77" s="280">
        <v>156659</v>
      </c>
      <c r="D77" s="279">
        <v>11.6</v>
      </c>
      <c r="E77" s="279">
        <v>9</v>
      </c>
    </row>
    <row r="78" spans="1:5" x14ac:dyDescent="0.2">
      <c r="A78" s="11" t="s">
        <v>87</v>
      </c>
      <c r="B78" s="11" t="s">
        <v>173</v>
      </c>
      <c r="C78" s="280">
        <v>157482</v>
      </c>
      <c r="D78" s="279">
        <v>10.3</v>
      </c>
      <c r="E78" s="279">
        <v>9.1999999999999993</v>
      </c>
    </row>
    <row r="79" spans="1:5" x14ac:dyDescent="0.2">
      <c r="A79" s="11" t="s">
        <v>55</v>
      </c>
      <c r="B79" s="11" t="s">
        <v>174</v>
      </c>
      <c r="C79" s="280">
        <v>159316</v>
      </c>
      <c r="D79" s="279">
        <v>11.5</v>
      </c>
      <c r="E79" s="279">
        <v>9.6</v>
      </c>
    </row>
    <row r="80" spans="1:5" x14ac:dyDescent="0.2">
      <c r="A80" s="11" t="s">
        <v>55</v>
      </c>
      <c r="B80" s="11" t="s">
        <v>175</v>
      </c>
      <c r="C80" s="280">
        <v>161115</v>
      </c>
      <c r="D80" s="279">
        <v>12.4</v>
      </c>
      <c r="E80" s="279">
        <v>10.199999999999999</v>
      </c>
    </row>
    <row r="81" spans="1:5" x14ac:dyDescent="0.2">
      <c r="A81" s="11" t="s">
        <v>55</v>
      </c>
      <c r="B81" s="11" t="s">
        <v>176</v>
      </c>
      <c r="C81" s="280">
        <v>162289</v>
      </c>
      <c r="D81" s="279">
        <v>11.4</v>
      </c>
      <c r="E81" s="279">
        <v>10.6</v>
      </c>
    </row>
    <row r="82" spans="1:5" x14ac:dyDescent="0.2">
      <c r="A82" s="11" t="s">
        <v>55</v>
      </c>
      <c r="B82" s="11" t="s">
        <v>177</v>
      </c>
      <c r="C82" s="280">
        <v>163684</v>
      </c>
      <c r="D82" s="279">
        <v>11.2</v>
      </c>
      <c r="E82" s="279">
        <v>10.9</v>
      </c>
    </row>
    <row r="83" spans="1:5" x14ac:dyDescent="0.2">
      <c r="A83" s="11" t="s">
        <v>55</v>
      </c>
      <c r="B83" s="11" t="s">
        <v>178</v>
      </c>
      <c r="C83" s="280">
        <v>164835</v>
      </c>
      <c r="D83" s="279">
        <v>10.8</v>
      </c>
      <c r="E83" s="279">
        <v>11.1</v>
      </c>
    </row>
    <row r="84" spans="1:5" x14ac:dyDescent="0.2">
      <c r="A84" s="11" t="s">
        <v>55</v>
      </c>
      <c r="B84" s="11" t="s">
        <v>179</v>
      </c>
      <c r="C84" s="280">
        <v>166748</v>
      </c>
      <c r="D84" s="279">
        <v>10.7</v>
      </c>
      <c r="E84" s="279">
        <v>11.2</v>
      </c>
    </row>
    <row r="85" spans="1:5" x14ac:dyDescent="0.2">
      <c r="A85" s="11" t="s">
        <v>55</v>
      </c>
      <c r="B85" s="11" t="s">
        <v>180</v>
      </c>
      <c r="C85" s="280">
        <v>168202</v>
      </c>
      <c r="D85" s="279">
        <v>10.4</v>
      </c>
      <c r="E85" s="279">
        <v>11.2</v>
      </c>
    </row>
    <row r="86" spans="1:5" x14ac:dyDescent="0.2">
      <c r="A86" s="11" t="s">
        <v>55</v>
      </c>
      <c r="B86" s="11" t="s">
        <v>181</v>
      </c>
      <c r="C86" s="280">
        <v>170009</v>
      </c>
      <c r="D86" s="279">
        <v>10.6</v>
      </c>
      <c r="E86" s="279">
        <v>11.2</v>
      </c>
    </row>
    <row r="87" spans="1:5" x14ac:dyDescent="0.2">
      <c r="A87" s="11" t="s">
        <v>55</v>
      </c>
      <c r="B87" s="11" t="s">
        <v>182</v>
      </c>
      <c r="C87" s="280">
        <v>171834</v>
      </c>
      <c r="D87" s="279">
        <v>11.1</v>
      </c>
      <c r="E87" s="279">
        <v>11.1</v>
      </c>
    </row>
    <row r="88" spans="1:5" x14ac:dyDescent="0.2">
      <c r="A88" s="11" t="s">
        <v>55</v>
      </c>
      <c r="B88" s="11" t="s">
        <v>183</v>
      </c>
      <c r="C88" s="280">
        <v>173166</v>
      </c>
      <c r="D88" s="279">
        <v>11.3</v>
      </c>
      <c r="E88" s="279">
        <v>11.1</v>
      </c>
    </row>
    <row r="89" spans="1:5" x14ac:dyDescent="0.2">
      <c r="A89" s="11" t="s">
        <v>55</v>
      </c>
      <c r="B89" s="11" t="s">
        <v>184</v>
      </c>
      <c r="C89" s="280">
        <v>173508</v>
      </c>
      <c r="D89" s="279">
        <v>10.8</v>
      </c>
      <c r="E89" s="279">
        <v>11</v>
      </c>
    </row>
    <row r="90" spans="1:5" x14ac:dyDescent="0.2">
      <c r="A90" s="11" t="s">
        <v>88</v>
      </c>
      <c r="B90" s="11" t="s">
        <v>173</v>
      </c>
      <c r="C90" s="280">
        <v>172619</v>
      </c>
      <c r="D90" s="279">
        <v>9.6</v>
      </c>
      <c r="E90" s="279">
        <v>11</v>
      </c>
    </row>
    <row r="91" spans="1:5" x14ac:dyDescent="0.2">
      <c r="A91" s="11" t="s">
        <v>55</v>
      </c>
      <c r="B91" s="11" t="s">
        <v>174</v>
      </c>
      <c r="C91" s="280">
        <v>171348</v>
      </c>
      <c r="D91" s="279">
        <v>7.6</v>
      </c>
      <c r="E91" s="279">
        <v>10.7</v>
      </c>
    </row>
    <row r="92" spans="1:5" x14ac:dyDescent="0.2">
      <c r="A92" s="11" t="s">
        <v>55</v>
      </c>
      <c r="B92" s="11" t="s">
        <v>175</v>
      </c>
      <c r="C92" s="280">
        <v>170146</v>
      </c>
      <c r="D92" s="279">
        <v>5.6</v>
      </c>
      <c r="E92" s="279">
        <v>10.1</v>
      </c>
    </row>
    <row r="93" spans="1:5" x14ac:dyDescent="0.2">
      <c r="A93" s="11" t="s">
        <v>55</v>
      </c>
      <c r="B93" s="11" t="s">
        <v>176</v>
      </c>
      <c r="C93" s="280">
        <v>166828</v>
      </c>
      <c r="D93" s="279">
        <v>2.8</v>
      </c>
      <c r="E93" s="279">
        <v>9.4</v>
      </c>
    </row>
    <row r="94" spans="1:5" x14ac:dyDescent="0.2">
      <c r="A94" s="11" t="s">
        <v>55</v>
      </c>
      <c r="B94" s="11" t="s">
        <v>177</v>
      </c>
      <c r="C94" s="280">
        <v>161512</v>
      </c>
      <c r="D94" s="279">
        <v>-1.3</v>
      </c>
      <c r="E94" s="279">
        <v>8.3000000000000007</v>
      </c>
    </row>
    <row r="95" spans="1:5" x14ac:dyDescent="0.2">
      <c r="A95" s="11" t="s">
        <v>55</v>
      </c>
      <c r="B95" s="11" t="s">
        <v>178</v>
      </c>
      <c r="C95" s="280">
        <v>159325</v>
      </c>
      <c r="D95" s="279">
        <v>-3.3</v>
      </c>
      <c r="E95" s="279">
        <v>7.1</v>
      </c>
    </row>
    <row r="96" spans="1:5" x14ac:dyDescent="0.2">
      <c r="A96" s="11" t="s">
        <v>55</v>
      </c>
      <c r="B96" s="11" t="s">
        <v>179</v>
      </c>
      <c r="C96" s="280">
        <v>159217</v>
      </c>
      <c r="D96" s="279">
        <v>-4.5</v>
      </c>
      <c r="E96" s="279">
        <v>5.9</v>
      </c>
    </row>
    <row r="97" spans="1:5" x14ac:dyDescent="0.2">
      <c r="A97" s="11" t="s">
        <v>55</v>
      </c>
      <c r="B97" s="11" t="s">
        <v>180</v>
      </c>
      <c r="C97" s="280">
        <v>158293</v>
      </c>
      <c r="D97" s="279">
        <v>-5.9</v>
      </c>
      <c r="E97" s="279">
        <v>4.5</v>
      </c>
    </row>
    <row r="98" spans="1:5" x14ac:dyDescent="0.2">
      <c r="A98" s="11" t="s">
        <v>55</v>
      </c>
      <c r="B98" s="11" t="s">
        <v>181</v>
      </c>
      <c r="C98" s="280">
        <v>158070</v>
      </c>
      <c r="D98" s="279">
        <v>-7</v>
      </c>
      <c r="E98" s="279">
        <v>3.1</v>
      </c>
    </row>
    <row r="99" spans="1:5" x14ac:dyDescent="0.2">
      <c r="A99" s="11" t="s">
        <v>55</v>
      </c>
      <c r="B99" s="11" t="s">
        <v>182</v>
      </c>
      <c r="C99" s="280">
        <v>157797</v>
      </c>
      <c r="D99" s="279">
        <v>-8.1999999999999993</v>
      </c>
      <c r="E99" s="279">
        <v>1.4</v>
      </c>
    </row>
  </sheetData>
  <mergeCells count="1">
    <mergeCell ref="H1:I1"/>
  </mergeCells>
  <hyperlinks>
    <hyperlink ref="H1:I1" location="Index!A1" display="Regresar al Índice" xr:uid="{81637CDA-FE32-4A5B-8790-CFBC19406586}"/>
  </hyperlink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75C1E-FCD2-4B98-8BC2-4241627DB8DB}">
  <sheetPr codeName="Hoja126"/>
  <dimension ref="A1:L99"/>
  <sheetViews>
    <sheetView workbookViewId="0">
      <selection activeCell="B3" sqref="B3"/>
    </sheetView>
  </sheetViews>
  <sheetFormatPr baseColWidth="10" defaultColWidth="9.140625" defaultRowHeight="12.75" x14ac:dyDescent="0.2"/>
  <cols>
    <col min="1" max="16384" width="9.140625" style="11"/>
  </cols>
  <sheetData>
    <row r="1" spans="1:12" ht="15" x14ac:dyDescent="0.25">
      <c r="A1" s="12" t="s">
        <v>1016</v>
      </c>
      <c r="H1" s="525" t="s">
        <v>39</v>
      </c>
      <c r="I1" s="525"/>
    </row>
    <row r="2" spans="1:12" x14ac:dyDescent="0.2">
      <c r="A2" s="11" t="s">
        <v>497</v>
      </c>
    </row>
    <row r="5" spans="1:12" x14ac:dyDescent="0.2">
      <c r="A5" s="11" t="s">
        <v>375</v>
      </c>
      <c r="B5" s="11" t="s">
        <v>437</v>
      </c>
      <c r="C5" s="11" t="s">
        <v>500</v>
      </c>
      <c r="D5" s="11" t="s">
        <v>444</v>
      </c>
      <c r="G5" s="11" t="s">
        <v>1288</v>
      </c>
      <c r="H5" s="11" t="s">
        <v>853</v>
      </c>
      <c r="I5" s="11" t="s">
        <v>1289</v>
      </c>
      <c r="J5" s="11" t="s">
        <v>501</v>
      </c>
      <c r="K5" s="11" t="s">
        <v>1286</v>
      </c>
      <c r="L5" s="11" t="s">
        <v>851</v>
      </c>
    </row>
    <row r="6" spans="1:12" x14ac:dyDescent="0.2">
      <c r="A6" s="11" t="s">
        <v>69</v>
      </c>
      <c r="B6" s="11" t="s">
        <v>173</v>
      </c>
      <c r="C6" s="280">
        <v>448</v>
      </c>
      <c r="D6" s="280">
        <v>427</v>
      </c>
      <c r="G6" s="280">
        <v>402</v>
      </c>
      <c r="H6" s="280">
        <v>403</v>
      </c>
      <c r="I6" s="280">
        <v>389</v>
      </c>
      <c r="J6" s="279">
        <v>3.3</v>
      </c>
      <c r="K6" s="280">
        <v>398</v>
      </c>
      <c r="L6" s="280">
        <v>397</v>
      </c>
    </row>
    <row r="7" spans="1:12" x14ac:dyDescent="0.2">
      <c r="A7" s="11" t="s">
        <v>55</v>
      </c>
      <c r="B7" s="11" t="s">
        <v>174</v>
      </c>
      <c r="C7" s="280">
        <v>450</v>
      </c>
      <c r="D7" s="280">
        <v>429</v>
      </c>
    </row>
    <row r="8" spans="1:12" x14ac:dyDescent="0.2">
      <c r="A8" s="11" t="s">
        <v>55</v>
      </c>
      <c r="B8" s="11" t="s">
        <v>175</v>
      </c>
      <c r="C8" s="280">
        <v>454</v>
      </c>
      <c r="D8" s="280">
        <v>432</v>
      </c>
    </row>
    <row r="9" spans="1:12" x14ac:dyDescent="0.2">
      <c r="A9" s="11" t="s">
        <v>55</v>
      </c>
      <c r="B9" s="11" t="s">
        <v>176</v>
      </c>
      <c r="C9" s="280">
        <v>452</v>
      </c>
      <c r="D9" s="280">
        <v>434</v>
      </c>
    </row>
    <row r="10" spans="1:12" x14ac:dyDescent="0.2">
      <c r="A10" s="11" t="s">
        <v>55</v>
      </c>
      <c r="B10" s="11" t="s">
        <v>177</v>
      </c>
      <c r="C10" s="280">
        <v>453</v>
      </c>
      <c r="D10" s="280">
        <v>437</v>
      </c>
    </row>
    <row r="11" spans="1:12" x14ac:dyDescent="0.2">
      <c r="A11" s="11" t="s">
        <v>55</v>
      </c>
      <c r="B11" s="11" t="s">
        <v>178</v>
      </c>
      <c r="C11" s="280">
        <v>451</v>
      </c>
      <c r="D11" s="280">
        <v>439</v>
      </c>
    </row>
    <row r="12" spans="1:12" x14ac:dyDescent="0.2">
      <c r="A12" s="11" t="s">
        <v>55</v>
      </c>
      <c r="B12" s="11" t="s">
        <v>179</v>
      </c>
      <c r="C12" s="280">
        <v>444</v>
      </c>
      <c r="D12" s="280">
        <v>440</v>
      </c>
    </row>
    <row r="13" spans="1:12" x14ac:dyDescent="0.2">
      <c r="A13" s="11" t="s">
        <v>55</v>
      </c>
      <c r="B13" s="11" t="s">
        <v>180</v>
      </c>
      <c r="C13" s="280">
        <v>448</v>
      </c>
      <c r="D13" s="280">
        <v>442</v>
      </c>
    </row>
    <row r="14" spans="1:12" x14ac:dyDescent="0.2">
      <c r="A14" s="11" t="s">
        <v>55</v>
      </c>
      <c r="B14" s="11" t="s">
        <v>181</v>
      </c>
      <c r="C14" s="280">
        <v>438</v>
      </c>
      <c r="D14" s="280">
        <v>442</v>
      </c>
    </row>
    <row r="15" spans="1:12" x14ac:dyDescent="0.2">
      <c r="A15" s="11" t="s">
        <v>55</v>
      </c>
      <c r="B15" s="11" t="s">
        <v>182</v>
      </c>
      <c r="C15" s="280">
        <v>439</v>
      </c>
      <c r="D15" s="280">
        <v>444</v>
      </c>
    </row>
    <row r="16" spans="1:12" x14ac:dyDescent="0.2">
      <c r="A16" s="11" t="s">
        <v>55</v>
      </c>
      <c r="B16" s="11" t="s">
        <v>183</v>
      </c>
      <c r="C16" s="280">
        <v>437</v>
      </c>
      <c r="D16" s="280">
        <v>445</v>
      </c>
    </row>
    <row r="17" spans="1:4" x14ac:dyDescent="0.2">
      <c r="A17" s="11" t="s">
        <v>55</v>
      </c>
      <c r="B17" s="11" t="s">
        <v>184</v>
      </c>
      <c r="C17" s="280">
        <v>437</v>
      </c>
      <c r="D17" s="280">
        <v>446</v>
      </c>
    </row>
    <row r="18" spans="1:4" x14ac:dyDescent="0.2">
      <c r="A18" s="11" t="s">
        <v>82</v>
      </c>
      <c r="B18" s="11" t="s">
        <v>173</v>
      </c>
      <c r="C18" s="280">
        <v>426</v>
      </c>
      <c r="D18" s="280">
        <v>444</v>
      </c>
    </row>
    <row r="19" spans="1:4" x14ac:dyDescent="0.2">
      <c r="A19" s="11" t="s">
        <v>55</v>
      </c>
      <c r="B19" s="11" t="s">
        <v>174</v>
      </c>
      <c r="C19" s="280">
        <v>423</v>
      </c>
      <c r="D19" s="280">
        <v>442</v>
      </c>
    </row>
    <row r="20" spans="1:4" x14ac:dyDescent="0.2">
      <c r="A20" s="11" t="s">
        <v>55</v>
      </c>
      <c r="B20" s="11" t="s">
        <v>175</v>
      </c>
      <c r="C20" s="280">
        <v>426</v>
      </c>
      <c r="D20" s="280">
        <v>440</v>
      </c>
    </row>
    <row r="21" spans="1:4" x14ac:dyDescent="0.2">
      <c r="A21" s="11" t="s">
        <v>55</v>
      </c>
      <c r="B21" s="11" t="s">
        <v>176</v>
      </c>
      <c r="C21" s="280">
        <v>424</v>
      </c>
      <c r="D21" s="280">
        <v>437</v>
      </c>
    </row>
    <row r="22" spans="1:4" x14ac:dyDescent="0.2">
      <c r="A22" s="11" t="s">
        <v>55</v>
      </c>
      <c r="B22" s="11" t="s">
        <v>177</v>
      </c>
      <c r="C22" s="280">
        <v>425</v>
      </c>
      <c r="D22" s="280">
        <v>435</v>
      </c>
    </row>
    <row r="23" spans="1:4" x14ac:dyDescent="0.2">
      <c r="A23" s="11" t="s">
        <v>55</v>
      </c>
      <c r="B23" s="11" t="s">
        <v>178</v>
      </c>
      <c r="C23" s="280">
        <v>420</v>
      </c>
      <c r="D23" s="280">
        <v>432</v>
      </c>
    </row>
    <row r="24" spans="1:4" x14ac:dyDescent="0.2">
      <c r="A24" s="11" t="s">
        <v>55</v>
      </c>
      <c r="B24" s="11" t="s">
        <v>179</v>
      </c>
      <c r="C24" s="280">
        <v>421</v>
      </c>
      <c r="D24" s="280">
        <v>430</v>
      </c>
    </row>
    <row r="25" spans="1:4" x14ac:dyDescent="0.2">
      <c r="A25" s="11" t="s">
        <v>55</v>
      </c>
      <c r="B25" s="11" t="s">
        <v>180</v>
      </c>
      <c r="C25" s="280">
        <v>423</v>
      </c>
      <c r="D25" s="280">
        <v>428</v>
      </c>
    </row>
    <row r="26" spans="1:4" x14ac:dyDescent="0.2">
      <c r="A26" s="11" t="s">
        <v>55</v>
      </c>
      <c r="B26" s="11" t="s">
        <v>181</v>
      </c>
      <c r="C26" s="280">
        <v>409</v>
      </c>
      <c r="D26" s="280">
        <v>426</v>
      </c>
    </row>
    <row r="27" spans="1:4" x14ac:dyDescent="0.2">
      <c r="A27" s="11" t="s">
        <v>55</v>
      </c>
      <c r="B27" s="11" t="s">
        <v>182</v>
      </c>
      <c r="C27" s="280">
        <v>408</v>
      </c>
      <c r="D27" s="280">
        <v>423</v>
      </c>
    </row>
    <row r="28" spans="1:4" x14ac:dyDescent="0.2">
      <c r="A28" s="11" t="s">
        <v>55</v>
      </c>
      <c r="B28" s="11" t="s">
        <v>183</v>
      </c>
      <c r="C28" s="280">
        <v>408</v>
      </c>
      <c r="D28" s="280">
        <v>421</v>
      </c>
    </row>
    <row r="29" spans="1:4" x14ac:dyDescent="0.2">
      <c r="A29" s="11" t="s">
        <v>55</v>
      </c>
      <c r="B29" s="11" t="s">
        <v>184</v>
      </c>
      <c r="C29" s="280">
        <v>409</v>
      </c>
      <c r="D29" s="280">
        <v>418</v>
      </c>
    </row>
    <row r="30" spans="1:4" x14ac:dyDescent="0.2">
      <c r="A30" s="11" t="s">
        <v>83</v>
      </c>
      <c r="B30" s="11" t="s">
        <v>173</v>
      </c>
      <c r="C30" s="280">
        <v>409</v>
      </c>
      <c r="D30" s="280">
        <v>417</v>
      </c>
    </row>
    <row r="31" spans="1:4" x14ac:dyDescent="0.2">
      <c r="A31" s="11" t="s">
        <v>55</v>
      </c>
      <c r="B31" s="11" t="s">
        <v>174</v>
      </c>
      <c r="C31" s="280">
        <v>409</v>
      </c>
      <c r="D31" s="280">
        <v>416</v>
      </c>
    </row>
    <row r="32" spans="1:4" x14ac:dyDescent="0.2">
      <c r="A32" s="11" t="s">
        <v>55</v>
      </c>
      <c r="B32" s="11" t="s">
        <v>175</v>
      </c>
      <c r="C32" s="280">
        <v>413</v>
      </c>
      <c r="D32" s="280">
        <v>415</v>
      </c>
    </row>
    <row r="33" spans="1:4" x14ac:dyDescent="0.2">
      <c r="A33" s="11" t="s">
        <v>55</v>
      </c>
      <c r="B33" s="11" t="s">
        <v>176</v>
      </c>
      <c r="C33" s="280">
        <v>413</v>
      </c>
      <c r="D33" s="280">
        <v>414</v>
      </c>
    </row>
    <row r="34" spans="1:4" x14ac:dyDescent="0.2">
      <c r="A34" s="11" t="s">
        <v>55</v>
      </c>
      <c r="B34" s="11" t="s">
        <v>177</v>
      </c>
      <c r="C34" s="280">
        <v>414</v>
      </c>
      <c r="D34" s="280">
        <v>413</v>
      </c>
    </row>
    <row r="35" spans="1:4" x14ac:dyDescent="0.2">
      <c r="A35" s="11" t="s">
        <v>55</v>
      </c>
      <c r="B35" s="11" t="s">
        <v>178</v>
      </c>
      <c r="C35" s="280">
        <v>417</v>
      </c>
      <c r="D35" s="280">
        <v>413</v>
      </c>
    </row>
    <row r="36" spans="1:4" x14ac:dyDescent="0.2">
      <c r="A36" s="11" t="s">
        <v>55</v>
      </c>
      <c r="B36" s="11" t="s">
        <v>179</v>
      </c>
      <c r="C36" s="280">
        <v>412</v>
      </c>
      <c r="D36" s="280">
        <v>412</v>
      </c>
    </row>
    <row r="37" spans="1:4" x14ac:dyDescent="0.2">
      <c r="A37" s="11" t="s">
        <v>55</v>
      </c>
      <c r="B37" s="11" t="s">
        <v>180</v>
      </c>
      <c r="C37" s="280">
        <v>410</v>
      </c>
      <c r="D37" s="280">
        <v>411</v>
      </c>
    </row>
    <row r="38" spans="1:4" x14ac:dyDescent="0.2">
      <c r="A38" s="11" t="s">
        <v>55</v>
      </c>
      <c r="B38" s="11" t="s">
        <v>181</v>
      </c>
      <c r="C38" s="280">
        <v>411</v>
      </c>
      <c r="D38" s="280">
        <v>411</v>
      </c>
    </row>
    <row r="39" spans="1:4" x14ac:dyDescent="0.2">
      <c r="A39" s="11" t="s">
        <v>55</v>
      </c>
      <c r="B39" s="11" t="s">
        <v>182</v>
      </c>
      <c r="C39" s="280">
        <v>406</v>
      </c>
      <c r="D39" s="280">
        <v>411</v>
      </c>
    </row>
    <row r="40" spans="1:4" x14ac:dyDescent="0.2">
      <c r="A40" s="11" t="s">
        <v>55</v>
      </c>
      <c r="B40" s="11" t="s">
        <v>183</v>
      </c>
      <c r="C40" s="280">
        <v>404</v>
      </c>
      <c r="D40" s="280">
        <v>411</v>
      </c>
    </row>
    <row r="41" spans="1:4" x14ac:dyDescent="0.2">
      <c r="A41" s="11" t="s">
        <v>55</v>
      </c>
      <c r="B41" s="11" t="s">
        <v>184</v>
      </c>
      <c r="C41" s="280">
        <v>399</v>
      </c>
      <c r="D41" s="280">
        <v>410</v>
      </c>
    </row>
    <row r="42" spans="1:4" x14ac:dyDescent="0.2">
      <c r="A42" s="11" t="s">
        <v>84</v>
      </c>
      <c r="B42" s="11" t="s">
        <v>173</v>
      </c>
      <c r="C42" s="280">
        <v>396</v>
      </c>
      <c r="D42" s="280">
        <v>409</v>
      </c>
    </row>
    <row r="43" spans="1:4" x14ac:dyDescent="0.2">
      <c r="A43" s="11" t="s">
        <v>55</v>
      </c>
      <c r="B43" s="11" t="s">
        <v>174</v>
      </c>
      <c r="C43" s="280">
        <v>397</v>
      </c>
      <c r="D43" s="280">
        <v>408</v>
      </c>
    </row>
    <row r="44" spans="1:4" x14ac:dyDescent="0.2">
      <c r="A44" s="11" t="s">
        <v>55</v>
      </c>
      <c r="B44" s="11" t="s">
        <v>175</v>
      </c>
      <c r="C44" s="280">
        <v>402</v>
      </c>
      <c r="D44" s="280">
        <v>407</v>
      </c>
    </row>
    <row r="45" spans="1:4" x14ac:dyDescent="0.2">
      <c r="A45" s="11" t="s">
        <v>55</v>
      </c>
      <c r="B45" s="11" t="s">
        <v>176</v>
      </c>
      <c r="C45" s="280">
        <v>401</v>
      </c>
      <c r="D45" s="280">
        <v>406</v>
      </c>
    </row>
    <row r="46" spans="1:4" x14ac:dyDescent="0.2">
      <c r="A46" s="11" t="s">
        <v>55</v>
      </c>
      <c r="B46" s="11" t="s">
        <v>177</v>
      </c>
      <c r="C46" s="280">
        <v>402</v>
      </c>
      <c r="D46" s="280">
        <v>405</v>
      </c>
    </row>
    <row r="47" spans="1:4" x14ac:dyDescent="0.2">
      <c r="A47" s="11" t="s">
        <v>55</v>
      </c>
      <c r="B47" s="11" t="s">
        <v>178</v>
      </c>
      <c r="C47" s="280">
        <v>401</v>
      </c>
      <c r="D47" s="280">
        <v>403</v>
      </c>
    </row>
    <row r="48" spans="1:4" x14ac:dyDescent="0.2">
      <c r="A48" s="11" t="s">
        <v>55</v>
      </c>
      <c r="B48" s="11" t="s">
        <v>179</v>
      </c>
      <c r="C48" s="280">
        <v>406</v>
      </c>
      <c r="D48" s="280">
        <v>403</v>
      </c>
    </row>
    <row r="49" spans="1:4" x14ac:dyDescent="0.2">
      <c r="A49" s="11" t="s">
        <v>55</v>
      </c>
      <c r="B49" s="11" t="s">
        <v>180</v>
      </c>
      <c r="C49" s="280">
        <v>404</v>
      </c>
      <c r="D49" s="280">
        <v>402</v>
      </c>
    </row>
    <row r="50" spans="1:4" x14ac:dyDescent="0.2">
      <c r="A50" s="11" t="s">
        <v>55</v>
      </c>
      <c r="B50" s="11" t="s">
        <v>181</v>
      </c>
      <c r="C50" s="280">
        <v>393</v>
      </c>
      <c r="D50" s="280">
        <v>401</v>
      </c>
    </row>
    <row r="51" spans="1:4" x14ac:dyDescent="0.2">
      <c r="A51" s="11" t="s">
        <v>55</v>
      </c>
      <c r="B51" s="11" t="s">
        <v>182</v>
      </c>
      <c r="C51" s="280">
        <v>394</v>
      </c>
      <c r="D51" s="280">
        <v>400</v>
      </c>
    </row>
    <row r="52" spans="1:4" x14ac:dyDescent="0.2">
      <c r="A52" s="11" t="s">
        <v>55</v>
      </c>
      <c r="B52" s="11" t="s">
        <v>183</v>
      </c>
      <c r="C52" s="280">
        <v>395</v>
      </c>
      <c r="D52" s="280">
        <v>399</v>
      </c>
    </row>
    <row r="53" spans="1:4" x14ac:dyDescent="0.2">
      <c r="A53" s="11" t="s">
        <v>55</v>
      </c>
      <c r="B53" s="11" t="s">
        <v>184</v>
      </c>
      <c r="C53" s="280">
        <v>394</v>
      </c>
      <c r="D53" s="280">
        <v>399</v>
      </c>
    </row>
    <row r="54" spans="1:4" x14ac:dyDescent="0.2">
      <c r="A54" s="11" t="s">
        <v>85</v>
      </c>
      <c r="B54" s="11" t="s">
        <v>173</v>
      </c>
      <c r="C54" s="280">
        <v>395</v>
      </c>
      <c r="D54" s="280">
        <v>399</v>
      </c>
    </row>
    <row r="55" spans="1:4" x14ac:dyDescent="0.2">
      <c r="A55" s="11" t="s">
        <v>55</v>
      </c>
      <c r="B55" s="11" t="s">
        <v>174</v>
      </c>
      <c r="C55" s="280">
        <v>393</v>
      </c>
      <c r="D55" s="280">
        <v>398</v>
      </c>
    </row>
    <row r="56" spans="1:4" x14ac:dyDescent="0.2">
      <c r="A56" s="11" t="s">
        <v>55</v>
      </c>
      <c r="B56" s="11" t="s">
        <v>175</v>
      </c>
      <c r="C56" s="280">
        <v>394</v>
      </c>
      <c r="D56" s="280">
        <v>398</v>
      </c>
    </row>
    <row r="57" spans="1:4" x14ac:dyDescent="0.2">
      <c r="A57" s="11" t="s">
        <v>55</v>
      </c>
      <c r="B57" s="11" t="s">
        <v>176</v>
      </c>
      <c r="C57" s="280">
        <v>390</v>
      </c>
      <c r="D57" s="280">
        <v>397</v>
      </c>
    </row>
    <row r="58" spans="1:4" x14ac:dyDescent="0.2">
      <c r="A58" s="11" t="s">
        <v>55</v>
      </c>
      <c r="B58" s="11" t="s">
        <v>177</v>
      </c>
      <c r="C58" s="280">
        <v>391</v>
      </c>
      <c r="D58" s="280">
        <v>396</v>
      </c>
    </row>
    <row r="59" spans="1:4" x14ac:dyDescent="0.2">
      <c r="A59" s="11" t="s">
        <v>55</v>
      </c>
      <c r="B59" s="11" t="s">
        <v>178</v>
      </c>
      <c r="C59" s="280">
        <v>393</v>
      </c>
      <c r="D59" s="280">
        <v>395</v>
      </c>
    </row>
    <row r="60" spans="1:4" x14ac:dyDescent="0.2">
      <c r="A60" s="11" t="s">
        <v>55</v>
      </c>
      <c r="B60" s="11" t="s">
        <v>179</v>
      </c>
      <c r="C60" s="280">
        <v>394</v>
      </c>
      <c r="D60" s="280">
        <v>394</v>
      </c>
    </row>
    <row r="61" spans="1:4" x14ac:dyDescent="0.2">
      <c r="A61" s="11" t="s">
        <v>55</v>
      </c>
      <c r="B61" s="11" t="s">
        <v>180</v>
      </c>
      <c r="C61" s="280">
        <v>396</v>
      </c>
      <c r="D61" s="280">
        <v>394</v>
      </c>
    </row>
    <row r="62" spans="1:4" x14ac:dyDescent="0.2">
      <c r="A62" s="11" t="s">
        <v>55</v>
      </c>
      <c r="B62" s="11" t="s">
        <v>181</v>
      </c>
      <c r="C62" s="280">
        <v>388</v>
      </c>
      <c r="D62" s="280">
        <v>393</v>
      </c>
    </row>
    <row r="63" spans="1:4" x14ac:dyDescent="0.2">
      <c r="A63" s="11" t="s">
        <v>55</v>
      </c>
      <c r="B63" s="11" t="s">
        <v>182</v>
      </c>
      <c r="C63" s="280">
        <v>389</v>
      </c>
      <c r="D63" s="280">
        <v>393</v>
      </c>
    </row>
    <row r="64" spans="1:4" x14ac:dyDescent="0.2">
      <c r="A64" s="11" t="s">
        <v>55</v>
      </c>
      <c r="B64" s="11" t="s">
        <v>183</v>
      </c>
      <c r="C64" s="280">
        <v>387</v>
      </c>
      <c r="D64" s="280">
        <v>392</v>
      </c>
    </row>
    <row r="65" spans="1:4" x14ac:dyDescent="0.2">
      <c r="A65" s="11" t="s">
        <v>55</v>
      </c>
      <c r="B65" s="11" t="s">
        <v>184</v>
      </c>
      <c r="C65" s="280">
        <v>390</v>
      </c>
      <c r="D65" s="280">
        <v>392</v>
      </c>
    </row>
    <row r="66" spans="1:4" x14ac:dyDescent="0.2">
      <c r="A66" s="11" t="s">
        <v>86</v>
      </c>
      <c r="B66" s="11" t="s">
        <v>173</v>
      </c>
      <c r="C66" s="280">
        <v>389</v>
      </c>
      <c r="D66" s="280">
        <v>391</v>
      </c>
    </row>
    <row r="67" spans="1:4" x14ac:dyDescent="0.2">
      <c r="A67" s="11" t="s">
        <v>55</v>
      </c>
      <c r="B67" s="11" t="s">
        <v>174</v>
      </c>
      <c r="C67" s="280">
        <v>387</v>
      </c>
      <c r="D67" s="280">
        <v>391</v>
      </c>
    </row>
    <row r="68" spans="1:4" x14ac:dyDescent="0.2">
      <c r="A68" s="11" t="s">
        <v>55</v>
      </c>
      <c r="B68" s="11" t="s">
        <v>175</v>
      </c>
      <c r="C68" s="280">
        <v>386</v>
      </c>
      <c r="D68" s="280">
        <v>390</v>
      </c>
    </row>
    <row r="69" spans="1:4" x14ac:dyDescent="0.2">
      <c r="A69" s="11" t="s">
        <v>55</v>
      </c>
      <c r="B69" s="11" t="s">
        <v>176</v>
      </c>
      <c r="C69" s="280">
        <v>386</v>
      </c>
      <c r="D69" s="280">
        <v>390</v>
      </c>
    </row>
    <row r="70" spans="1:4" x14ac:dyDescent="0.2">
      <c r="A70" s="11" t="s">
        <v>55</v>
      </c>
      <c r="B70" s="11" t="s">
        <v>177</v>
      </c>
      <c r="C70" s="280">
        <v>388</v>
      </c>
      <c r="D70" s="280">
        <v>389</v>
      </c>
    </row>
    <row r="71" spans="1:4" x14ac:dyDescent="0.2">
      <c r="A71" s="11" t="s">
        <v>55</v>
      </c>
      <c r="B71" s="11" t="s">
        <v>178</v>
      </c>
      <c r="C71" s="280">
        <v>389</v>
      </c>
      <c r="D71" s="280">
        <v>389</v>
      </c>
    </row>
    <row r="72" spans="1:4" x14ac:dyDescent="0.2">
      <c r="A72" s="11" t="s">
        <v>55</v>
      </c>
      <c r="B72" s="11" t="s">
        <v>179</v>
      </c>
      <c r="C72" s="280">
        <v>389</v>
      </c>
      <c r="D72" s="280">
        <v>389</v>
      </c>
    </row>
    <row r="73" spans="1:4" x14ac:dyDescent="0.2">
      <c r="A73" s="11" t="s">
        <v>55</v>
      </c>
      <c r="B73" s="11" t="s">
        <v>180</v>
      </c>
      <c r="C73" s="280">
        <v>388</v>
      </c>
      <c r="D73" s="280">
        <v>388</v>
      </c>
    </row>
    <row r="74" spans="1:4" x14ac:dyDescent="0.2">
      <c r="A74" s="11" t="s">
        <v>55</v>
      </c>
      <c r="B74" s="11" t="s">
        <v>181</v>
      </c>
      <c r="C74" s="280">
        <v>381</v>
      </c>
      <c r="D74" s="280">
        <v>387</v>
      </c>
    </row>
    <row r="75" spans="1:4" x14ac:dyDescent="0.2">
      <c r="A75" s="11" t="s">
        <v>55</v>
      </c>
      <c r="B75" s="11" t="s">
        <v>182</v>
      </c>
      <c r="C75" s="280">
        <v>385</v>
      </c>
      <c r="D75" s="280">
        <v>387</v>
      </c>
    </row>
    <row r="76" spans="1:4" x14ac:dyDescent="0.2">
      <c r="A76" s="11" t="s">
        <v>55</v>
      </c>
      <c r="B76" s="11" t="s">
        <v>183</v>
      </c>
      <c r="C76" s="280">
        <v>387</v>
      </c>
      <c r="D76" s="280">
        <v>387</v>
      </c>
    </row>
    <row r="77" spans="1:4" x14ac:dyDescent="0.2">
      <c r="A77" s="11" t="s">
        <v>55</v>
      </c>
      <c r="B77" s="11" t="s">
        <v>184</v>
      </c>
      <c r="C77" s="280">
        <v>386</v>
      </c>
      <c r="D77" s="280">
        <v>387</v>
      </c>
    </row>
    <row r="78" spans="1:4" x14ac:dyDescent="0.2">
      <c r="A78" s="11" t="s">
        <v>87</v>
      </c>
      <c r="B78" s="11" t="s">
        <v>173</v>
      </c>
      <c r="C78" s="280">
        <v>388</v>
      </c>
      <c r="D78" s="280">
        <v>387</v>
      </c>
    </row>
    <row r="79" spans="1:4" x14ac:dyDescent="0.2">
      <c r="A79" s="11" t="s">
        <v>55</v>
      </c>
      <c r="B79" s="11" t="s">
        <v>174</v>
      </c>
      <c r="C79" s="280">
        <v>387</v>
      </c>
      <c r="D79" s="280">
        <v>387</v>
      </c>
    </row>
    <row r="80" spans="1:4" x14ac:dyDescent="0.2">
      <c r="A80" s="11" t="s">
        <v>55</v>
      </c>
      <c r="B80" s="11" t="s">
        <v>175</v>
      </c>
      <c r="C80" s="280">
        <v>390</v>
      </c>
      <c r="D80" s="280">
        <v>387</v>
      </c>
    </row>
    <row r="81" spans="1:4" x14ac:dyDescent="0.2">
      <c r="A81" s="11" t="s">
        <v>55</v>
      </c>
      <c r="B81" s="11" t="s">
        <v>176</v>
      </c>
      <c r="C81" s="280">
        <v>392</v>
      </c>
      <c r="D81" s="280">
        <v>388</v>
      </c>
    </row>
    <row r="82" spans="1:4" x14ac:dyDescent="0.2">
      <c r="A82" s="11" t="s">
        <v>55</v>
      </c>
      <c r="B82" s="11" t="s">
        <v>177</v>
      </c>
      <c r="C82" s="280">
        <v>399</v>
      </c>
      <c r="D82" s="280">
        <v>388</v>
      </c>
    </row>
    <row r="83" spans="1:4" x14ac:dyDescent="0.2">
      <c r="A83" s="11" t="s">
        <v>55</v>
      </c>
      <c r="B83" s="11" t="s">
        <v>178</v>
      </c>
      <c r="C83" s="280">
        <v>401</v>
      </c>
      <c r="D83" s="280">
        <v>389</v>
      </c>
    </row>
    <row r="84" spans="1:4" x14ac:dyDescent="0.2">
      <c r="A84" s="11" t="s">
        <v>55</v>
      </c>
      <c r="B84" s="11" t="s">
        <v>179</v>
      </c>
      <c r="C84" s="280">
        <v>402</v>
      </c>
      <c r="D84" s="280">
        <v>390</v>
      </c>
    </row>
    <row r="85" spans="1:4" x14ac:dyDescent="0.2">
      <c r="A85" s="11" t="s">
        <v>55</v>
      </c>
      <c r="B85" s="11" t="s">
        <v>180</v>
      </c>
      <c r="C85" s="280">
        <v>397</v>
      </c>
      <c r="D85" s="280">
        <v>391</v>
      </c>
    </row>
    <row r="86" spans="1:4" x14ac:dyDescent="0.2">
      <c r="A86" s="11" t="s">
        <v>55</v>
      </c>
      <c r="B86" s="11" t="s">
        <v>181</v>
      </c>
      <c r="C86" s="280">
        <v>391</v>
      </c>
      <c r="D86" s="280">
        <v>392</v>
      </c>
    </row>
    <row r="87" spans="1:4" x14ac:dyDescent="0.2">
      <c r="A87" s="11" t="s">
        <v>55</v>
      </c>
      <c r="B87" s="11" t="s">
        <v>182</v>
      </c>
      <c r="C87" s="280">
        <v>389</v>
      </c>
      <c r="D87" s="280">
        <v>392</v>
      </c>
    </row>
    <row r="88" spans="1:4" x14ac:dyDescent="0.2">
      <c r="A88" s="11" t="s">
        <v>55</v>
      </c>
      <c r="B88" s="11" t="s">
        <v>183</v>
      </c>
      <c r="C88" s="280">
        <v>388</v>
      </c>
      <c r="D88" s="280">
        <v>392</v>
      </c>
    </row>
    <row r="89" spans="1:4" x14ac:dyDescent="0.2">
      <c r="A89" s="11" t="s">
        <v>55</v>
      </c>
      <c r="B89" s="11" t="s">
        <v>184</v>
      </c>
      <c r="C89" s="280">
        <v>392</v>
      </c>
      <c r="D89" s="280">
        <v>393</v>
      </c>
    </row>
    <row r="90" spans="1:4" x14ac:dyDescent="0.2">
      <c r="A90" s="11" t="s">
        <v>88</v>
      </c>
      <c r="B90" s="11" t="s">
        <v>173</v>
      </c>
      <c r="C90" s="280">
        <v>394</v>
      </c>
      <c r="D90" s="280">
        <v>394</v>
      </c>
    </row>
    <row r="91" spans="1:4" x14ac:dyDescent="0.2">
      <c r="A91" s="11" t="s">
        <v>55</v>
      </c>
      <c r="B91" s="11" t="s">
        <v>174</v>
      </c>
      <c r="C91" s="280">
        <v>395</v>
      </c>
      <c r="D91" s="280">
        <v>394</v>
      </c>
    </row>
    <row r="92" spans="1:4" x14ac:dyDescent="0.2">
      <c r="A92" s="11" t="s">
        <v>55</v>
      </c>
      <c r="B92" s="11" t="s">
        <v>175</v>
      </c>
      <c r="C92" s="280">
        <v>396</v>
      </c>
      <c r="D92" s="280">
        <v>395</v>
      </c>
    </row>
    <row r="93" spans="1:4" x14ac:dyDescent="0.2">
      <c r="A93" s="11" t="s">
        <v>55</v>
      </c>
      <c r="B93" s="11" t="s">
        <v>176</v>
      </c>
      <c r="C93" s="280">
        <v>395</v>
      </c>
      <c r="D93" s="280">
        <v>395</v>
      </c>
    </row>
    <row r="94" spans="1:4" x14ac:dyDescent="0.2">
      <c r="A94" s="11" t="s">
        <v>55</v>
      </c>
      <c r="B94" s="11" t="s">
        <v>177</v>
      </c>
      <c r="C94" s="280">
        <v>396</v>
      </c>
      <c r="D94" s="280">
        <v>395</v>
      </c>
    </row>
    <row r="95" spans="1:4" x14ac:dyDescent="0.2">
      <c r="A95" s="11" t="s">
        <v>55</v>
      </c>
      <c r="B95" s="11" t="s">
        <v>178</v>
      </c>
      <c r="C95" s="280">
        <v>403</v>
      </c>
      <c r="D95" s="280">
        <v>395</v>
      </c>
    </row>
    <row r="96" spans="1:4" x14ac:dyDescent="0.2">
      <c r="A96" s="11" t="s">
        <v>55</v>
      </c>
      <c r="B96" s="11" t="s">
        <v>179</v>
      </c>
      <c r="C96" s="280">
        <v>407</v>
      </c>
      <c r="D96" s="280">
        <v>395</v>
      </c>
    </row>
    <row r="97" spans="1:4" x14ac:dyDescent="0.2">
      <c r="A97" s="11" t="s">
        <v>55</v>
      </c>
      <c r="B97" s="11" t="s">
        <v>180</v>
      </c>
      <c r="C97" s="280">
        <v>409</v>
      </c>
      <c r="D97" s="280">
        <v>396</v>
      </c>
    </row>
    <row r="98" spans="1:4" x14ac:dyDescent="0.2">
      <c r="A98" s="11" t="s">
        <v>55</v>
      </c>
      <c r="B98" s="11" t="s">
        <v>181</v>
      </c>
      <c r="C98" s="280">
        <v>403</v>
      </c>
      <c r="D98" s="280">
        <v>397</v>
      </c>
    </row>
    <row r="99" spans="1:4" x14ac:dyDescent="0.2">
      <c r="A99" s="11" t="s">
        <v>55</v>
      </c>
      <c r="B99" s="11" t="s">
        <v>182</v>
      </c>
      <c r="C99" s="280">
        <v>402</v>
      </c>
      <c r="D99" s="280">
        <v>398</v>
      </c>
    </row>
  </sheetData>
  <mergeCells count="1">
    <mergeCell ref="H1:I1"/>
  </mergeCells>
  <hyperlinks>
    <hyperlink ref="H1:I1" location="Index!A1" display="Regresar al Índice" xr:uid="{6B5B8557-1B9C-463D-B19E-0AED0309BB82}"/>
  </hyperlink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97AF4-FF17-489E-B9E5-62C79F4510B3}">
  <sheetPr codeName="Hoja127"/>
  <dimension ref="A1:I24"/>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1017</v>
      </c>
      <c r="H1" s="525" t="s">
        <v>39</v>
      </c>
      <c r="I1" s="525"/>
    </row>
    <row r="2" spans="1:9" x14ac:dyDescent="0.2">
      <c r="A2" s="11" t="s">
        <v>497</v>
      </c>
    </row>
    <row r="5" spans="1:9" x14ac:dyDescent="0.2">
      <c r="A5" s="11" t="s">
        <v>2</v>
      </c>
      <c r="B5" s="11" t="s">
        <v>447</v>
      </c>
    </row>
    <row r="6" spans="1:9" x14ac:dyDescent="0.2">
      <c r="A6" s="11" t="s">
        <v>17</v>
      </c>
      <c r="B6" s="279">
        <v>0.4</v>
      </c>
    </row>
    <row r="7" spans="1:9" x14ac:dyDescent="0.2">
      <c r="A7" s="11" t="s">
        <v>32</v>
      </c>
      <c r="B7" s="279">
        <v>0.8</v>
      </c>
    </row>
    <row r="8" spans="1:9" x14ac:dyDescent="0.2">
      <c r="A8" s="11" t="s">
        <v>31</v>
      </c>
      <c r="B8" s="279">
        <v>0.9</v>
      </c>
    </row>
    <row r="9" spans="1:9" x14ac:dyDescent="0.2">
      <c r="A9" s="11" t="s">
        <v>26</v>
      </c>
      <c r="B9" s="279">
        <v>1</v>
      </c>
    </row>
    <row r="10" spans="1:9" x14ac:dyDescent="0.2">
      <c r="A10" s="11" t="s">
        <v>12</v>
      </c>
      <c r="B10" s="279">
        <v>1.2</v>
      </c>
    </row>
    <row r="11" spans="1:9" x14ac:dyDescent="0.2">
      <c r="A11" s="11" t="s">
        <v>3</v>
      </c>
      <c r="B11" s="279">
        <v>1.4</v>
      </c>
    </row>
    <row r="12" spans="1:9" x14ac:dyDescent="0.2">
      <c r="A12" s="11" t="s">
        <v>9</v>
      </c>
      <c r="B12" s="279">
        <v>2.1</v>
      </c>
    </row>
    <row r="13" spans="1:9" x14ac:dyDescent="0.2">
      <c r="A13" s="11" t="s">
        <v>22</v>
      </c>
      <c r="B13" s="279">
        <v>2.8</v>
      </c>
    </row>
    <row r="14" spans="1:9" x14ac:dyDescent="0.2">
      <c r="A14" s="11" t="s">
        <v>25</v>
      </c>
      <c r="B14" s="279">
        <v>2.8</v>
      </c>
    </row>
    <row r="15" spans="1:9" x14ac:dyDescent="0.2">
      <c r="A15" s="11" t="s">
        <v>23</v>
      </c>
      <c r="B15" s="279">
        <v>3.8</v>
      </c>
    </row>
    <row r="16" spans="1:9" x14ac:dyDescent="0.2">
      <c r="A16" s="11" t="s">
        <v>13</v>
      </c>
      <c r="B16" s="279">
        <v>4.0999999999999996</v>
      </c>
    </row>
    <row r="17" spans="1:2" x14ac:dyDescent="0.2">
      <c r="A17" s="11" t="s">
        <v>27</v>
      </c>
      <c r="B17" s="279">
        <v>5.8</v>
      </c>
    </row>
    <row r="18" spans="1:2" x14ac:dyDescent="0.2">
      <c r="A18" s="11" t="s">
        <v>14</v>
      </c>
      <c r="B18" s="279">
        <v>6.1</v>
      </c>
    </row>
    <row r="19" spans="1:2" x14ac:dyDescent="0.2">
      <c r="A19" s="11" t="s">
        <v>0</v>
      </c>
      <c r="B19" s="279">
        <v>6.3</v>
      </c>
    </row>
    <row r="20" spans="1:2" x14ac:dyDescent="0.2">
      <c r="A20" s="11" t="s">
        <v>29</v>
      </c>
      <c r="B20" s="279">
        <v>6.5</v>
      </c>
    </row>
    <row r="21" spans="1:2" x14ac:dyDescent="0.2">
      <c r="A21" s="11" t="s">
        <v>10</v>
      </c>
      <c r="B21" s="279">
        <v>6.9</v>
      </c>
    </row>
    <row r="22" spans="1:2" x14ac:dyDescent="0.2">
      <c r="A22" s="11" t="s">
        <v>8</v>
      </c>
      <c r="B22" s="279">
        <v>9.3000000000000007</v>
      </c>
    </row>
    <row r="23" spans="1:2" x14ac:dyDescent="0.2">
      <c r="A23" s="11" t="s">
        <v>20</v>
      </c>
      <c r="B23" s="279">
        <v>12.2</v>
      </c>
    </row>
    <row r="24" spans="1:2" x14ac:dyDescent="0.2">
      <c r="A24" s="11" t="s">
        <v>4</v>
      </c>
      <c r="B24" s="279">
        <v>17.7</v>
      </c>
    </row>
  </sheetData>
  <mergeCells count="1">
    <mergeCell ref="H1:I1"/>
  </mergeCells>
  <hyperlinks>
    <hyperlink ref="H1:I1" location="Index!A1" display="Regresar al Índice" xr:uid="{12377651-1A47-4B33-A44B-6A7A75FDED3B}"/>
  </hyperlink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3772A-4EBF-46AE-9995-9A27C352A7C9}">
  <sheetPr codeName="Hoja128"/>
  <dimension ref="A1:M99"/>
  <sheetViews>
    <sheetView workbookViewId="0">
      <selection activeCell="B3" sqref="B3"/>
    </sheetView>
  </sheetViews>
  <sheetFormatPr baseColWidth="10" defaultColWidth="9.140625" defaultRowHeight="12.75" x14ac:dyDescent="0.2"/>
  <cols>
    <col min="1" max="16384" width="9.140625" style="11"/>
  </cols>
  <sheetData>
    <row r="1" spans="1:13" ht="15" x14ac:dyDescent="0.25">
      <c r="A1" s="12" t="s">
        <v>1018</v>
      </c>
      <c r="H1" s="525" t="s">
        <v>39</v>
      </c>
      <c r="I1" s="525"/>
    </row>
    <row r="2" spans="1:13" x14ac:dyDescent="0.2">
      <c r="A2" s="11" t="s">
        <v>497</v>
      </c>
    </row>
    <row r="5" spans="1:13" x14ac:dyDescent="0.2">
      <c r="A5" s="11" t="s">
        <v>375</v>
      </c>
      <c r="B5" s="11" t="s">
        <v>437</v>
      </c>
      <c r="C5" s="11" t="s">
        <v>502</v>
      </c>
      <c r="D5" s="11" t="s">
        <v>444</v>
      </c>
      <c r="G5" s="11" t="s">
        <v>182</v>
      </c>
      <c r="H5" s="11" t="s">
        <v>181</v>
      </c>
      <c r="I5" s="11" t="s">
        <v>836</v>
      </c>
      <c r="J5" s="11" t="s">
        <v>1285</v>
      </c>
      <c r="K5" s="11" t="s">
        <v>850</v>
      </c>
      <c r="L5" s="11" t="s">
        <v>1286</v>
      </c>
      <c r="M5" s="11" t="s">
        <v>851</v>
      </c>
    </row>
    <row r="6" spans="1:13" x14ac:dyDescent="0.2">
      <c r="A6" s="11" t="s">
        <v>69</v>
      </c>
      <c r="B6" s="11" t="s">
        <v>173</v>
      </c>
      <c r="C6" s="280">
        <v>132542</v>
      </c>
      <c r="D6" s="280">
        <v>125560</v>
      </c>
      <c r="G6" s="280">
        <v>195719</v>
      </c>
      <c r="H6" s="280">
        <v>195648</v>
      </c>
      <c r="I6" s="280">
        <v>207299</v>
      </c>
      <c r="J6" s="279">
        <v>-5.6</v>
      </c>
      <c r="K6" s="279">
        <v>-5.0999999999999996</v>
      </c>
      <c r="L6" s="280">
        <v>198290</v>
      </c>
      <c r="M6" s="280">
        <v>199255</v>
      </c>
    </row>
    <row r="7" spans="1:13" x14ac:dyDescent="0.2">
      <c r="A7" s="11" t="s">
        <v>55</v>
      </c>
      <c r="B7" s="11" t="s">
        <v>174</v>
      </c>
      <c r="C7" s="280">
        <v>132003</v>
      </c>
      <c r="D7" s="280">
        <v>126180</v>
      </c>
    </row>
    <row r="8" spans="1:13" x14ac:dyDescent="0.2">
      <c r="A8" s="11" t="s">
        <v>55</v>
      </c>
      <c r="B8" s="11" t="s">
        <v>175</v>
      </c>
      <c r="C8" s="280">
        <v>134911</v>
      </c>
      <c r="D8" s="280">
        <v>126844</v>
      </c>
    </row>
    <row r="9" spans="1:13" x14ac:dyDescent="0.2">
      <c r="A9" s="11" t="s">
        <v>55</v>
      </c>
      <c r="B9" s="11" t="s">
        <v>176</v>
      </c>
      <c r="C9" s="280">
        <v>135436</v>
      </c>
      <c r="D9" s="280">
        <v>127707</v>
      </c>
    </row>
    <row r="10" spans="1:13" x14ac:dyDescent="0.2">
      <c r="A10" s="11" t="s">
        <v>55</v>
      </c>
      <c r="B10" s="11" t="s">
        <v>177</v>
      </c>
      <c r="C10" s="280">
        <v>137183</v>
      </c>
      <c r="D10" s="280">
        <v>128808</v>
      </c>
    </row>
    <row r="11" spans="1:13" x14ac:dyDescent="0.2">
      <c r="A11" s="11" t="s">
        <v>55</v>
      </c>
      <c r="B11" s="11" t="s">
        <v>178</v>
      </c>
      <c r="C11" s="280">
        <v>137311</v>
      </c>
      <c r="D11" s="280">
        <v>129765</v>
      </c>
    </row>
    <row r="12" spans="1:13" x14ac:dyDescent="0.2">
      <c r="A12" s="11" t="s">
        <v>55</v>
      </c>
      <c r="B12" s="11" t="s">
        <v>179</v>
      </c>
      <c r="C12" s="280">
        <v>135598</v>
      </c>
      <c r="D12" s="280">
        <v>130719</v>
      </c>
    </row>
    <row r="13" spans="1:13" x14ac:dyDescent="0.2">
      <c r="A13" s="11" t="s">
        <v>55</v>
      </c>
      <c r="B13" s="11" t="s">
        <v>180</v>
      </c>
      <c r="C13" s="280">
        <v>135693</v>
      </c>
      <c r="D13" s="280">
        <v>131835</v>
      </c>
    </row>
    <row r="14" spans="1:13" x14ac:dyDescent="0.2">
      <c r="A14" s="11" t="s">
        <v>55</v>
      </c>
      <c r="B14" s="11" t="s">
        <v>181</v>
      </c>
      <c r="C14" s="280">
        <v>135379</v>
      </c>
      <c r="D14" s="280">
        <v>132891</v>
      </c>
    </row>
    <row r="15" spans="1:13" x14ac:dyDescent="0.2">
      <c r="A15" s="11" t="s">
        <v>55</v>
      </c>
      <c r="B15" s="11" t="s">
        <v>182</v>
      </c>
      <c r="C15" s="280">
        <v>137228</v>
      </c>
      <c r="D15" s="280">
        <v>133881</v>
      </c>
    </row>
    <row r="16" spans="1:13" x14ac:dyDescent="0.2">
      <c r="A16" s="11" t="s">
        <v>55</v>
      </c>
      <c r="B16" s="11" t="s">
        <v>183</v>
      </c>
      <c r="C16" s="280">
        <v>136598</v>
      </c>
      <c r="D16" s="280">
        <v>134732</v>
      </c>
    </row>
    <row r="17" spans="1:4" x14ac:dyDescent="0.2">
      <c r="A17" s="11" t="s">
        <v>55</v>
      </c>
      <c r="B17" s="11" t="s">
        <v>184</v>
      </c>
      <c r="C17" s="280">
        <v>137134</v>
      </c>
      <c r="D17" s="280">
        <v>135585</v>
      </c>
    </row>
    <row r="18" spans="1:4" x14ac:dyDescent="0.2">
      <c r="A18" s="11" t="s">
        <v>82</v>
      </c>
      <c r="B18" s="11" t="s">
        <v>173</v>
      </c>
      <c r="C18" s="280">
        <v>137068</v>
      </c>
      <c r="D18" s="280">
        <v>135962</v>
      </c>
    </row>
    <row r="19" spans="1:4" x14ac:dyDescent="0.2">
      <c r="A19" s="11" t="s">
        <v>55</v>
      </c>
      <c r="B19" s="11" t="s">
        <v>174</v>
      </c>
      <c r="C19" s="280">
        <v>138202</v>
      </c>
      <c r="D19" s="280">
        <v>136478</v>
      </c>
    </row>
    <row r="20" spans="1:4" x14ac:dyDescent="0.2">
      <c r="A20" s="11" t="s">
        <v>55</v>
      </c>
      <c r="B20" s="11" t="s">
        <v>175</v>
      </c>
      <c r="C20" s="280">
        <v>135755</v>
      </c>
      <c r="D20" s="280">
        <v>136549</v>
      </c>
    </row>
    <row r="21" spans="1:4" x14ac:dyDescent="0.2">
      <c r="A21" s="11" t="s">
        <v>55</v>
      </c>
      <c r="B21" s="11" t="s">
        <v>176</v>
      </c>
      <c r="C21" s="280">
        <v>135620</v>
      </c>
      <c r="D21" s="280">
        <v>136564</v>
      </c>
    </row>
    <row r="22" spans="1:4" x14ac:dyDescent="0.2">
      <c r="A22" s="11" t="s">
        <v>55</v>
      </c>
      <c r="B22" s="11" t="s">
        <v>177</v>
      </c>
      <c r="C22" s="280">
        <v>135760</v>
      </c>
      <c r="D22" s="280">
        <v>136446</v>
      </c>
    </row>
    <row r="23" spans="1:4" x14ac:dyDescent="0.2">
      <c r="A23" s="11" t="s">
        <v>55</v>
      </c>
      <c r="B23" s="11" t="s">
        <v>178</v>
      </c>
      <c r="C23" s="280">
        <v>135146</v>
      </c>
      <c r="D23" s="280">
        <v>136265</v>
      </c>
    </row>
    <row r="24" spans="1:4" x14ac:dyDescent="0.2">
      <c r="A24" s="11" t="s">
        <v>55</v>
      </c>
      <c r="B24" s="11" t="s">
        <v>179</v>
      </c>
      <c r="C24" s="280">
        <v>133261</v>
      </c>
      <c r="D24" s="280">
        <v>136070</v>
      </c>
    </row>
    <row r="25" spans="1:4" x14ac:dyDescent="0.2">
      <c r="A25" s="11" t="s">
        <v>55</v>
      </c>
      <c r="B25" s="11" t="s">
        <v>180</v>
      </c>
      <c r="C25" s="280">
        <v>136395</v>
      </c>
      <c r="D25" s="280">
        <v>136129</v>
      </c>
    </row>
    <row r="26" spans="1:4" x14ac:dyDescent="0.2">
      <c r="A26" s="11" t="s">
        <v>55</v>
      </c>
      <c r="B26" s="11" t="s">
        <v>181</v>
      </c>
      <c r="C26" s="280">
        <v>138072</v>
      </c>
      <c r="D26" s="280">
        <v>136353</v>
      </c>
    </row>
    <row r="27" spans="1:4" x14ac:dyDescent="0.2">
      <c r="A27" s="11" t="s">
        <v>55</v>
      </c>
      <c r="B27" s="11" t="s">
        <v>182</v>
      </c>
      <c r="C27" s="280">
        <v>138343</v>
      </c>
      <c r="D27" s="280">
        <v>136446</v>
      </c>
    </row>
    <row r="28" spans="1:4" x14ac:dyDescent="0.2">
      <c r="A28" s="11" t="s">
        <v>55</v>
      </c>
      <c r="B28" s="11" t="s">
        <v>183</v>
      </c>
      <c r="C28" s="280">
        <v>140999</v>
      </c>
      <c r="D28" s="280">
        <v>136813</v>
      </c>
    </row>
    <row r="29" spans="1:4" x14ac:dyDescent="0.2">
      <c r="A29" s="11" t="s">
        <v>55</v>
      </c>
      <c r="B29" s="11" t="s">
        <v>184</v>
      </c>
      <c r="C29" s="280">
        <v>138657</v>
      </c>
      <c r="D29" s="280">
        <v>136940</v>
      </c>
    </row>
    <row r="30" spans="1:4" x14ac:dyDescent="0.2">
      <c r="A30" s="11" t="s">
        <v>83</v>
      </c>
      <c r="B30" s="11" t="s">
        <v>173</v>
      </c>
      <c r="C30" s="280">
        <v>138297</v>
      </c>
      <c r="D30" s="280">
        <v>137042</v>
      </c>
    </row>
    <row r="31" spans="1:4" x14ac:dyDescent="0.2">
      <c r="A31" s="11" t="s">
        <v>55</v>
      </c>
      <c r="B31" s="11" t="s">
        <v>174</v>
      </c>
      <c r="C31" s="280">
        <v>135299</v>
      </c>
      <c r="D31" s="280">
        <v>136800</v>
      </c>
    </row>
    <row r="32" spans="1:4" x14ac:dyDescent="0.2">
      <c r="A32" s="11" t="s">
        <v>55</v>
      </c>
      <c r="B32" s="11" t="s">
        <v>175</v>
      </c>
      <c r="C32" s="280">
        <v>136376</v>
      </c>
      <c r="D32" s="280">
        <v>136852</v>
      </c>
    </row>
    <row r="33" spans="1:4" x14ac:dyDescent="0.2">
      <c r="A33" s="11" t="s">
        <v>55</v>
      </c>
      <c r="B33" s="11" t="s">
        <v>176</v>
      </c>
      <c r="C33" s="280">
        <v>137921</v>
      </c>
      <c r="D33" s="280">
        <v>137044</v>
      </c>
    </row>
    <row r="34" spans="1:4" x14ac:dyDescent="0.2">
      <c r="A34" s="11" t="s">
        <v>55</v>
      </c>
      <c r="B34" s="11" t="s">
        <v>177</v>
      </c>
      <c r="C34" s="280">
        <v>138944</v>
      </c>
      <c r="D34" s="280">
        <v>137309</v>
      </c>
    </row>
    <row r="35" spans="1:4" x14ac:dyDescent="0.2">
      <c r="A35" s="11" t="s">
        <v>55</v>
      </c>
      <c r="B35" s="11" t="s">
        <v>178</v>
      </c>
      <c r="C35" s="280">
        <v>141006</v>
      </c>
      <c r="D35" s="280">
        <v>137798</v>
      </c>
    </row>
    <row r="36" spans="1:4" x14ac:dyDescent="0.2">
      <c r="A36" s="11" t="s">
        <v>55</v>
      </c>
      <c r="B36" s="11" t="s">
        <v>179</v>
      </c>
      <c r="C36" s="280">
        <v>141101</v>
      </c>
      <c r="D36" s="280">
        <v>138451</v>
      </c>
    </row>
    <row r="37" spans="1:4" x14ac:dyDescent="0.2">
      <c r="A37" s="11" t="s">
        <v>55</v>
      </c>
      <c r="B37" s="11" t="s">
        <v>180</v>
      </c>
      <c r="C37" s="280">
        <v>140867</v>
      </c>
      <c r="D37" s="280">
        <v>138824</v>
      </c>
    </row>
    <row r="38" spans="1:4" x14ac:dyDescent="0.2">
      <c r="A38" s="11" t="s">
        <v>55</v>
      </c>
      <c r="B38" s="11" t="s">
        <v>181</v>
      </c>
      <c r="C38" s="280">
        <v>143124</v>
      </c>
      <c r="D38" s="280">
        <v>139244</v>
      </c>
    </row>
    <row r="39" spans="1:4" x14ac:dyDescent="0.2">
      <c r="A39" s="11" t="s">
        <v>55</v>
      </c>
      <c r="B39" s="11" t="s">
        <v>182</v>
      </c>
      <c r="C39" s="280">
        <v>145017</v>
      </c>
      <c r="D39" s="280">
        <v>139801</v>
      </c>
    </row>
    <row r="40" spans="1:4" x14ac:dyDescent="0.2">
      <c r="A40" s="11" t="s">
        <v>55</v>
      </c>
      <c r="B40" s="11" t="s">
        <v>183</v>
      </c>
      <c r="C40" s="280">
        <v>146837</v>
      </c>
      <c r="D40" s="280">
        <v>140287</v>
      </c>
    </row>
    <row r="41" spans="1:4" x14ac:dyDescent="0.2">
      <c r="A41" s="11" t="s">
        <v>55</v>
      </c>
      <c r="B41" s="11" t="s">
        <v>184</v>
      </c>
      <c r="C41" s="280">
        <v>148110</v>
      </c>
      <c r="D41" s="280">
        <v>141075</v>
      </c>
    </row>
    <row r="42" spans="1:4" x14ac:dyDescent="0.2">
      <c r="A42" s="11" t="s">
        <v>84</v>
      </c>
      <c r="B42" s="11" t="s">
        <v>173</v>
      </c>
      <c r="C42" s="280">
        <v>143355</v>
      </c>
      <c r="D42" s="280">
        <v>141496</v>
      </c>
    </row>
    <row r="43" spans="1:4" x14ac:dyDescent="0.2">
      <c r="A43" s="11" t="s">
        <v>55</v>
      </c>
      <c r="B43" s="11" t="s">
        <v>174</v>
      </c>
      <c r="C43" s="280">
        <v>144166</v>
      </c>
      <c r="D43" s="280">
        <v>142235</v>
      </c>
    </row>
    <row r="44" spans="1:4" x14ac:dyDescent="0.2">
      <c r="A44" s="11" t="s">
        <v>55</v>
      </c>
      <c r="B44" s="11" t="s">
        <v>175</v>
      </c>
      <c r="C44" s="280">
        <v>145207</v>
      </c>
      <c r="D44" s="280">
        <v>142971</v>
      </c>
    </row>
    <row r="45" spans="1:4" x14ac:dyDescent="0.2">
      <c r="A45" s="11" t="s">
        <v>55</v>
      </c>
      <c r="B45" s="11" t="s">
        <v>176</v>
      </c>
      <c r="C45" s="280">
        <v>147078</v>
      </c>
      <c r="D45" s="280">
        <v>143734</v>
      </c>
    </row>
    <row r="46" spans="1:4" x14ac:dyDescent="0.2">
      <c r="A46" s="11" t="s">
        <v>55</v>
      </c>
      <c r="B46" s="11" t="s">
        <v>177</v>
      </c>
      <c r="C46" s="280">
        <v>145950</v>
      </c>
      <c r="D46" s="280">
        <v>144318</v>
      </c>
    </row>
    <row r="47" spans="1:4" x14ac:dyDescent="0.2">
      <c r="A47" s="11" t="s">
        <v>55</v>
      </c>
      <c r="B47" s="11" t="s">
        <v>178</v>
      </c>
      <c r="C47" s="280">
        <v>148723</v>
      </c>
      <c r="D47" s="280">
        <v>144961</v>
      </c>
    </row>
    <row r="48" spans="1:4" x14ac:dyDescent="0.2">
      <c r="A48" s="11" t="s">
        <v>55</v>
      </c>
      <c r="B48" s="11" t="s">
        <v>179</v>
      </c>
      <c r="C48" s="280">
        <v>147632</v>
      </c>
      <c r="D48" s="280">
        <v>145506</v>
      </c>
    </row>
    <row r="49" spans="1:4" x14ac:dyDescent="0.2">
      <c r="A49" s="11" t="s">
        <v>55</v>
      </c>
      <c r="B49" s="11" t="s">
        <v>180</v>
      </c>
      <c r="C49" s="280">
        <v>152741</v>
      </c>
      <c r="D49" s="280">
        <v>146495</v>
      </c>
    </row>
    <row r="50" spans="1:4" x14ac:dyDescent="0.2">
      <c r="A50" s="11" t="s">
        <v>55</v>
      </c>
      <c r="B50" s="11" t="s">
        <v>181</v>
      </c>
      <c r="C50" s="280">
        <v>156454</v>
      </c>
      <c r="D50" s="280">
        <v>147606</v>
      </c>
    </row>
    <row r="51" spans="1:4" x14ac:dyDescent="0.2">
      <c r="A51" s="11" t="s">
        <v>55</v>
      </c>
      <c r="B51" s="11" t="s">
        <v>182</v>
      </c>
      <c r="C51" s="280">
        <v>162705</v>
      </c>
      <c r="D51" s="280">
        <v>149080</v>
      </c>
    </row>
    <row r="52" spans="1:4" x14ac:dyDescent="0.2">
      <c r="A52" s="11" t="s">
        <v>55</v>
      </c>
      <c r="B52" s="11" t="s">
        <v>183</v>
      </c>
      <c r="C52" s="280">
        <v>166273</v>
      </c>
      <c r="D52" s="280">
        <v>150700</v>
      </c>
    </row>
    <row r="53" spans="1:4" x14ac:dyDescent="0.2">
      <c r="A53" s="11" t="s">
        <v>55</v>
      </c>
      <c r="B53" s="11" t="s">
        <v>184</v>
      </c>
      <c r="C53" s="280">
        <v>167561</v>
      </c>
      <c r="D53" s="280">
        <v>152320</v>
      </c>
    </row>
    <row r="54" spans="1:4" x14ac:dyDescent="0.2">
      <c r="A54" s="11" t="s">
        <v>85</v>
      </c>
      <c r="B54" s="11" t="s">
        <v>173</v>
      </c>
      <c r="C54" s="280">
        <v>166202</v>
      </c>
      <c r="D54" s="280">
        <v>154224</v>
      </c>
    </row>
    <row r="55" spans="1:4" x14ac:dyDescent="0.2">
      <c r="A55" s="11" t="s">
        <v>55</v>
      </c>
      <c r="B55" s="11" t="s">
        <v>174</v>
      </c>
      <c r="C55" s="280">
        <v>165255</v>
      </c>
      <c r="D55" s="280">
        <v>155982</v>
      </c>
    </row>
    <row r="56" spans="1:4" x14ac:dyDescent="0.2">
      <c r="A56" s="11" t="s">
        <v>55</v>
      </c>
      <c r="B56" s="11" t="s">
        <v>175</v>
      </c>
      <c r="C56" s="280">
        <v>169563</v>
      </c>
      <c r="D56" s="280">
        <v>158011</v>
      </c>
    </row>
    <row r="57" spans="1:4" x14ac:dyDescent="0.2">
      <c r="A57" s="11" t="s">
        <v>55</v>
      </c>
      <c r="B57" s="11" t="s">
        <v>176</v>
      </c>
      <c r="C57" s="280">
        <v>169234</v>
      </c>
      <c r="D57" s="280">
        <v>159858</v>
      </c>
    </row>
    <row r="58" spans="1:4" x14ac:dyDescent="0.2">
      <c r="A58" s="11" t="s">
        <v>55</v>
      </c>
      <c r="B58" s="11" t="s">
        <v>177</v>
      </c>
      <c r="C58" s="280">
        <v>167441</v>
      </c>
      <c r="D58" s="280">
        <v>161649</v>
      </c>
    </row>
    <row r="59" spans="1:4" x14ac:dyDescent="0.2">
      <c r="A59" s="11" t="s">
        <v>55</v>
      </c>
      <c r="B59" s="11" t="s">
        <v>178</v>
      </c>
      <c r="C59" s="280">
        <v>167945</v>
      </c>
      <c r="D59" s="280">
        <v>163250</v>
      </c>
    </row>
    <row r="60" spans="1:4" x14ac:dyDescent="0.2">
      <c r="A60" s="11" t="s">
        <v>55</v>
      </c>
      <c r="B60" s="11" t="s">
        <v>179</v>
      </c>
      <c r="C60" s="280">
        <v>169689</v>
      </c>
      <c r="D60" s="280">
        <v>165089</v>
      </c>
    </row>
    <row r="61" spans="1:4" x14ac:dyDescent="0.2">
      <c r="A61" s="11" t="s">
        <v>55</v>
      </c>
      <c r="B61" s="11" t="s">
        <v>180</v>
      </c>
      <c r="C61" s="280">
        <v>169933</v>
      </c>
      <c r="D61" s="280">
        <v>166521</v>
      </c>
    </row>
    <row r="62" spans="1:4" x14ac:dyDescent="0.2">
      <c r="A62" s="11" t="s">
        <v>55</v>
      </c>
      <c r="B62" s="11" t="s">
        <v>181</v>
      </c>
      <c r="C62" s="280">
        <v>171982</v>
      </c>
      <c r="D62" s="280">
        <v>167815</v>
      </c>
    </row>
    <row r="63" spans="1:4" x14ac:dyDescent="0.2">
      <c r="A63" s="11" t="s">
        <v>55</v>
      </c>
      <c r="B63" s="11" t="s">
        <v>182</v>
      </c>
      <c r="C63" s="280">
        <v>175631</v>
      </c>
      <c r="D63" s="280">
        <v>168892</v>
      </c>
    </row>
    <row r="64" spans="1:4" x14ac:dyDescent="0.2">
      <c r="A64" s="11" t="s">
        <v>55</v>
      </c>
      <c r="B64" s="11" t="s">
        <v>183</v>
      </c>
      <c r="C64" s="280">
        <v>177347</v>
      </c>
      <c r="D64" s="280">
        <v>169815</v>
      </c>
    </row>
    <row r="65" spans="1:4" x14ac:dyDescent="0.2">
      <c r="A65" s="11" t="s">
        <v>55</v>
      </c>
      <c r="B65" s="11" t="s">
        <v>184</v>
      </c>
      <c r="C65" s="280">
        <v>179261</v>
      </c>
      <c r="D65" s="280">
        <v>170790</v>
      </c>
    </row>
    <row r="66" spans="1:4" x14ac:dyDescent="0.2">
      <c r="A66" s="11" t="s">
        <v>86</v>
      </c>
      <c r="B66" s="11" t="s">
        <v>173</v>
      </c>
      <c r="C66" s="280">
        <v>175560</v>
      </c>
      <c r="D66" s="280">
        <v>171570</v>
      </c>
    </row>
    <row r="67" spans="1:4" x14ac:dyDescent="0.2">
      <c r="A67" s="11" t="s">
        <v>55</v>
      </c>
      <c r="B67" s="11" t="s">
        <v>174</v>
      </c>
      <c r="C67" s="280">
        <v>175111</v>
      </c>
      <c r="D67" s="280">
        <v>172391</v>
      </c>
    </row>
    <row r="68" spans="1:4" x14ac:dyDescent="0.2">
      <c r="A68" s="11" t="s">
        <v>55</v>
      </c>
      <c r="B68" s="11" t="s">
        <v>175</v>
      </c>
      <c r="C68" s="280">
        <v>175854</v>
      </c>
      <c r="D68" s="280">
        <v>172916</v>
      </c>
    </row>
    <row r="69" spans="1:4" x14ac:dyDescent="0.2">
      <c r="A69" s="11" t="s">
        <v>55</v>
      </c>
      <c r="B69" s="11" t="s">
        <v>176</v>
      </c>
      <c r="C69" s="280">
        <v>177884</v>
      </c>
      <c r="D69" s="280">
        <v>173636</v>
      </c>
    </row>
    <row r="70" spans="1:4" x14ac:dyDescent="0.2">
      <c r="A70" s="11" t="s">
        <v>55</v>
      </c>
      <c r="B70" s="11" t="s">
        <v>177</v>
      </c>
      <c r="C70" s="280">
        <v>180730</v>
      </c>
      <c r="D70" s="280">
        <v>174744</v>
      </c>
    </row>
    <row r="71" spans="1:4" x14ac:dyDescent="0.2">
      <c r="A71" s="11" t="s">
        <v>55</v>
      </c>
      <c r="B71" s="11" t="s">
        <v>178</v>
      </c>
      <c r="C71" s="280">
        <v>182595</v>
      </c>
      <c r="D71" s="280">
        <v>175965</v>
      </c>
    </row>
    <row r="72" spans="1:4" x14ac:dyDescent="0.2">
      <c r="A72" s="11" t="s">
        <v>55</v>
      </c>
      <c r="B72" s="11" t="s">
        <v>179</v>
      </c>
      <c r="C72" s="280">
        <v>185563</v>
      </c>
      <c r="D72" s="280">
        <v>177288</v>
      </c>
    </row>
    <row r="73" spans="1:4" x14ac:dyDescent="0.2">
      <c r="A73" s="11" t="s">
        <v>55</v>
      </c>
      <c r="B73" s="11" t="s">
        <v>180</v>
      </c>
      <c r="C73" s="280">
        <v>188966</v>
      </c>
      <c r="D73" s="280">
        <v>178874</v>
      </c>
    </row>
    <row r="74" spans="1:4" x14ac:dyDescent="0.2">
      <c r="A74" s="11" t="s">
        <v>55</v>
      </c>
      <c r="B74" s="11" t="s">
        <v>181</v>
      </c>
      <c r="C74" s="280">
        <v>192371</v>
      </c>
      <c r="D74" s="280">
        <v>180573</v>
      </c>
    </row>
    <row r="75" spans="1:4" x14ac:dyDescent="0.2">
      <c r="A75" s="11" t="s">
        <v>55</v>
      </c>
      <c r="B75" s="11" t="s">
        <v>182</v>
      </c>
      <c r="C75" s="280">
        <v>194536</v>
      </c>
      <c r="D75" s="280">
        <v>182148</v>
      </c>
    </row>
    <row r="76" spans="1:4" x14ac:dyDescent="0.2">
      <c r="A76" s="11" t="s">
        <v>55</v>
      </c>
      <c r="B76" s="11" t="s">
        <v>183</v>
      </c>
      <c r="C76" s="280">
        <v>194720</v>
      </c>
      <c r="D76" s="280">
        <v>183596</v>
      </c>
    </row>
    <row r="77" spans="1:4" x14ac:dyDescent="0.2">
      <c r="A77" s="11" t="s">
        <v>55</v>
      </c>
      <c r="B77" s="11" t="s">
        <v>184</v>
      </c>
      <c r="C77" s="280">
        <v>195275</v>
      </c>
      <c r="D77" s="280">
        <v>184930</v>
      </c>
    </row>
    <row r="78" spans="1:4" x14ac:dyDescent="0.2">
      <c r="A78" s="11" t="s">
        <v>87</v>
      </c>
      <c r="B78" s="11" t="s">
        <v>173</v>
      </c>
      <c r="C78" s="280">
        <v>195653</v>
      </c>
      <c r="D78" s="280">
        <v>186605</v>
      </c>
    </row>
    <row r="79" spans="1:4" x14ac:dyDescent="0.2">
      <c r="A79" s="11" t="s">
        <v>55</v>
      </c>
      <c r="B79" s="11" t="s">
        <v>174</v>
      </c>
      <c r="C79" s="280">
        <v>195633</v>
      </c>
      <c r="D79" s="280">
        <v>188315</v>
      </c>
    </row>
    <row r="80" spans="1:4" x14ac:dyDescent="0.2">
      <c r="A80" s="11" t="s">
        <v>55</v>
      </c>
      <c r="B80" s="11" t="s">
        <v>175</v>
      </c>
      <c r="C80" s="280">
        <v>198109</v>
      </c>
      <c r="D80" s="280">
        <v>190170</v>
      </c>
    </row>
    <row r="81" spans="1:4" x14ac:dyDescent="0.2">
      <c r="A81" s="11" t="s">
        <v>55</v>
      </c>
      <c r="B81" s="11" t="s">
        <v>176</v>
      </c>
      <c r="C81" s="280">
        <v>203212</v>
      </c>
      <c r="D81" s="280">
        <v>192280</v>
      </c>
    </row>
    <row r="82" spans="1:4" x14ac:dyDescent="0.2">
      <c r="A82" s="11" t="s">
        <v>55</v>
      </c>
      <c r="B82" s="11" t="s">
        <v>177</v>
      </c>
      <c r="C82" s="280">
        <v>203538</v>
      </c>
      <c r="D82" s="280">
        <v>194181</v>
      </c>
    </row>
    <row r="83" spans="1:4" x14ac:dyDescent="0.2">
      <c r="A83" s="11" t="s">
        <v>55</v>
      </c>
      <c r="B83" s="11" t="s">
        <v>178</v>
      </c>
      <c r="C83" s="280">
        <v>204192</v>
      </c>
      <c r="D83" s="280">
        <v>195981</v>
      </c>
    </row>
    <row r="84" spans="1:4" x14ac:dyDescent="0.2">
      <c r="A84" s="11" t="s">
        <v>55</v>
      </c>
      <c r="B84" s="11" t="s">
        <v>179</v>
      </c>
      <c r="C84" s="280">
        <v>203819</v>
      </c>
      <c r="D84" s="280">
        <v>197502</v>
      </c>
    </row>
    <row r="85" spans="1:4" x14ac:dyDescent="0.2">
      <c r="A85" s="11" t="s">
        <v>55</v>
      </c>
      <c r="B85" s="11" t="s">
        <v>180</v>
      </c>
      <c r="C85" s="280">
        <v>202269</v>
      </c>
      <c r="D85" s="280">
        <v>198611</v>
      </c>
    </row>
    <row r="86" spans="1:4" x14ac:dyDescent="0.2">
      <c r="A86" s="11" t="s">
        <v>55</v>
      </c>
      <c r="B86" s="11" t="s">
        <v>181</v>
      </c>
      <c r="C86" s="280">
        <v>206125</v>
      </c>
      <c r="D86" s="280">
        <v>199757</v>
      </c>
    </row>
    <row r="87" spans="1:4" x14ac:dyDescent="0.2">
      <c r="A87" s="11" t="s">
        <v>55</v>
      </c>
      <c r="B87" s="11" t="s">
        <v>182</v>
      </c>
      <c r="C87" s="280">
        <v>207299</v>
      </c>
      <c r="D87" s="280">
        <v>200820</v>
      </c>
    </row>
    <row r="88" spans="1:4" x14ac:dyDescent="0.2">
      <c r="A88" s="11" t="s">
        <v>55</v>
      </c>
      <c r="B88" s="11" t="s">
        <v>183</v>
      </c>
      <c r="C88" s="280">
        <v>205076</v>
      </c>
      <c r="D88" s="280">
        <v>201683</v>
      </c>
    </row>
    <row r="89" spans="1:4" x14ac:dyDescent="0.2">
      <c r="A89" s="11" t="s">
        <v>55</v>
      </c>
      <c r="B89" s="11" t="s">
        <v>184</v>
      </c>
      <c r="C89" s="280">
        <v>205719</v>
      </c>
      <c r="D89" s="280">
        <v>202554</v>
      </c>
    </row>
    <row r="90" spans="1:4" x14ac:dyDescent="0.2">
      <c r="A90" s="11" t="s">
        <v>88</v>
      </c>
      <c r="B90" s="11" t="s">
        <v>173</v>
      </c>
      <c r="C90" s="280">
        <v>200803</v>
      </c>
      <c r="D90" s="280">
        <v>202983</v>
      </c>
    </row>
    <row r="91" spans="1:4" x14ac:dyDescent="0.2">
      <c r="A91" s="11" t="s">
        <v>55</v>
      </c>
      <c r="B91" s="11" t="s">
        <v>174</v>
      </c>
      <c r="C91" s="280">
        <v>200947</v>
      </c>
      <c r="D91" s="280">
        <v>203426</v>
      </c>
    </row>
    <row r="92" spans="1:4" x14ac:dyDescent="0.2">
      <c r="A92" s="11" t="s">
        <v>55</v>
      </c>
      <c r="B92" s="11" t="s">
        <v>175</v>
      </c>
      <c r="C92" s="280">
        <v>203670</v>
      </c>
      <c r="D92" s="280">
        <v>203889</v>
      </c>
    </row>
    <row r="93" spans="1:4" x14ac:dyDescent="0.2">
      <c r="A93" s="11" t="s">
        <v>55</v>
      </c>
      <c r="B93" s="11" t="s">
        <v>176</v>
      </c>
      <c r="C93" s="280">
        <v>198946</v>
      </c>
      <c r="D93" s="280">
        <v>203534</v>
      </c>
    </row>
    <row r="94" spans="1:4" x14ac:dyDescent="0.2">
      <c r="A94" s="11" t="s">
        <v>55</v>
      </c>
      <c r="B94" s="11" t="s">
        <v>177</v>
      </c>
      <c r="C94" s="280">
        <v>193758</v>
      </c>
      <c r="D94" s="280">
        <v>202719</v>
      </c>
    </row>
    <row r="95" spans="1:4" x14ac:dyDescent="0.2">
      <c r="A95" s="11" t="s">
        <v>55</v>
      </c>
      <c r="B95" s="11" t="s">
        <v>178</v>
      </c>
      <c r="C95" s="280">
        <v>194649</v>
      </c>
      <c r="D95" s="280">
        <v>201923</v>
      </c>
    </row>
    <row r="96" spans="1:4" x14ac:dyDescent="0.2">
      <c r="A96" s="11" t="s">
        <v>55</v>
      </c>
      <c r="B96" s="11" t="s">
        <v>179</v>
      </c>
      <c r="C96" s="280">
        <v>191599</v>
      </c>
      <c r="D96" s="280">
        <v>200905</v>
      </c>
    </row>
    <row r="97" spans="1:4" x14ac:dyDescent="0.2">
      <c r="A97" s="11" t="s">
        <v>55</v>
      </c>
      <c r="B97" s="11" t="s">
        <v>180</v>
      </c>
      <c r="C97" s="280">
        <v>192948</v>
      </c>
      <c r="D97" s="280">
        <v>200128</v>
      </c>
    </row>
    <row r="98" spans="1:4" x14ac:dyDescent="0.2">
      <c r="A98" s="11" t="s">
        <v>55</v>
      </c>
      <c r="B98" s="11" t="s">
        <v>181</v>
      </c>
      <c r="C98" s="280">
        <v>195648</v>
      </c>
      <c r="D98" s="280">
        <v>199255</v>
      </c>
    </row>
    <row r="99" spans="1:4" x14ac:dyDescent="0.2">
      <c r="A99" s="11" t="s">
        <v>55</v>
      </c>
      <c r="B99" s="11" t="s">
        <v>182</v>
      </c>
      <c r="C99" s="280">
        <v>195719</v>
      </c>
      <c r="D99" s="280">
        <v>198290</v>
      </c>
    </row>
  </sheetData>
  <mergeCells count="1">
    <mergeCell ref="H1:I1"/>
  </mergeCells>
  <hyperlinks>
    <hyperlink ref="H1:I1" location="Index!A1" display="Regresar al Índice" xr:uid="{9F60E10C-AC6C-47C0-BA3D-8DB15EAB4210}"/>
  </hyperlink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D38C2-90B2-46B3-80BF-FFBEA6B3ED65}">
  <sheetPr codeName="Hoja129"/>
  <dimension ref="A1:K99"/>
  <sheetViews>
    <sheetView workbookViewId="0">
      <selection activeCell="B3" sqref="B3"/>
    </sheetView>
  </sheetViews>
  <sheetFormatPr baseColWidth="10" defaultColWidth="9.140625" defaultRowHeight="12.75" x14ac:dyDescent="0.2"/>
  <cols>
    <col min="1" max="16384" width="9.140625" style="11"/>
  </cols>
  <sheetData>
    <row r="1" spans="1:11" ht="15" x14ac:dyDescent="0.25">
      <c r="A1" s="12" t="s">
        <v>1019</v>
      </c>
      <c r="H1" s="525" t="s">
        <v>39</v>
      </c>
      <c r="I1" s="525"/>
    </row>
    <row r="2" spans="1:11" x14ac:dyDescent="0.2">
      <c r="A2" s="11" t="s">
        <v>497</v>
      </c>
    </row>
    <row r="5" spans="1:11" x14ac:dyDescent="0.2">
      <c r="A5" s="11" t="s">
        <v>375</v>
      </c>
      <c r="B5" s="11" t="s">
        <v>437</v>
      </c>
      <c r="C5" s="11" t="s">
        <v>53</v>
      </c>
      <c r="D5" s="11" t="s">
        <v>438</v>
      </c>
      <c r="G5" s="11" t="s">
        <v>182</v>
      </c>
      <c r="H5" s="11" t="s">
        <v>181</v>
      </c>
      <c r="I5" s="11" t="s">
        <v>836</v>
      </c>
      <c r="J5" s="11" t="s">
        <v>1286</v>
      </c>
      <c r="K5" s="11" t="s">
        <v>851</v>
      </c>
    </row>
    <row r="6" spans="1:11" x14ac:dyDescent="0.2">
      <c r="A6" s="11" t="s">
        <v>69</v>
      </c>
      <c r="B6" s="11" t="s">
        <v>173</v>
      </c>
      <c r="C6" s="279">
        <v>7</v>
      </c>
      <c r="D6" s="279">
        <v>4.5</v>
      </c>
      <c r="G6" s="279">
        <v>-5.6</v>
      </c>
      <c r="H6" s="279">
        <v>-5.0999999999999996</v>
      </c>
      <c r="I6" s="279">
        <v>6.6</v>
      </c>
      <c r="J6" s="279">
        <v>-1.2</v>
      </c>
      <c r="K6" s="279">
        <v>-0.2</v>
      </c>
    </row>
    <row r="7" spans="1:11" x14ac:dyDescent="0.2">
      <c r="A7" s="11" t="s">
        <v>55</v>
      </c>
      <c r="B7" s="11" t="s">
        <v>174</v>
      </c>
      <c r="C7" s="279">
        <v>6</v>
      </c>
      <c r="D7" s="279">
        <v>4.5999999999999996</v>
      </c>
    </row>
    <row r="8" spans="1:11" x14ac:dyDescent="0.2">
      <c r="A8" s="11" t="s">
        <v>55</v>
      </c>
      <c r="B8" s="11" t="s">
        <v>175</v>
      </c>
      <c r="C8" s="279">
        <v>6.3</v>
      </c>
      <c r="D8" s="279">
        <v>4.2</v>
      </c>
    </row>
    <row r="9" spans="1:11" x14ac:dyDescent="0.2">
      <c r="A9" s="11" t="s">
        <v>55</v>
      </c>
      <c r="B9" s="11" t="s">
        <v>176</v>
      </c>
      <c r="C9" s="279">
        <v>8.3000000000000007</v>
      </c>
      <c r="D9" s="279">
        <v>4.7</v>
      </c>
    </row>
    <row r="10" spans="1:11" x14ac:dyDescent="0.2">
      <c r="A10" s="11" t="s">
        <v>55</v>
      </c>
      <c r="B10" s="11" t="s">
        <v>177</v>
      </c>
      <c r="C10" s="279">
        <v>10.7</v>
      </c>
      <c r="D10" s="279">
        <v>5.3</v>
      </c>
    </row>
    <row r="11" spans="1:11" x14ac:dyDescent="0.2">
      <c r="A11" s="11" t="s">
        <v>55</v>
      </c>
      <c r="B11" s="11" t="s">
        <v>178</v>
      </c>
      <c r="C11" s="279">
        <v>9.1</v>
      </c>
      <c r="D11" s="279">
        <v>5.6</v>
      </c>
    </row>
    <row r="12" spans="1:11" x14ac:dyDescent="0.2">
      <c r="A12" s="11" t="s">
        <v>55</v>
      </c>
      <c r="B12" s="11" t="s">
        <v>179</v>
      </c>
      <c r="C12" s="279">
        <v>9.1999999999999993</v>
      </c>
      <c r="D12" s="279">
        <v>6</v>
      </c>
    </row>
    <row r="13" spans="1:11" x14ac:dyDescent="0.2">
      <c r="A13" s="11" t="s">
        <v>55</v>
      </c>
      <c r="B13" s="11" t="s">
        <v>180</v>
      </c>
      <c r="C13" s="279">
        <v>11</v>
      </c>
      <c r="D13" s="279">
        <v>6.8</v>
      </c>
    </row>
    <row r="14" spans="1:11" x14ac:dyDescent="0.2">
      <c r="A14" s="11" t="s">
        <v>55</v>
      </c>
      <c r="B14" s="11" t="s">
        <v>181</v>
      </c>
      <c r="C14" s="279">
        <v>10.3</v>
      </c>
      <c r="D14" s="279">
        <v>7.4</v>
      </c>
    </row>
    <row r="15" spans="1:11" x14ac:dyDescent="0.2">
      <c r="A15" s="11" t="s">
        <v>55</v>
      </c>
      <c r="B15" s="11" t="s">
        <v>182</v>
      </c>
      <c r="C15" s="279">
        <v>9.5</v>
      </c>
      <c r="D15" s="279">
        <v>7.9</v>
      </c>
    </row>
    <row r="16" spans="1:11" x14ac:dyDescent="0.2">
      <c r="A16" s="11" t="s">
        <v>55</v>
      </c>
      <c r="B16" s="11" t="s">
        <v>183</v>
      </c>
      <c r="C16" s="279">
        <v>8.1</v>
      </c>
      <c r="D16" s="279">
        <v>8.3000000000000007</v>
      </c>
    </row>
    <row r="17" spans="1:4" x14ac:dyDescent="0.2">
      <c r="A17" s="11" t="s">
        <v>55</v>
      </c>
      <c r="B17" s="11" t="s">
        <v>184</v>
      </c>
      <c r="C17" s="279">
        <v>8.1</v>
      </c>
      <c r="D17" s="279">
        <v>8.6</v>
      </c>
    </row>
    <row r="18" spans="1:4" x14ac:dyDescent="0.2">
      <c r="A18" s="11" t="s">
        <v>82</v>
      </c>
      <c r="B18" s="11" t="s">
        <v>173</v>
      </c>
      <c r="C18" s="279">
        <v>3.4</v>
      </c>
      <c r="D18" s="279">
        <v>8.3000000000000007</v>
      </c>
    </row>
    <row r="19" spans="1:4" x14ac:dyDescent="0.2">
      <c r="A19" s="11" t="s">
        <v>55</v>
      </c>
      <c r="B19" s="11" t="s">
        <v>174</v>
      </c>
      <c r="C19" s="279">
        <v>4.7</v>
      </c>
      <c r="D19" s="279">
        <v>8.1999999999999993</v>
      </c>
    </row>
    <row r="20" spans="1:4" x14ac:dyDescent="0.2">
      <c r="A20" s="11" t="s">
        <v>55</v>
      </c>
      <c r="B20" s="11" t="s">
        <v>175</v>
      </c>
      <c r="C20" s="279">
        <v>0.6</v>
      </c>
      <c r="D20" s="279">
        <v>7.7</v>
      </c>
    </row>
    <row r="21" spans="1:4" x14ac:dyDescent="0.2">
      <c r="A21" s="11" t="s">
        <v>55</v>
      </c>
      <c r="B21" s="11" t="s">
        <v>176</v>
      </c>
      <c r="C21" s="279">
        <v>0.1</v>
      </c>
      <c r="D21" s="279">
        <v>7.1</v>
      </c>
    </row>
    <row r="22" spans="1:4" x14ac:dyDescent="0.2">
      <c r="A22" s="11" t="s">
        <v>55</v>
      </c>
      <c r="B22" s="11" t="s">
        <v>177</v>
      </c>
      <c r="C22" s="279">
        <v>-1</v>
      </c>
      <c r="D22" s="279">
        <v>6.1</v>
      </c>
    </row>
    <row r="23" spans="1:4" x14ac:dyDescent="0.2">
      <c r="A23" s="11" t="s">
        <v>55</v>
      </c>
      <c r="B23" s="11" t="s">
        <v>178</v>
      </c>
      <c r="C23" s="279">
        <v>-1.6</v>
      </c>
      <c r="D23" s="279">
        <v>5.2</v>
      </c>
    </row>
    <row r="24" spans="1:4" x14ac:dyDescent="0.2">
      <c r="A24" s="11" t="s">
        <v>55</v>
      </c>
      <c r="B24" s="11" t="s">
        <v>179</v>
      </c>
      <c r="C24" s="279">
        <v>-1.7</v>
      </c>
      <c r="D24" s="279">
        <v>4.3</v>
      </c>
    </row>
    <row r="25" spans="1:4" x14ac:dyDescent="0.2">
      <c r="A25" s="11" t="s">
        <v>55</v>
      </c>
      <c r="B25" s="11" t="s">
        <v>180</v>
      </c>
      <c r="C25" s="279">
        <v>0.5</v>
      </c>
      <c r="D25" s="279">
        <v>3.4</v>
      </c>
    </row>
    <row r="26" spans="1:4" x14ac:dyDescent="0.2">
      <c r="A26" s="11" t="s">
        <v>55</v>
      </c>
      <c r="B26" s="11" t="s">
        <v>181</v>
      </c>
      <c r="C26" s="279">
        <v>2</v>
      </c>
      <c r="D26" s="279">
        <v>2.7</v>
      </c>
    </row>
    <row r="27" spans="1:4" x14ac:dyDescent="0.2">
      <c r="A27" s="11" t="s">
        <v>55</v>
      </c>
      <c r="B27" s="11" t="s">
        <v>182</v>
      </c>
      <c r="C27" s="279">
        <v>0.8</v>
      </c>
      <c r="D27" s="279">
        <v>2</v>
      </c>
    </row>
    <row r="28" spans="1:4" x14ac:dyDescent="0.2">
      <c r="A28" s="11" t="s">
        <v>55</v>
      </c>
      <c r="B28" s="11" t="s">
        <v>183</v>
      </c>
      <c r="C28" s="279">
        <v>3.2</v>
      </c>
      <c r="D28" s="279">
        <v>1.6</v>
      </c>
    </row>
    <row r="29" spans="1:4" x14ac:dyDescent="0.2">
      <c r="A29" s="11" t="s">
        <v>55</v>
      </c>
      <c r="B29" s="11" t="s">
        <v>184</v>
      </c>
      <c r="C29" s="279">
        <v>1.1000000000000001</v>
      </c>
      <c r="D29" s="279">
        <v>1</v>
      </c>
    </row>
    <row r="30" spans="1:4" x14ac:dyDescent="0.2">
      <c r="A30" s="11" t="s">
        <v>83</v>
      </c>
      <c r="B30" s="11" t="s">
        <v>173</v>
      </c>
      <c r="C30" s="279">
        <v>0.9</v>
      </c>
      <c r="D30" s="279">
        <v>0.8</v>
      </c>
    </row>
    <row r="31" spans="1:4" x14ac:dyDescent="0.2">
      <c r="A31" s="11" t="s">
        <v>55</v>
      </c>
      <c r="B31" s="11" t="s">
        <v>174</v>
      </c>
      <c r="C31" s="279">
        <v>-2.1</v>
      </c>
      <c r="D31" s="279">
        <v>0.2</v>
      </c>
    </row>
    <row r="32" spans="1:4" x14ac:dyDescent="0.2">
      <c r="A32" s="11" t="s">
        <v>55</v>
      </c>
      <c r="B32" s="11" t="s">
        <v>175</v>
      </c>
      <c r="C32" s="279">
        <v>0.5</v>
      </c>
      <c r="D32" s="279">
        <v>0.2</v>
      </c>
    </row>
    <row r="33" spans="1:4" x14ac:dyDescent="0.2">
      <c r="A33" s="11" t="s">
        <v>55</v>
      </c>
      <c r="B33" s="11" t="s">
        <v>176</v>
      </c>
      <c r="C33" s="279">
        <v>1.7</v>
      </c>
      <c r="D33" s="279">
        <v>0.4</v>
      </c>
    </row>
    <row r="34" spans="1:4" x14ac:dyDescent="0.2">
      <c r="A34" s="11" t="s">
        <v>55</v>
      </c>
      <c r="B34" s="11" t="s">
        <v>177</v>
      </c>
      <c r="C34" s="279">
        <v>2.2999999999999998</v>
      </c>
      <c r="D34" s="279">
        <v>0.6</v>
      </c>
    </row>
    <row r="35" spans="1:4" x14ac:dyDescent="0.2">
      <c r="A35" s="11" t="s">
        <v>55</v>
      </c>
      <c r="B35" s="11" t="s">
        <v>178</v>
      </c>
      <c r="C35" s="279">
        <v>4.3</v>
      </c>
      <c r="D35" s="279">
        <v>1.1000000000000001</v>
      </c>
    </row>
    <row r="36" spans="1:4" x14ac:dyDescent="0.2">
      <c r="A36" s="11" t="s">
        <v>55</v>
      </c>
      <c r="B36" s="11" t="s">
        <v>179</v>
      </c>
      <c r="C36" s="279">
        <v>5.9</v>
      </c>
      <c r="D36" s="279">
        <v>1.8</v>
      </c>
    </row>
    <row r="37" spans="1:4" x14ac:dyDescent="0.2">
      <c r="A37" s="11" t="s">
        <v>55</v>
      </c>
      <c r="B37" s="11" t="s">
        <v>180</v>
      </c>
      <c r="C37" s="279">
        <v>3.3</v>
      </c>
      <c r="D37" s="279">
        <v>2</v>
      </c>
    </row>
    <row r="38" spans="1:4" x14ac:dyDescent="0.2">
      <c r="A38" s="11" t="s">
        <v>55</v>
      </c>
      <c r="B38" s="11" t="s">
        <v>181</v>
      </c>
      <c r="C38" s="279">
        <v>3.7</v>
      </c>
      <c r="D38" s="279">
        <v>2.1</v>
      </c>
    </row>
    <row r="39" spans="1:4" x14ac:dyDescent="0.2">
      <c r="A39" s="11" t="s">
        <v>55</v>
      </c>
      <c r="B39" s="11" t="s">
        <v>182</v>
      </c>
      <c r="C39" s="279">
        <v>4.8</v>
      </c>
      <c r="D39" s="279">
        <v>2.5</v>
      </c>
    </row>
    <row r="40" spans="1:4" x14ac:dyDescent="0.2">
      <c r="A40" s="11" t="s">
        <v>55</v>
      </c>
      <c r="B40" s="11" t="s">
        <v>183</v>
      </c>
      <c r="C40" s="279">
        <v>4.0999999999999996</v>
      </c>
      <c r="D40" s="279">
        <v>2.5</v>
      </c>
    </row>
    <row r="41" spans="1:4" x14ac:dyDescent="0.2">
      <c r="A41" s="11" t="s">
        <v>55</v>
      </c>
      <c r="B41" s="11" t="s">
        <v>184</v>
      </c>
      <c r="C41" s="279">
        <v>6.8</v>
      </c>
      <c r="D41" s="279">
        <v>3</v>
      </c>
    </row>
    <row r="42" spans="1:4" x14ac:dyDescent="0.2">
      <c r="A42" s="11" t="s">
        <v>84</v>
      </c>
      <c r="B42" s="11" t="s">
        <v>173</v>
      </c>
      <c r="C42" s="279">
        <v>3.7</v>
      </c>
      <c r="D42" s="279">
        <v>3.2</v>
      </c>
    </row>
    <row r="43" spans="1:4" x14ac:dyDescent="0.2">
      <c r="A43" s="11" t="s">
        <v>55</v>
      </c>
      <c r="B43" s="11" t="s">
        <v>174</v>
      </c>
      <c r="C43" s="279">
        <v>6.6</v>
      </c>
      <c r="D43" s="279">
        <v>4</v>
      </c>
    </row>
    <row r="44" spans="1:4" x14ac:dyDescent="0.2">
      <c r="A44" s="11" t="s">
        <v>55</v>
      </c>
      <c r="B44" s="11" t="s">
        <v>175</v>
      </c>
      <c r="C44" s="279">
        <v>6.5</v>
      </c>
      <c r="D44" s="279">
        <v>4.5</v>
      </c>
    </row>
    <row r="45" spans="1:4" x14ac:dyDescent="0.2">
      <c r="A45" s="11" t="s">
        <v>55</v>
      </c>
      <c r="B45" s="11" t="s">
        <v>176</v>
      </c>
      <c r="C45" s="279">
        <v>6.6</v>
      </c>
      <c r="D45" s="279">
        <v>4.9000000000000004</v>
      </c>
    </row>
    <row r="46" spans="1:4" x14ac:dyDescent="0.2">
      <c r="A46" s="11" t="s">
        <v>55</v>
      </c>
      <c r="B46" s="11" t="s">
        <v>177</v>
      </c>
      <c r="C46" s="279">
        <v>5</v>
      </c>
      <c r="D46" s="279">
        <v>5.0999999999999996</v>
      </c>
    </row>
    <row r="47" spans="1:4" x14ac:dyDescent="0.2">
      <c r="A47" s="11" t="s">
        <v>55</v>
      </c>
      <c r="B47" s="11" t="s">
        <v>178</v>
      </c>
      <c r="C47" s="279">
        <v>5.5</v>
      </c>
      <c r="D47" s="279">
        <v>5.2</v>
      </c>
    </row>
    <row r="48" spans="1:4" x14ac:dyDescent="0.2">
      <c r="A48" s="11" t="s">
        <v>55</v>
      </c>
      <c r="B48" s="11" t="s">
        <v>179</v>
      </c>
      <c r="C48" s="279">
        <v>4.5999999999999996</v>
      </c>
      <c r="D48" s="279">
        <v>5.0999999999999996</v>
      </c>
    </row>
    <row r="49" spans="1:4" x14ac:dyDescent="0.2">
      <c r="A49" s="11" t="s">
        <v>55</v>
      </c>
      <c r="B49" s="11" t="s">
        <v>180</v>
      </c>
      <c r="C49" s="279">
        <v>8.4</v>
      </c>
      <c r="D49" s="279">
        <v>5.5</v>
      </c>
    </row>
    <row r="50" spans="1:4" x14ac:dyDescent="0.2">
      <c r="A50" s="11" t="s">
        <v>55</v>
      </c>
      <c r="B50" s="11" t="s">
        <v>181</v>
      </c>
      <c r="C50" s="279">
        <v>9.3000000000000007</v>
      </c>
      <c r="D50" s="279">
        <v>6</v>
      </c>
    </row>
    <row r="51" spans="1:4" x14ac:dyDescent="0.2">
      <c r="A51" s="11" t="s">
        <v>55</v>
      </c>
      <c r="B51" s="11" t="s">
        <v>182</v>
      </c>
      <c r="C51" s="279">
        <v>12.2</v>
      </c>
      <c r="D51" s="279">
        <v>6.6</v>
      </c>
    </row>
    <row r="52" spans="1:4" x14ac:dyDescent="0.2">
      <c r="A52" s="11" t="s">
        <v>55</v>
      </c>
      <c r="B52" s="11" t="s">
        <v>183</v>
      </c>
      <c r="C52" s="279">
        <v>13.2</v>
      </c>
      <c r="D52" s="279">
        <v>7.4</v>
      </c>
    </row>
    <row r="53" spans="1:4" x14ac:dyDescent="0.2">
      <c r="A53" s="11" t="s">
        <v>55</v>
      </c>
      <c r="B53" s="11" t="s">
        <v>184</v>
      </c>
      <c r="C53" s="279">
        <v>13.1</v>
      </c>
      <c r="D53" s="279">
        <v>7.9</v>
      </c>
    </row>
    <row r="54" spans="1:4" x14ac:dyDescent="0.2">
      <c r="A54" s="11" t="s">
        <v>85</v>
      </c>
      <c r="B54" s="11" t="s">
        <v>173</v>
      </c>
      <c r="C54" s="279">
        <v>15.9</v>
      </c>
      <c r="D54" s="279">
        <v>8.9</v>
      </c>
    </row>
    <row r="55" spans="1:4" x14ac:dyDescent="0.2">
      <c r="A55" s="11" t="s">
        <v>55</v>
      </c>
      <c r="B55" s="11" t="s">
        <v>174</v>
      </c>
      <c r="C55" s="279">
        <v>14.6</v>
      </c>
      <c r="D55" s="279">
        <v>9.6</v>
      </c>
    </row>
    <row r="56" spans="1:4" x14ac:dyDescent="0.2">
      <c r="A56" s="11" t="s">
        <v>55</v>
      </c>
      <c r="B56" s="11" t="s">
        <v>175</v>
      </c>
      <c r="C56" s="279">
        <v>16.8</v>
      </c>
      <c r="D56" s="279">
        <v>10.5</v>
      </c>
    </row>
    <row r="57" spans="1:4" x14ac:dyDescent="0.2">
      <c r="A57" s="11" t="s">
        <v>55</v>
      </c>
      <c r="B57" s="11" t="s">
        <v>176</v>
      </c>
      <c r="C57" s="279">
        <v>15.1</v>
      </c>
      <c r="D57" s="279">
        <v>11.2</v>
      </c>
    </row>
    <row r="58" spans="1:4" x14ac:dyDescent="0.2">
      <c r="A58" s="11" t="s">
        <v>55</v>
      </c>
      <c r="B58" s="11" t="s">
        <v>177</v>
      </c>
      <c r="C58" s="279">
        <v>14.7</v>
      </c>
      <c r="D58" s="279">
        <v>12</v>
      </c>
    </row>
    <row r="59" spans="1:4" x14ac:dyDescent="0.2">
      <c r="A59" s="11" t="s">
        <v>55</v>
      </c>
      <c r="B59" s="11" t="s">
        <v>178</v>
      </c>
      <c r="C59" s="279">
        <v>12.9</v>
      </c>
      <c r="D59" s="279">
        <v>12.6</v>
      </c>
    </row>
    <row r="60" spans="1:4" x14ac:dyDescent="0.2">
      <c r="A60" s="11" t="s">
        <v>55</v>
      </c>
      <c r="B60" s="11" t="s">
        <v>179</v>
      </c>
      <c r="C60" s="279">
        <v>14.9</v>
      </c>
      <c r="D60" s="279">
        <v>13.4</v>
      </c>
    </row>
    <row r="61" spans="1:4" x14ac:dyDescent="0.2">
      <c r="A61" s="11" t="s">
        <v>55</v>
      </c>
      <c r="B61" s="11" t="s">
        <v>180</v>
      </c>
      <c r="C61" s="279">
        <v>11.3</v>
      </c>
      <c r="D61" s="279">
        <v>13.7</v>
      </c>
    </row>
    <row r="62" spans="1:4" x14ac:dyDescent="0.2">
      <c r="A62" s="11" t="s">
        <v>55</v>
      </c>
      <c r="B62" s="11" t="s">
        <v>181</v>
      </c>
      <c r="C62" s="279">
        <v>9.9</v>
      </c>
      <c r="D62" s="279">
        <v>13.7</v>
      </c>
    </row>
    <row r="63" spans="1:4" x14ac:dyDescent="0.2">
      <c r="A63" s="11" t="s">
        <v>55</v>
      </c>
      <c r="B63" s="11" t="s">
        <v>182</v>
      </c>
      <c r="C63" s="279">
        <v>7.9</v>
      </c>
      <c r="D63" s="279">
        <v>13.4</v>
      </c>
    </row>
    <row r="64" spans="1:4" x14ac:dyDescent="0.2">
      <c r="A64" s="11" t="s">
        <v>55</v>
      </c>
      <c r="B64" s="11" t="s">
        <v>183</v>
      </c>
      <c r="C64" s="279">
        <v>6.7</v>
      </c>
      <c r="D64" s="279">
        <v>12.8</v>
      </c>
    </row>
    <row r="65" spans="1:4" x14ac:dyDescent="0.2">
      <c r="A65" s="11" t="s">
        <v>55</v>
      </c>
      <c r="B65" s="11" t="s">
        <v>184</v>
      </c>
      <c r="C65" s="279">
        <v>7</v>
      </c>
      <c r="D65" s="279">
        <v>12.3</v>
      </c>
    </row>
    <row r="66" spans="1:4" x14ac:dyDescent="0.2">
      <c r="A66" s="11" t="s">
        <v>86</v>
      </c>
      <c r="B66" s="11" t="s">
        <v>173</v>
      </c>
      <c r="C66" s="279">
        <v>5.6</v>
      </c>
      <c r="D66" s="279">
        <v>11.5</v>
      </c>
    </row>
    <row r="67" spans="1:4" x14ac:dyDescent="0.2">
      <c r="A67" s="11" t="s">
        <v>55</v>
      </c>
      <c r="B67" s="11" t="s">
        <v>174</v>
      </c>
      <c r="C67" s="279">
        <v>6</v>
      </c>
      <c r="D67" s="279">
        <v>10.7</v>
      </c>
    </row>
    <row r="68" spans="1:4" x14ac:dyDescent="0.2">
      <c r="A68" s="11" t="s">
        <v>55</v>
      </c>
      <c r="B68" s="11" t="s">
        <v>175</v>
      </c>
      <c r="C68" s="279">
        <v>3.7</v>
      </c>
      <c r="D68" s="279">
        <v>9.6</v>
      </c>
    </row>
    <row r="69" spans="1:4" x14ac:dyDescent="0.2">
      <c r="A69" s="11" t="s">
        <v>55</v>
      </c>
      <c r="B69" s="11" t="s">
        <v>176</v>
      </c>
      <c r="C69" s="279">
        <v>5.0999999999999996</v>
      </c>
      <c r="D69" s="279">
        <v>8.8000000000000007</v>
      </c>
    </row>
    <row r="70" spans="1:4" x14ac:dyDescent="0.2">
      <c r="A70" s="11" t="s">
        <v>55</v>
      </c>
      <c r="B70" s="11" t="s">
        <v>177</v>
      </c>
      <c r="C70" s="279">
        <v>7.9</v>
      </c>
      <c r="D70" s="279">
        <v>8.1999999999999993</v>
      </c>
    </row>
    <row r="71" spans="1:4" x14ac:dyDescent="0.2">
      <c r="A71" s="11" t="s">
        <v>55</v>
      </c>
      <c r="B71" s="11" t="s">
        <v>178</v>
      </c>
      <c r="C71" s="279">
        <v>8.6999999999999993</v>
      </c>
      <c r="D71" s="279">
        <v>7.9</v>
      </c>
    </row>
    <row r="72" spans="1:4" x14ac:dyDescent="0.2">
      <c r="A72" s="11" t="s">
        <v>55</v>
      </c>
      <c r="B72" s="11" t="s">
        <v>179</v>
      </c>
      <c r="C72" s="279">
        <v>9.4</v>
      </c>
      <c r="D72" s="279">
        <v>7.4</v>
      </c>
    </row>
    <row r="73" spans="1:4" x14ac:dyDescent="0.2">
      <c r="A73" s="11" t="s">
        <v>55</v>
      </c>
      <c r="B73" s="11" t="s">
        <v>180</v>
      </c>
      <c r="C73" s="279">
        <v>11.2</v>
      </c>
      <c r="D73" s="279">
        <v>7.4</v>
      </c>
    </row>
    <row r="74" spans="1:4" x14ac:dyDescent="0.2">
      <c r="A74" s="11" t="s">
        <v>55</v>
      </c>
      <c r="B74" s="11" t="s">
        <v>181</v>
      </c>
      <c r="C74" s="279">
        <v>11.9</v>
      </c>
      <c r="D74" s="279">
        <v>7.6</v>
      </c>
    </row>
    <row r="75" spans="1:4" x14ac:dyDescent="0.2">
      <c r="A75" s="11" t="s">
        <v>55</v>
      </c>
      <c r="B75" s="11" t="s">
        <v>182</v>
      </c>
      <c r="C75" s="279">
        <v>10.8</v>
      </c>
      <c r="D75" s="279">
        <v>7.8</v>
      </c>
    </row>
    <row r="76" spans="1:4" x14ac:dyDescent="0.2">
      <c r="A76" s="11" t="s">
        <v>55</v>
      </c>
      <c r="B76" s="11" t="s">
        <v>183</v>
      </c>
      <c r="C76" s="279">
        <v>9.8000000000000007</v>
      </c>
      <c r="D76" s="279">
        <v>8.1</v>
      </c>
    </row>
    <row r="77" spans="1:4" x14ac:dyDescent="0.2">
      <c r="A77" s="11" t="s">
        <v>55</v>
      </c>
      <c r="B77" s="11" t="s">
        <v>184</v>
      </c>
      <c r="C77" s="279">
        <v>8.9</v>
      </c>
      <c r="D77" s="279">
        <v>8.1999999999999993</v>
      </c>
    </row>
    <row r="78" spans="1:4" x14ac:dyDescent="0.2">
      <c r="A78" s="11" t="s">
        <v>87</v>
      </c>
      <c r="B78" s="11" t="s">
        <v>173</v>
      </c>
      <c r="C78" s="279">
        <v>11.4</v>
      </c>
      <c r="D78" s="279">
        <v>8.6999999999999993</v>
      </c>
    </row>
    <row r="79" spans="1:4" x14ac:dyDescent="0.2">
      <c r="A79" s="11" t="s">
        <v>55</v>
      </c>
      <c r="B79" s="11" t="s">
        <v>174</v>
      </c>
      <c r="C79" s="279">
        <v>11.7</v>
      </c>
      <c r="D79" s="279">
        <v>9.1999999999999993</v>
      </c>
    </row>
    <row r="80" spans="1:4" x14ac:dyDescent="0.2">
      <c r="A80" s="11" t="s">
        <v>55</v>
      </c>
      <c r="B80" s="11" t="s">
        <v>175</v>
      </c>
      <c r="C80" s="279">
        <v>12.7</v>
      </c>
      <c r="D80" s="279">
        <v>10</v>
      </c>
    </row>
    <row r="81" spans="1:4" x14ac:dyDescent="0.2">
      <c r="A81" s="11" t="s">
        <v>55</v>
      </c>
      <c r="B81" s="11" t="s">
        <v>176</v>
      </c>
      <c r="C81" s="279">
        <v>14.2</v>
      </c>
      <c r="D81" s="279">
        <v>10.7</v>
      </c>
    </row>
    <row r="82" spans="1:4" x14ac:dyDescent="0.2">
      <c r="A82" s="11" t="s">
        <v>55</v>
      </c>
      <c r="B82" s="11" t="s">
        <v>177</v>
      </c>
      <c r="C82" s="279">
        <v>12.6</v>
      </c>
      <c r="D82" s="279">
        <v>11.1</v>
      </c>
    </row>
    <row r="83" spans="1:4" x14ac:dyDescent="0.2">
      <c r="A83" s="11" t="s">
        <v>55</v>
      </c>
      <c r="B83" s="11" t="s">
        <v>178</v>
      </c>
      <c r="C83" s="279">
        <v>11.8</v>
      </c>
      <c r="D83" s="279">
        <v>11.4</v>
      </c>
    </row>
    <row r="84" spans="1:4" x14ac:dyDescent="0.2">
      <c r="A84" s="11" t="s">
        <v>55</v>
      </c>
      <c r="B84" s="11" t="s">
        <v>179</v>
      </c>
      <c r="C84" s="279">
        <v>9.8000000000000007</v>
      </c>
      <c r="D84" s="279">
        <v>11.4</v>
      </c>
    </row>
    <row r="85" spans="1:4" x14ac:dyDescent="0.2">
      <c r="A85" s="11" t="s">
        <v>55</v>
      </c>
      <c r="B85" s="11" t="s">
        <v>180</v>
      </c>
      <c r="C85" s="279">
        <v>7</v>
      </c>
      <c r="D85" s="279">
        <v>11.1</v>
      </c>
    </row>
    <row r="86" spans="1:4" x14ac:dyDescent="0.2">
      <c r="A86" s="11" t="s">
        <v>55</v>
      </c>
      <c r="B86" s="11" t="s">
        <v>181</v>
      </c>
      <c r="C86" s="279">
        <v>7.1</v>
      </c>
      <c r="D86" s="279">
        <v>10.7</v>
      </c>
    </row>
    <row r="87" spans="1:4" x14ac:dyDescent="0.2">
      <c r="A87" s="11" t="s">
        <v>55</v>
      </c>
      <c r="B87" s="11" t="s">
        <v>182</v>
      </c>
      <c r="C87" s="279">
        <v>6.6</v>
      </c>
      <c r="D87" s="279">
        <v>10.3</v>
      </c>
    </row>
    <row r="88" spans="1:4" x14ac:dyDescent="0.2">
      <c r="A88" s="11" t="s">
        <v>55</v>
      </c>
      <c r="B88" s="11" t="s">
        <v>183</v>
      </c>
      <c r="C88" s="279">
        <v>5.3</v>
      </c>
      <c r="D88" s="279">
        <v>9.9</v>
      </c>
    </row>
    <row r="89" spans="1:4" x14ac:dyDescent="0.2">
      <c r="A89" s="11" t="s">
        <v>55</v>
      </c>
      <c r="B89" s="11" t="s">
        <v>184</v>
      </c>
      <c r="C89" s="279">
        <v>5.3</v>
      </c>
      <c r="D89" s="279">
        <v>9.6</v>
      </c>
    </row>
    <row r="90" spans="1:4" x14ac:dyDescent="0.2">
      <c r="A90" s="11" t="s">
        <v>88</v>
      </c>
      <c r="B90" s="11" t="s">
        <v>173</v>
      </c>
      <c r="C90" s="279">
        <v>2.6</v>
      </c>
      <c r="D90" s="279">
        <v>8.9</v>
      </c>
    </row>
    <row r="91" spans="1:4" x14ac:dyDescent="0.2">
      <c r="A91" s="11" t="s">
        <v>55</v>
      </c>
      <c r="B91" s="11" t="s">
        <v>174</v>
      </c>
      <c r="C91" s="279">
        <v>2.7</v>
      </c>
      <c r="D91" s="279">
        <v>8.1999999999999993</v>
      </c>
    </row>
    <row r="92" spans="1:4" x14ac:dyDescent="0.2">
      <c r="A92" s="11" t="s">
        <v>55</v>
      </c>
      <c r="B92" s="11" t="s">
        <v>175</v>
      </c>
      <c r="C92" s="279">
        <v>2.8</v>
      </c>
      <c r="D92" s="279">
        <v>7.3</v>
      </c>
    </row>
    <row r="93" spans="1:4" x14ac:dyDescent="0.2">
      <c r="A93" s="11" t="s">
        <v>55</v>
      </c>
      <c r="B93" s="11" t="s">
        <v>176</v>
      </c>
      <c r="C93" s="279">
        <v>-2.1</v>
      </c>
      <c r="D93" s="279">
        <v>6</v>
      </c>
    </row>
    <row r="94" spans="1:4" x14ac:dyDescent="0.2">
      <c r="A94" s="11" t="s">
        <v>55</v>
      </c>
      <c r="B94" s="11" t="s">
        <v>177</v>
      </c>
      <c r="C94" s="279">
        <v>-4.8</v>
      </c>
      <c r="D94" s="279">
        <v>4.5</v>
      </c>
    </row>
    <row r="95" spans="1:4" x14ac:dyDescent="0.2">
      <c r="A95" s="11" t="s">
        <v>55</v>
      </c>
      <c r="B95" s="11" t="s">
        <v>178</v>
      </c>
      <c r="C95" s="279">
        <v>-4.7</v>
      </c>
      <c r="D95" s="279">
        <v>3.2</v>
      </c>
    </row>
    <row r="96" spans="1:4" x14ac:dyDescent="0.2">
      <c r="A96" s="11" t="s">
        <v>55</v>
      </c>
      <c r="B96" s="11" t="s">
        <v>179</v>
      </c>
      <c r="C96" s="279">
        <v>-6</v>
      </c>
      <c r="D96" s="279">
        <v>1.8</v>
      </c>
    </row>
    <row r="97" spans="1:4" x14ac:dyDescent="0.2">
      <c r="A97" s="11" t="s">
        <v>55</v>
      </c>
      <c r="B97" s="11" t="s">
        <v>180</v>
      </c>
      <c r="C97" s="279">
        <v>-4.5999999999999996</v>
      </c>
      <c r="D97" s="279">
        <v>0.9</v>
      </c>
    </row>
    <row r="98" spans="1:4" x14ac:dyDescent="0.2">
      <c r="A98" s="11" t="s">
        <v>55</v>
      </c>
      <c r="B98" s="11" t="s">
        <v>181</v>
      </c>
      <c r="C98" s="279">
        <v>-5.0999999999999996</v>
      </c>
      <c r="D98" s="279">
        <v>-0.2</v>
      </c>
    </row>
    <row r="99" spans="1:4" x14ac:dyDescent="0.2">
      <c r="A99" s="11" t="s">
        <v>55</v>
      </c>
      <c r="B99" s="11" t="s">
        <v>182</v>
      </c>
      <c r="C99" s="279">
        <v>-5.6</v>
      </c>
      <c r="D99" s="279">
        <v>-1.2</v>
      </c>
    </row>
  </sheetData>
  <mergeCells count="1">
    <mergeCell ref="H1:I1"/>
  </mergeCells>
  <hyperlinks>
    <hyperlink ref="H1:I1" location="Index!A1" display="Regresar al Índice" xr:uid="{ED451C36-856E-4A54-A873-98372914A59D}"/>
  </hyperlink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053CD-2852-430B-A94A-2F8E4A62143C}">
  <sheetPr codeName="Hoja130"/>
  <dimension ref="A1:I24"/>
  <sheetViews>
    <sheetView workbookViewId="0">
      <selection activeCell="B3" sqref="B3"/>
    </sheetView>
  </sheetViews>
  <sheetFormatPr baseColWidth="10" defaultColWidth="9.140625" defaultRowHeight="12.75" x14ac:dyDescent="0.2"/>
  <cols>
    <col min="1" max="16384" width="9.140625" style="11"/>
  </cols>
  <sheetData>
    <row r="1" spans="1:9" ht="15" x14ac:dyDescent="0.25">
      <c r="A1" s="12" t="s">
        <v>1020</v>
      </c>
      <c r="H1" s="525" t="s">
        <v>39</v>
      </c>
      <c r="I1" s="525"/>
    </row>
    <row r="2" spans="1:9" x14ac:dyDescent="0.2">
      <c r="A2" s="11" t="s">
        <v>497</v>
      </c>
    </row>
    <row r="5" spans="1:9" x14ac:dyDescent="0.2">
      <c r="A5" s="11" t="s">
        <v>2</v>
      </c>
      <c r="B5" s="11" t="s">
        <v>447</v>
      </c>
    </row>
    <row r="6" spans="1:9" x14ac:dyDescent="0.2">
      <c r="A6" s="11" t="s">
        <v>17</v>
      </c>
      <c r="B6" s="279">
        <v>0.2</v>
      </c>
    </row>
    <row r="7" spans="1:9" x14ac:dyDescent="0.2">
      <c r="A7" s="11" t="s">
        <v>31</v>
      </c>
      <c r="B7" s="279">
        <v>0.6</v>
      </c>
    </row>
    <row r="8" spans="1:9" x14ac:dyDescent="0.2">
      <c r="A8" s="11" t="s">
        <v>32</v>
      </c>
      <c r="B8" s="279">
        <v>0.7</v>
      </c>
    </row>
    <row r="9" spans="1:9" x14ac:dyDescent="0.2">
      <c r="A9" s="11" t="s">
        <v>9</v>
      </c>
      <c r="B9" s="279">
        <v>1.1000000000000001</v>
      </c>
    </row>
    <row r="10" spans="1:9" x14ac:dyDescent="0.2">
      <c r="A10" s="11" t="s">
        <v>26</v>
      </c>
      <c r="B10" s="279">
        <v>1.2</v>
      </c>
    </row>
    <row r="11" spans="1:9" x14ac:dyDescent="0.2">
      <c r="A11" s="11" t="s">
        <v>12</v>
      </c>
      <c r="B11" s="279">
        <v>1.4</v>
      </c>
    </row>
    <row r="12" spans="1:9" x14ac:dyDescent="0.2">
      <c r="A12" s="11" t="s">
        <v>3</v>
      </c>
      <c r="B12" s="279">
        <v>2</v>
      </c>
    </row>
    <row r="13" spans="1:9" x14ac:dyDescent="0.2">
      <c r="A13" s="11" t="s">
        <v>22</v>
      </c>
      <c r="B13" s="279">
        <v>2.4</v>
      </c>
    </row>
    <row r="14" spans="1:9" x14ac:dyDescent="0.2">
      <c r="A14" s="11" t="s">
        <v>25</v>
      </c>
      <c r="B14" s="279">
        <v>2.9</v>
      </c>
    </row>
    <row r="15" spans="1:9" x14ac:dyDescent="0.2">
      <c r="A15" s="11" t="s">
        <v>23</v>
      </c>
      <c r="B15" s="279">
        <v>3.4</v>
      </c>
    </row>
    <row r="16" spans="1:9" x14ac:dyDescent="0.2">
      <c r="A16" s="11" t="s">
        <v>13</v>
      </c>
      <c r="B16" s="279">
        <v>4.5</v>
      </c>
    </row>
    <row r="17" spans="1:2" x14ac:dyDescent="0.2">
      <c r="A17" s="11" t="s">
        <v>14</v>
      </c>
      <c r="B17" s="279">
        <v>5.8</v>
      </c>
    </row>
    <row r="18" spans="1:2" x14ac:dyDescent="0.2">
      <c r="A18" s="11" t="s">
        <v>27</v>
      </c>
      <c r="B18" s="279">
        <v>6.3</v>
      </c>
    </row>
    <row r="19" spans="1:2" x14ac:dyDescent="0.2">
      <c r="A19" s="11" t="s">
        <v>0</v>
      </c>
      <c r="B19" s="279">
        <v>6.5</v>
      </c>
    </row>
    <row r="20" spans="1:2" x14ac:dyDescent="0.2">
      <c r="A20" s="11" t="s">
        <v>29</v>
      </c>
      <c r="B20" s="279">
        <v>8.6999999999999993</v>
      </c>
    </row>
    <row r="21" spans="1:2" x14ac:dyDescent="0.2">
      <c r="A21" s="11" t="s">
        <v>10</v>
      </c>
      <c r="B21" s="279">
        <v>8.8000000000000007</v>
      </c>
    </row>
    <row r="22" spans="1:2" x14ac:dyDescent="0.2">
      <c r="A22" s="11" t="s">
        <v>20</v>
      </c>
      <c r="B22" s="279">
        <v>9.9</v>
      </c>
    </row>
    <row r="23" spans="1:2" x14ac:dyDescent="0.2">
      <c r="A23" s="11" t="s">
        <v>4</v>
      </c>
      <c r="B23" s="279">
        <v>13.4</v>
      </c>
    </row>
    <row r="24" spans="1:2" x14ac:dyDescent="0.2">
      <c r="A24" s="11" t="s">
        <v>8</v>
      </c>
      <c r="B24" s="279">
        <v>13.8</v>
      </c>
    </row>
  </sheetData>
  <mergeCells count="1">
    <mergeCell ref="H1:I1"/>
  </mergeCells>
  <hyperlinks>
    <hyperlink ref="H1:I1" location="Index!A1" display="Regresar al Índice" xr:uid="{6D8512B7-D767-40EE-A5B8-4D5AE3A2B1D3}"/>
  </hyperlink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1"/>
  <dimension ref="A1:J14"/>
  <sheetViews>
    <sheetView workbookViewId="0">
      <selection activeCell="B3" sqref="B3"/>
    </sheetView>
  </sheetViews>
  <sheetFormatPr baseColWidth="10" defaultRowHeight="12.75" x14ac:dyDescent="0.2"/>
  <cols>
    <col min="1" max="1" width="32.42578125" style="140" customWidth="1"/>
    <col min="2" max="2" width="12.140625" style="140" customWidth="1"/>
    <col min="3" max="3" width="11.85546875" style="140" customWidth="1"/>
    <col min="4" max="4" width="11.42578125" style="140" customWidth="1"/>
    <col min="5" max="6" width="10.5703125" style="140" customWidth="1"/>
    <col min="7" max="7" width="7.85546875" style="140" bestFit="1" customWidth="1"/>
    <col min="8" max="8" width="6.140625" style="140" bestFit="1" customWidth="1"/>
    <col min="9" max="9" width="7.85546875" style="140" bestFit="1" customWidth="1"/>
    <col min="10" max="10" width="6.42578125" style="140" bestFit="1" customWidth="1"/>
    <col min="11" max="16384" width="11.42578125" style="140"/>
  </cols>
  <sheetData>
    <row r="1" spans="1:10" ht="15" x14ac:dyDescent="0.25">
      <c r="A1" s="12" t="s">
        <v>1033</v>
      </c>
      <c r="H1" s="525" t="s">
        <v>39</v>
      </c>
      <c r="I1" s="525"/>
      <c r="J1" s="539"/>
    </row>
    <row r="2" spans="1:10" x14ac:dyDescent="0.2">
      <c r="A2" s="140" t="s">
        <v>325</v>
      </c>
    </row>
    <row r="3" spans="1:10" x14ac:dyDescent="0.2">
      <c r="A3" s="51"/>
      <c r="B3" s="51"/>
      <c r="C3" s="51"/>
      <c r="D3" s="51"/>
      <c r="E3" s="51"/>
    </row>
    <row r="4" spans="1:10" ht="14.25" customHeight="1" x14ac:dyDescent="0.2">
      <c r="A4" s="540" t="s">
        <v>362</v>
      </c>
      <c r="B4" s="143">
        <v>2019</v>
      </c>
      <c r="C4" s="143">
        <v>2020</v>
      </c>
      <c r="D4" s="540" t="s">
        <v>53</v>
      </c>
      <c r="E4" s="540"/>
    </row>
    <row r="5" spans="1:10" x14ac:dyDescent="0.2">
      <c r="A5" s="541"/>
      <c r="B5" s="144" t="s">
        <v>51</v>
      </c>
      <c r="C5" s="144" t="s">
        <v>50</v>
      </c>
      <c r="D5" s="52" t="s">
        <v>363</v>
      </c>
      <c r="E5" s="142" t="s">
        <v>364</v>
      </c>
    </row>
    <row r="6" spans="1:10" ht="25.5" x14ac:dyDescent="0.2">
      <c r="A6" s="56" t="s">
        <v>328</v>
      </c>
      <c r="B6" s="40">
        <v>3255</v>
      </c>
      <c r="C6" s="40">
        <v>3438</v>
      </c>
      <c r="D6" s="40">
        <f>C6-B6</f>
        <v>183</v>
      </c>
      <c r="E6" s="46">
        <f>C6/B6-1</f>
        <v>5.6221198156682028E-2</v>
      </c>
    </row>
    <row r="7" spans="1:10" ht="15.75" customHeight="1" x14ac:dyDescent="0.2">
      <c r="A7" s="44" t="s">
        <v>329</v>
      </c>
      <c r="B7" s="39">
        <v>29511</v>
      </c>
      <c r="C7" s="39">
        <v>30152</v>
      </c>
      <c r="D7" s="39">
        <f t="shared" ref="D7:D12" si="0">C7-B7</f>
        <v>641</v>
      </c>
      <c r="E7" s="38">
        <f t="shared" ref="E7:E13" si="1">C7/B7-1</f>
        <v>2.1720714309918288E-2</v>
      </c>
    </row>
    <row r="8" spans="1:10" ht="15.75" customHeight="1" x14ac:dyDescent="0.2">
      <c r="A8" s="45" t="s">
        <v>330</v>
      </c>
      <c r="B8" s="40">
        <v>11746</v>
      </c>
      <c r="C8" s="40">
        <v>11840</v>
      </c>
      <c r="D8" s="40">
        <f t="shared" si="0"/>
        <v>94</v>
      </c>
      <c r="E8" s="46">
        <f t="shared" si="1"/>
        <v>8.0027243316873609E-3</v>
      </c>
    </row>
    <row r="9" spans="1:10" ht="15.75" customHeight="1" x14ac:dyDescent="0.2">
      <c r="A9" s="44" t="s">
        <v>365</v>
      </c>
      <c r="B9" s="47">
        <v>147</v>
      </c>
      <c r="C9" s="47">
        <v>159</v>
      </c>
      <c r="D9" s="39">
        <f t="shared" si="0"/>
        <v>12</v>
      </c>
      <c r="E9" s="38">
        <f t="shared" si="1"/>
        <v>8.163265306122458E-2</v>
      </c>
    </row>
    <row r="10" spans="1:10" ht="15.75" customHeight="1" x14ac:dyDescent="0.2">
      <c r="A10" s="45" t="s">
        <v>332</v>
      </c>
      <c r="B10" s="40">
        <v>15390</v>
      </c>
      <c r="C10" s="40">
        <v>15465</v>
      </c>
      <c r="D10" s="40">
        <f t="shared" si="0"/>
        <v>75</v>
      </c>
      <c r="E10" s="46">
        <f t="shared" si="1"/>
        <v>4.873294346978474E-3</v>
      </c>
    </row>
    <row r="11" spans="1:10" ht="15.75" customHeight="1" x14ac:dyDescent="0.2">
      <c r="A11" s="44" t="s">
        <v>333</v>
      </c>
      <c r="B11" s="47">
        <v>131</v>
      </c>
      <c r="C11" s="47">
        <v>125</v>
      </c>
      <c r="D11" s="39">
        <f t="shared" si="0"/>
        <v>-6</v>
      </c>
      <c r="E11" s="38">
        <f t="shared" si="1"/>
        <v>-4.5801526717557217E-2</v>
      </c>
    </row>
    <row r="12" spans="1:10" ht="15.75" customHeight="1" x14ac:dyDescent="0.2">
      <c r="A12" s="45" t="s">
        <v>334</v>
      </c>
      <c r="B12" s="40">
        <v>30907</v>
      </c>
      <c r="C12" s="40">
        <v>31084</v>
      </c>
      <c r="D12" s="40">
        <f t="shared" si="0"/>
        <v>177</v>
      </c>
      <c r="E12" s="46">
        <f t="shared" si="1"/>
        <v>5.7268579933349439E-3</v>
      </c>
    </row>
    <row r="13" spans="1:10" ht="15.75" customHeight="1" x14ac:dyDescent="0.2">
      <c r="A13" s="44" t="s">
        <v>335</v>
      </c>
      <c r="B13" s="39">
        <v>6303</v>
      </c>
      <c r="C13" s="39">
        <v>6053</v>
      </c>
      <c r="D13" s="39">
        <f>C13-B13</f>
        <v>-250</v>
      </c>
      <c r="E13" s="38">
        <f t="shared" si="1"/>
        <v>-3.966365222909729E-2</v>
      </c>
    </row>
    <row r="14" spans="1:10" ht="15.75" customHeight="1" x14ac:dyDescent="0.2">
      <c r="A14" s="42" t="s">
        <v>366</v>
      </c>
      <c r="B14" s="43">
        <f>SUM(B6:B13)</f>
        <v>97390</v>
      </c>
      <c r="C14" s="43">
        <f>SUM(C6:C13)</f>
        <v>98316</v>
      </c>
      <c r="D14" s="43">
        <f>C14-B14</f>
        <v>926</v>
      </c>
      <c r="E14" s="49">
        <f>C14/B14-1</f>
        <v>9.5081630557551922E-3</v>
      </c>
    </row>
  </sheetData>
  <mergeCells count="3">
    <mergeCell ref="H1:J1"/>
    <mergeCell ref="A4:A5"/>
    <mergeCell ref="D4:E4"/>
  </mergeCells>
  <hyperlinks>
    <hyperlink ref="H1:I1" location="Index!A1" display="Regresar al Índice" xr:uid="{00000000-0004-0000-1500-000000000000}"/>
  </hyperlinks>
  <pageMargins left="0.7" right="0.7" top="0.75" bottom="0.75" header="0.3" footer="0.3"/>
  <pageSetup orientation="portrait" horizontalDpi="4294967295" verticalDpi="4294967295"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D6296-CC21-438F-9B7B-A279DD5BCBE8}">
  <sheetPr codeName="Hoja132"/>
  <dimension ref="A1:I40"/>
  <sheetViews>
    <sheetView workbookViewId="0">
      <selection activeCell="B3" sqref="B3"/>
    </sheetView>
  </sheetViews>
  <sheetFormatPr baseColWidth="10" defaultColWidth="8.85546875" defaultRowHeight="12.75" x14ac:dyDescent="0.2"/>
  <cols>
    <col min="1" max="16384" width="8.85546875" style="30"/>
  </cols>
  <sheetData>
    <row r="1" spans="1:9" ht="15" x14ac:dyDescent="0.25">
      <c r="A1" s="12" t="s">
        <v>997</v>
      </c>
      <c r="H1" s="525" t="s">
        <v>39</v>
      </c>
      <c r="I1" s="525"/>
    </row>
    <row r="2" spans="1:9" x14ac:dyDescent="0.2">
      <c r="A2" s="10" t="s">
        <v>538</v>
      </c>
    </row>
    <row r="3" spans="1:9" x14ac:dyDescent="0.2">
      <c r="A3" s="10" t="s">
        <v>1291</v>
      </c>
    </row>
    <row r="7" spans="1:9" x14ac:dyDescent="0.2">
      <c r="B7" s="30" t="s">
        <v>473</v>
      </c>
      <c r="C7" s="30" t="s">
        <v>474</v>
      </c>
    </row>
    <row r="8" spans="1:9" x14ac:dyDescent="0.2">
      <c r="B8" s="30" t="s">
        <v>475</v>
      </c>
      <c r="C8" s="278">
        <v>-25.731759335538811</v>
      </c>
    </row>
    <row r="9" spans="1:9" x14ac:dyDescent="0.2">
      <c r="B9" s="30" t="s">
        <v>6</v>
      </c>
      <c r="C9" s="278">
        <v>-19.088817611491503</v>
      </c>
    </row>
    <row r="10" spans="1:9" x14ac:dyDescent="0.2">
      <c r="B10" s="30" t="s">
        <v>476</v>
      </c>
      <c r="C10" s="278">
        <v>-13.165859717550926</v>
      </c>
    </row>
    <row r="11" spans="1:9" x14ac:dyDescent="0.2">
      <c r="B11" s="30" t="s">
        <v>31</v>
      </c>
      <c r="C11" s="278">
        <v>-12.302113378424906</v>
      </c>
    </row>
    <row r="12" spans="1:9" x14ac:dyDescent="0.2">
      <c r="B12" s="30" t="s">
        <v>26</v>
      </c>
      <c r="C12" s="278">
        <v>-10.51927910187205</v>
      </c>
    </row>
    <row r="13" spans="1:9" x14ac:dyDescent="0.2">
      <c r="B13" s="30" t="s">
        <v>477</v>
      </c>
      <c r="C13" s="278">
        <v>-10.283873401637484</v>
      </c>
    </row>
    <row r="14" spans="1:9" x14ac:dyDescent="0.2">
      <c r="B14" s="30" t="s">
        <v>23</v>
      </c>
      <c r="C14" s="278">
        <v>-9.2616632634461737</v>
      </c>
    </row>
    <row r="15" spans="1:9" x14ac:dyDescent="0.2">
      <c r="B15" s="30" t="s">
        <v>29</v>
      </c>
      <c r="C15" s="278">
        <v>-7.581838420429075</v>
      </c>
    </row>
    <row r="16" spans="1:9" x14ac:dyDescent="0.2">
      <c r="B16" s="30" t="s">
        <v>22</v>
      </c>
      <c r="C16" s="278">
        <v>-7.2145480058875124</v>
      </c>
    </row>
    <row r="17" spans="2:3" x14ac:dyDescent="0.2">
      <c r="B17" s="30" t="s">
        <v>1</v>
      </c>
      <c r="C17" s="278">
        <v>-6.5505512868784699</v>
      </c>
    </row>
    <row r="18" spans="2:3" x14ac:dyDescent="0.2">
      <c r="B18" s="30" t="s">
        <v>0</v>
      </c>
      <c r="C18" s="278">
        <v>-5.9315061297602085</v>
      </c>
    </row>
    <row r="19" spans="2:3" x14ac:dyDescent="0.2">
      <c r="B19" s="30" t="s">
        <v>32</v>
      </c>
      <c r="C19" s="278">
        <v>-5.6701163596090671</v>
      </c>
    </row>
    <row r="20" spans="2:3" x14ac:dyDescent="0.2">
      <c r="B20" s="30" t="s">
        <v>28</v>
      </c>
      <c r="C20" s="278">
        <v>-4.8931958031236471</v>
      </c>
    </row>
    <row r="21" spans="2:3" x14ac:dyDescent="0.2">
      <c r="B21" s="30" t="s">
        <v>478</v>
      </c>
      <c r="C21" s="278">
        <v>-4.6270928383351571</v>
      </c>
    </row>
    <row r="22" spans="2:3" x14ac:dyDescent="0.2">
      <c r="B22" s="30" t="s">
        <v>21</v>
      </c>
      <c r="C22" s="278">
        <v>-3.7828180563416525</v>
      </c>
    </row>
    <row r="23" spans="2:3" x14ac:dyDescent="0.2">
      <c r="B23" s="30" t="s">
        <v>11</v>
      </c>
      <c r="C23" s="278">
        <v>-3.0772055565829648</v>
      </c>
    </row>
    <row r="24" spans="2:3" x14ac:dyDescent="0.2">
      <c r="B24" s="30" t="s">
        <v>10</v>
      </c>
      <c r="C24" s="278">
        <v>-2.9165915066178423</v>
      </c>
    </row>
    <row r="25" spans="2:3" x14ac:dyDescent="0.2">
      <c r="B25" s="30" t="s">
        <v>33</v>
      </c>
      <c r="C25" s="278">
        <v>-2.6759778997987129</v>
      </c>
    </row>
    <row r="26" spans="2:3" x14ac:dyDescent="0.2">
      <c r="B26" s="30" t="s">
        <v>12</v>
      </c>
      <c r="C26" s="278">
        <v>-2.6344936160121195</v>
      </c>
    </row>
    <row r="27" spans="2:3" x14ac:dyDescent="0.2">
      <c r="B27" s="30" t="s">
        <v>3</v>
      </c>
      <c r="C27" s="278">
        <v>-2.4130103140309394</v>
      </c>
    </row>
    <row r="28" spans="2:3" x14ac:dyDescent="0.2">
      <c r="B28" s="30" t="s">
        <v>481</v>
      </c>
      <c r="C28" s="278">
        <v>-1.936538397784235</v>
      </c>
    </row>
    <row r="29" spans="2:3" x14ac:dyDescent="0.2">
      <c r="B29" s="30" t="s">
        <v>15</v>
      </c>
      <c r="C29" s="278">
        <v>-1.3942188782624785</v>
      </c>
    </row>
    <row r="30" spans="2:3" x14ac:dyDescent="0.2">
      <c r="B30" s="30" t="s">
        <v>17</v>
      </c>
      <c r="C30" s="278">
        <v>-1.1828654799838252</v>
      </c>
    </row>
    <row r="31" spans="2:3" x14ac:dyDescent="0.2">
      <c r="B31" s="30" t="s">
        <v>480</v>
      </c>
      <c r="C31" s="278">
        <v>-1.0212918324900253</v>
      </c>
    </row>
    <row r="32" spans="2:3" x14ac:dyDescent="0.2">
      <c r="B32" s="30" t="s">
        <v>16</v>
      </c>
      <c r="C32" s="278">
        <v>-0.90549117288517378</v>
      </c>
    </row>
    <row r="33" spans="2:3" x14ac:dyDescent="0.2">
      <c r="B33" s="30" t="s">
        <v>14</v>
      </c>
      <c r="C33" s="278">
        <v>4.6885730954270228E-4</v>
      </c>
    </row>
    <row r="34" spans="2:3" x14ac:dyDescent="0.2">
      <c r="B34" s="30" t="s">
        <v>8</v>
      </c>
      <c r="C34" s="278">
        <v>0.33514945717951961</v>
      </c>
    </row>
    <row r="35" spans="2:3" x14ac:dyDescent="0.2">
      <c r="B35" s="30" t="s">
        <v>18</v>
      </c>
      <c r="C35" s="278">
        <v>2.5413739045575583</v>
      </c>
    </row>
    <row r="36" spans="2:3" x14ac:dyDescent="0.2">
      <c r="B36" s="30" t="s">
        <v>27</v>
      </c>
      <c r="C36" s="278">
        <v>4.0514835499354467</v>
      </c>
    </row>
    <row r="37" spans="2:3" x14ac:dyDescent="0.2">
      <c r="B37" s="30" t="s">
        <v>30</v>
      </c>
      <c r="C37" s="278">
        <v>4.2964446476365703</v>
      </c>
    </row>
    <row r="38" spans="2:3" x14ac:dyDescent="0.2">
      <c r="B38" s="30" t="s">
        <v>479</v>
      </c>
      <c r="C38" s="278">
        <v>4.4003575219576971</v>
      </c>
    </row>
    <row r="39" spans="2:3" x14ac:dyDescent="0.2">
      <c r="B39" s="30" t="s">
        <v>7</v>
      </c>
      <c r="C39" s="278">
        <v>7.0896756152118172</v>
      </c>
    </row>
    <row r="40" spans="2:3" x14ac:dyDescent="0.2">
      <c r="B40" s="30" t="s">
        <v>19</v>
      </c>
      <c r="C40" s="278">
        <v>9.1067925918908781</v>
      </c>
    </row>
  </sheetData>
  <mergeCells count="1">
    <mergeCell ref="H1:I1"/>
  </mergeCells>
  <hyperlinks>
    <hyperlink ref="H1:I1" location="Index!A1" display="Regresar al Índice" xr:uid="{3A443EBC-4AE8-4AFD-A235-8DCEE23E8C48}"/>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BEE1E-6A82-4EB0-A797-ABFE07B13A14}">
  <sheetPr codeName="Hoja133"/>
  <dimension ref="A1:I40"/>
  <sheetViews>
    <sheetView workbookViewId="0">
      <selection activeCell="B3" sqref="B3"/>
    </sheetView>
  </sheetViews>
  <sheetFormatPr baseColWidth="10" defaultColWidth="8.85546875" defaultRowHeight="12.75" x14ac:dyDescent="0.2"/>
  <cols>
    <col min="1" max="16384" width="8.85546875" style="30"/>
  </cols>
  <sheetData>
    <row r="1" spans="1:9" ht="15" x14ac:dyDescent="0.25">
      <c r="A1" s="12" t="s">
        <v>998</v>
      </c>
      <c r="H1" s="525" t="s">
        <v>39</v>
      </c>
      <c r="I1" s="525"/>
    </row>
    <row r="2" spans="1:9" x14ac:dyDescent="0.2">
      <c r="A2" s="10" t="s">
        <v>538</v>
      </c>
    </row>
    <row r="3" spans="1:9" x14ac:dyDescent="0.2">
      <c r="A3" s="10" t="s">
        <v>1291</v>
      </c>
    </row>
    <row r="7" spans="1:9" x14ac:dyDescent="0.2">
      <c r="B7" s="30" t="s">
        <v>473</v>
      </c>
      <c r="C7" s="30" t="s">
        <v>482</v>
      </c>
    </row>
    <row r="8" spans="1:9" x14ac:dyDescent="0.2">
      <c r="B8" s="30" t="s">
        <v>6</v>
      </c>
      <c r="C8" s="278">
        <v>-14.41930716692276</v>
      </c>
    </row>
    <row r="9" spans="1:9" x14ac:dyDescent="0.2">
      <c r="B9" s="30" t="s">
        <v>475</v>
      </c>
      <c r="C9" s="278">
        <v>-9.3542169387536269</v>
      </c>
    </row>
    <row r="10" spans="1:9" x14ac:dyDescent="0.2">
      <c r="B10" s="30" t="s">
        <v>16</v>
      </c>
      <c r="C10" s="278">
        <v>-7.7122154913764689</v>
      </c>
    </row>
    <row r="11" spans="1:9" x14ac:dyDescent="0.2">
      <c r="B11" s="30" t="s">
        <v>32</v>
      </c>
      <c r="C11" s="278">
        <v>-7.2851140770231888</v>
      </c>
    </row>
    <row r="12" spans="1:9" x14ac:dyDescent="0.2">
      <c r="B12" s="30" t="s">
        <v>477</v>
      </c>
      <c r="C12" s="278">
        <v>-4.9998885093202263</v>
      </c>
    </row>
    <row r="13" spans="1:9" x14ac:dyDescent="0.2">
      <c r="B13" s="30" t="s">
        <v>14</v>
      </c>
      <c r="C13" s="278">
        <v>-4.6376503771317648</v>
      </c>
    </row>
    <row r="14" spans="1:9" x14ac:dyDescent="0.2">
      <c r="B14" s="30" t="s">
        <v>18</v>
      </c>
      <c r="C14" s="278">
        <v>-4.6124181859846232</v>
      </c>
    </row>
    <row r="15" spans="1:9" x14ac:dyDescent="0.2">
      <c r="B15" s="30" t="s">
        <v>0</v>
      </c>
      <c r="C15" s="278">
        <v>-3.2022565716492708</v>
      </c>
    </row>
    <row r="16" spans="1:9" x14ac:dyDescent="0.2">
      <c r="B16" s="30" t="s">
        <v>52</v>
      </c>
      <c r="C16" s="278">
        <v>-3.0964876458784412</v>
      </c>
    </row>
    <row r="17" spans="2:3" x14ac:dyDescent="0.2">
      <c r="B17" s="30" t="s">
        <v>7</v>
      </c>
      <c r="C17" s="278">
        <v>-2.5468466554019624</v>
      </c>
    </row>
    <row r="18" spans="2:3" x14ac:dyDescent="0.2">
      <c r="B18" s="30" t="s">
        <v>15</v>
      </c>
      <c r="C18" s="278">
        <v>-2.1898308433362388</v>
      </c>
    </row>
    <row r="19" spans="2:3" x14ac:dyDescent="0.2">
      <c r="B19" s="30" t="s">
        <v>1</v>
      </c>
      <c r="C19" s="278">
        <v>-2.1577102261606504</v>
      </c>
    </row>
    <row r="20" spans="2:3" x14ac:dyDescent="0.2">
      <c r="B20" s="30" t="s">
        <v>478</v>
      </c>
      <c r="C20" s="278">
        <v>-1.8656793376610166</v>
      </c>
    </row>
    <row r="21" spans="2:3" x14ac:dyDescent="0.2">
      <c r="B21" s="30" t="s">
        <v>476</v>
      </c>
      <c r="C21" s="278">
        <v>-1.7646885058239588</v>
      </c>
    </row>
    <row r="22" spans="2:3" x14ac:dyDescent="0.2">
      <c r="B22" s="30" t="s">
        <v>31</v>
      </c>
      <c r="C22" s="278">
        <v>-1.4948742411686284</v>
      </c>
    </row>
    <row r="23" spans="2:3" x14ac:dyDescent="0.2">
      <c r="B23" s="30" t="s">
        <v>26</v>
      </c>
      <c r="C23" s="278">
        <v>-1.1220096478846062</v>
      </c>
    </row>
    <row r="24" spans="2:3" x14ac:dyDescent="0.2">
      <c r="B24" s="30" t="s">
        <v>27</v>
      </c>
      <c r="C24" s="278">
        <v>-1.1034238339645059</v>
      </c>
    </row>
    <row r="25" spans="2:3" x14ac:dyDescent="0.2">
      <c r="B25" s="30" t="s">
        <v>22</v>
      </c>
      <c r="C25" s="278">
        <v>-0.85145044804389636</v>
      </c>
    </row>
    <row r="26" spans="2:3" x14ac:dyDescent="0.2">
      <c r="B26" s="30" t="s">
        <v>10</v>
      </c>
      <c r="C26" s="278">
        <v>-0.82716756194889918</v>
      </c>
    </row>
    <row r="27" spans="2:3" x14ac:dyDescent="0.2">
      <c r="B27" s="30" t="s">
        <v>8</v>
      </c>
      <c r="C27" s="278">
        <v>-0.75415664778575131</v>
      </c>
    </row>
    <row r="28" spans="2:3" x14ac:dyDescent="0.2">
      <c r="B28" s="30" t="s">
        <v>23</v>
      </c>
      <c r="C28" s="278">
        <v>-0.56940632628635324</v>
      </c>
    </row>
    <row r="29" spans="2:3" x14ac:dyDescent="0.2">
      <c r="B29" s="30" t="s">
        <v>17</v>
      </c>
      <c r="C29" s="278">
        <v>0.23047742290873843</v>
      </c>
    </row>
    <row r="30" spans="2:3" x14ac:dyDescent="0.2">
      <c r="B30" s="30" t="s">
        <v>21</v>
      </c>
      <c r="C30" s="278">
        <v>0.23202222834147662</v>
      </c>
    </row>
    <row r="31" spans="2:3" x14ac:dyDescent="0.2">
      <c r="B31" s="30" t="s">
        <v>11</v>
      </c>
      <c r="C31" s="278">
        <v>0.27346148867041253</v>
      </c>
    </row>
    <row r="32" spans="2:3" x14ac:dyDescent="0.2">
      <c r="B32" s="30" t="s">
        <v>479</v>
      </c>
      <c r="C32" s="278">
        <v>0.2942195352110179</v>
      </c>
    </row>
    <row r="33" spans="2:3" x14ac:dyDescent="0.2">
      <c r="B33" s="30" t="s">
        <v>29</v>
      </c>
      <c r="C33" s="278">
        <v>0.61322970307789559</v>
      </c>
    </row>
    <row r="34" spans="2:3" x14ac:dyDescent="0.2">
      <c r="B34" s="30" t="s">
        <v>12</v>
      </c>
      <c r="C34" s="278">
        <v>0.71521504898799759</v>
      </c>
    </row>
    <row r="35" spans="2:3" x14ac:dyDescent="0.2">
      <c r="B35" s="30" t="s">
        <v>3</v>
      </c>
      <c r="C35" s="278">
        <v>1.4192403101595823</v>
      </c>
    </row>
    <row r="36" spans="2:3" x14ac:dyDescent="0.2">
      <c r="B36" s="30" t="s">
        <v>33</v>
      </c>
      <c r="C36" s="278">
        <v>2.4018215770738949</v>
      </c>
    </row>
    <row r="37" spans="2:3" x14ac:dyDescent="0.2">
      <c r="B37" s="30" t="s">
        <v>480</v>
      </c>
      <c r="C37" s="278">
        <v>2.60519810889926</v>
      </c>
    </row>
    <row r="38" spans="2:3" x14ac:dyDescent="0.2">
      <c r="B38" s="30" t="s">
        <v>28</v>
      </c>
      <c r="C38" s="278">
        <v>2.6339708495589713</v>
      </c>
    </row>
    <row r="39" spans="2:3" x14ac:dyDescent="0.2">
      <c r="B39" s="30" t="s">
        <v>19</v>
      </c>
      <c r="C39" s="278">
        <v>4.8950250344937825</v>
      </c>
    </row>
    <row r="40" spans="2:3" x14ac:dyDescent="0.2">
      <c r="B40" s="30" t="s">
        <v>30</v>
      </c>
      <c r="C40" s="278">
        <v>7.7151524709214447</v>
      </c>
    </row>
  </sheetData>
  <mergeCells count="1">
    <mergeCell ref="H1:I1"/>
  </mergeCells>
  <hyperlinks>
    <hyperlink ref="H1:I1" location="Index!A1" display="Regresar al Índice" xr:uid="{32924C12-70A7-42C5-BEF8-6FF55C3D9C0F}"/>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4681-73C7-436A-AD3E-EB0B149C83A4}">
  <sheetPr codeName="Hoja134"/>
  <dimension ref="A1:I40"/>
  <sheetViews>
    <sheetView workbookViewId="0">
      <selection activeCell="B3" sqref="B3"/>
    </sheetView>
  </sheetViews>
  <sheetFormatPr baseColWidth="10" defaultColWidth="8.85546875" defaultRowHeight="12.75" x14ac:dyDescent="0.2"/>
  <cols>
    <col min="1" max="16384" width="8.85546875" style="30"/>
  </cols>
  <sheetData>
    <row r="1" spans="1:9" ht="15" x14ac:dyDescent="0.25">
      <c r="A1" s="12" t="s">
        <v>999</v>
      </c>
      <c r="H1" s="525" t="s">
        <v>39</v>
      </c>
      <c r="I1" s="525"/>
    </row>
    <row r="2" spans="1:9" x14ac:dyDescent="0.2">
      <c r="A2" s="10" t="s">
        <v>538</v>
      </c>
    </row>
    <row r="3" spans="1:9" x14ac:dyDescent="0.2">
      <c r="A3" s="10" t="s">
        <v>1291</v>
      </c>
    </row>
    <row r="7" spans="1:9" x14ac:dyDescent="0.2">
      <c r="B7" s="30" t="s">
        <v>473</v>
      </c>
      <c r="C7" s="30" t="s">
        <v>474</v>
      </c>
    </row>
    <row r="8" spans="1:9" x14ac:dyDescent="0.2">
      <c r="B8" s="30" t="s">
        <v>475</v>
      </c>
      <c r="C8" s="278">
        <v>-18.40197729935603</v>
      </c>
    </row>
    <row r="9" spans="1:9" x14ac:dyDescent="0.2">
      <c r="B9" s="30" t="s">
        <v>477</v>
      </c>
      <c r="C9" s="278">
        <v>-10.251816965711047</v>
      </c>
    </row>
    <row r="10" spans="1:9" x14ac:dyDescent="0.2">
      <c r="B10" s="30" t="s">
        <v>23</v>
      </c>
      <c r="C10" s="278">
        <v>-9.5063635543781153</v>
      </c>
    </row>
    <row r="11" spans="1:9" x14ac:dyDescent="0.2">
      <c r="B11" s="30" t="s">
        <v>22</v>
      </c>
      <c r="C11" s="278">
        <v>-9.3199559401292742</v>
      </c>
    </row>
    <row r="12" spans="1:9" x14ac:dyDescent="0.2">
      <c r="B12" s="30" t="s">
        <v>28</v>
      </c>
      <c r="C12" s="278">
        <v>-8.3445102104394877</v>
      </c>
    </row>
    <row r="13" spans="1:9" x14ac:dyDescent="0.2">
      <c r="B13" s="30" t="s">
        <v>32</v>
      </c>
      <c r="C13" s="278">
        <v>-7.9200731753272384</v>
      </c>
    </row>
    <row r="14" spans="1:9" x14ac:dyDescent="0.2">
      <c r="B14" s="30" t="s">
        <v>3</v>
      </c>
      <c r="C14" s="278">
        <v>-7.4524574622937321</v>
      </c>
    </row>
    <row r="15" spans="1:9" x14ac:dyDescent="0.2">
      <c r="B15" s="30" t="s">
        <v>1</v>
      </c>
      <c r="C15" s="278">
        <v>-7.1111048104606001</v>
      </c>
    </row>
    <row r="16" spans="1:9" x14ac:dyDescent="0.2">
      <c r="B16" s="30" t="s">
        <v>29</v>
      </c>
      <c r="C16" s="278">
        <v>-6.3070898095086481</v>
      </c>
    </row>
    <row r="17" spans="2:3" x14ac:dyDescent="0.2">
      <c r="B17" s="30" t="s">
        <v>481</v>
      </c>
      <c r="C17" s="278">
        <v>-6.1782663469486439</v>
      </c>
    </row>
    <row r="18" spans="2:3" x14ac:dyDescent="0.2">
      <c r="B18" s="30" t="s">
        <v>476</v>
      </c>
      <c r="C18" s="278">
        <v>-5.4765449752265623</v>
      </c>
    </row>
    <row r="19" spans="2:3" x14ac:dyDescent="0.2">
      <c r="B19" s="30" t="s">
        <v>6</v>
      </c>
      <c r="C19" s="278">
        <v>-5.308233972080207</v>
      </c>
    </row>
    <row r="20" spans="2:3" x14ac:dyDescent="0.2">
      <c r="B20" s="30" t="s">
        <v>33</v>
      </c>
      <c r="C20" s="278">
        <v>-4.9753430470718936</v>
      </c>
    </row>
    <row r="21" spans="2:3" x14ac:dyDescent="0.2">
      <c r="B21" s="30" t="s">
        <v>0</v>
      </c>
      <c r="C21" s="278">
        <v>-4.8791026521984051</v>
      </c>
    </row>
    <row r="22" spans="2:3" x14ac:dyDescent="0.2">
      <c r="B22" s="30" t="s">
        <v>8</v>
      </c>
      <c r="C22" s="278">
        <v>-4.5207661194243158</v>
      </c>
    </row>
    <row r="23" spans="2:3" x14ac:dyDescent="0.2">
      <c r="B23" s="30" t="s">
        <v>478</v>
      </c>
      <c r="C23" s="278">
        <v>-3.8226718702677611</v>
      </c>
    </row>
    <row r="24" spans="2:3" x14ac:dyDescent="0.2">
      <c r="B24" s="30" t="s">
        <v>31</v>
      </c>
      <c r="C24" s="278">
        <v>-3.4962136492798419</v>
      </c>
    </row>
    <row r="25" spans="2:3" x14ac:dyDescent="0.2">
      <c r="B25" s="30" t="s">
        <v>14</v>
      </c>
      <c r="C25" s="278">
        <v>-3.1665433891375834</v>
      </c>
    </row>
    <row r="26" spans="2:3" x14ac:dyDescent="0.2">
      <c r="B26" s="30" t="s">
        <v>480</v>
      </c>
      <c r="C26" s="278">
        <v>-3.0794470615485645</v>
      </c>
    </row>
    <row r="27" spans="2:3" x14ac:dyDescent="0.2">
      <c r="B27" s="30" t="s">
        <v>15</v>
      </c>
      <c r="C27" s="278">
        <v>-2.7784087491603477</v>
      </c>
    </row>
    <row r="28" spans="2:3" x14ac:dyDescent="0.2">
      <c r="B28" s="30" t="s">
        <v>11</v>
      </c>
      <c r="C28" s="278">
        <v>-2.5308935501972059</v>
      </c>
    </row>
    <row r="29" spans="2:3" x14ac:dyDescent="0.2">
      <c r="B29" s="30" t="s">
        <v>10</v>
      </c>
      <c r="C29" s="278">
        <v>-1.8033183824826575</v>
      </c>
    </row>
    <row r="30" spans="2:3" x14ac:dyDescent="0.2">
      <c r="B30" s="30" t="s">
        <v>21</v>
      </c>
      <c r="C30" s="278">
        <v>-1.4407449265839267</v>
      </c>
    </row>
    <row r="31" spans="2:3" x14ac:dyDescent="0.2">
      <c r="B31" s="30" t="s">
        <v>19</v>
      </c>
      <c r="C31" s="278">
        <v>-1.0914950061609445</v>
      </c>
    </row>
    <row r="32" spans="2:3" x14ac:dyDescent="0.2">
      <c r="B32" s="30" t="s">
        <v>18</v>
      </c>
      <c r="C32" s="278">
        <v>-0.7981415677984729</v>
      </c>
    </row>
    <row r="33" spans="2:3" x14ac:dyDescent="0.2">
      <c r="B33" s="30" t="s">
        <v>12</v>
      </c>
      <c r="C33" s="278">
        <v>-0.62847923605186806</v>
      </c>
    </row>
    <row r="34" spans="2:3" x14ac:dyDescent="0.2">
      <c r="B34" s="30" t="s">
        <v>483</v>
      </c>
      <c r="C34" s="278">
        <v>0.16739413641239945</v>
      </c>
    </row>
    <row r="35" spans="2:3" x14ac:dyDescent="0.2">
      <c r="B35" s="30" t="s">
        <v>7</v>
      </c>
      <c r="C35" s="278">
        <v>0.17913176626489627</v>
      </c>
    </row>
    <row r="36" spans="2:3" x14ac:dyDescent="0.2">
      <c r="B36" s="30" t="s">
        <v>26</v>
      </c>
      <c r="C36" s="278">
        <v>1.1365981451067035</v>
      </c>
    </row>
    <row r="37" spans="2:3" x14ac:dyDescent="0.2">
      <c r="B37" s="30" t="s">
        <v>27</v>
      </c>
      <c r="C37" s="278">
        <v>3.4752901370618039</v>
      </c>
    </row>
    <row r="38" spans="2:3" x14ac:dyDescent="0.2">
      <c r="B38" s="30" t="s">
        <v>479</v>
      </c>
      <c r="C38" s="278">
        <v>7.5476532074231493</v>
      </c>
    </row>
    <row r="39" spans="2:3" x14ac:dyDescent="0.2">
      <c r="B39" s="30" t="s">
        <v>16</v>
      </c>
      <c r="C39" s="278">
        <v>8.687401517339282</v>
      </c>
    </row>
    <row r="40" spans="2:3" x14ac:dyDescent="0.2">
      <c r="B40" s="30" t="s">
        <v>30</v>
      </c>
      <c r="C40" s="278">
        <v>14.895544813036848</v>
      </c>
    </row>
  </sheetData>
  <mergeCells count="1">
    <mergeCell ref="H1:I1"/>
  </mergeCells>
  <hyperlinks>
    <hyperlink ref="H1:I1" location="Index!A1" display="Regresar al Índice" xr:uid="{CDBAA8F8-0485-4021-BB7A-A8A307A29E61}"/>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75AF1-817C-4A7E-ABB3-0E87BE52E7CE}">
  <sheetPr codeName="Hoja135"/>
  <dimension ref="A1:I40"/>
  <sheetViews>
    <sheetView workbookViewId="0">
      <selection activeCell="B3" sqref="B3"/>
    </sheetView>
  </sheetViews>
  <sheetFormatPr baseColWidth="10" defaultColWidth="8.85546875" defaultRowHeight="12.75" x14ac:dyDescent="0.2"/>
  <cols>
    <col min="1" max="16384" width="8.85546875" style="30"/>
  </cols>
  <sheetData>
    <row r="1" spans="1:9" ht="15" x14ac:dyDescent="0.25">
      <c r="A1" s="12" t="s">
        <v>1000</v>
      </c>
      <c r="H1" s="525" t="s">
        <v>39</v>
      </c>
      <c r="I1" s="525"/>
    </row>
    <row r="2" spans="1:9" x14ac:dyDescent="0.2">
      <c r="A2" s="10" t="s">
        <v>538</v>
      </c>
    </row>
    <row r="3" spans="1:9" x14ac:dyDescent="0.2">
      <c r="A3" s="10" t="s">
        <v>1291</v>
      </c>
    </row>
    <row r="7" spans="1:9" x14ac:dyDescent="0.2">
      <c r="B7" s="30" t="s">
        <v>473</v>
      </c>
      <c r="C7" s="30" t="s">
        <v>482</v>
      </c>
    </row>
    <row r="8" spans="1:9" x14ac:dyDescent="0.2">
      <c r="B8" s="30" t="s">
        <v>475</v>
      </c>
      <c r="C8" s="278">
        <v>-10.371574869160105</v>
      </c>
    </row>
    <row r="9" spans="1:9" x14ac:dyDescent="0.2">
      <c r="B9" s="30" t="s">
        <v>22</v>
      </c>
      <c r="C9" s="278">
        <v>-9.3873571408357748</v>
      </c>
    </row>
    <row r="10" spans="1:9" x14ac:dyDescent="0.2">
      <c r="B10" s="30" t="s">
        <v>477</v>
      </c>
      <c r="C10" s="278">
        <v>-8.8027981629024978</v>
      </c>
    </row>
    <row r="11" spans="1:9" x14ac:dyDescent="0.2">
      <c r="B11" s="30" t="s">
        <v>29</v>
      </c>
      <c r="C11" s="278">
        <v>-8.4862607861722239</v>
      </c>
    </row>
    <row r="12" spans="1:9" x14ac:dyDescent="0.2">
      <c r="B12" s="30" t="s">
        <v>476</v>
      </c>
      <c r="C12" s="278">
        <v>-7.4006629954508014</v>
      </c>
    </row>
    <row r="13" spans="1:9" x14ac:dyDescent="0.2">
      <c r="B13" s="30" t="s">
        <v>52</v>
      </c>
      <c r="C13" s="278">
        <v>-7.0336088166123707</v>
      </c>
    </row>
    <row r="14" spans="1:9" x14ac:dyDescent="0.2">
      <c r="B14" s="30" t="s">
        <v>6</v>
      </c>
      <c r="C14" s="278">
        <v>-6.1075552960375301</v>
      </c>
    </row>
    <row r="15" spans="1:9" x14ac:dyDescent="0.2">
      <c r="B15" s="30" t="s">
        <v>33</v>
      </c>
      <c r="C15" s="278">
        <v>-6.0910163565443964</v>
      </c>
    </row>
    <row r="16" spans="1:9" x14ac:dyDescent="0.2">
      <c r="B16" s="30" t="s">
        <v>15</v>
      </c>
      <c r="C16" s="278">
        <v>-5.9030105006518401</v>
      </c>
    </row>
    <row r="17" spans="2:3" x14ac:dyDescent="0.2">
      <c r="B17" s="30" t="s">
        <v>7</v>
      </c>
      <c r="C17" s="278">
        <v>-5.7969095585293644</v>
      </c>
    </row>
    <row r="18" spans="2:3" x14ac:dyDescent="0.2">
      <c r="B18" s="30" t="s">
        <v>31</v>
      </c>
      <c r="C18" s="278">
        <v>-5.0549606175731272</v>
      </c>
    </row>
    <row r="19" spans="2:3" x14ac:dyDescent="0.2">
      <c r="B19" s="30" t="s">
        <v>23</v>
      </c>
      <c r="C19" s="278">
        <v>-4.9894618868519549</v>
      </c>
    </row>
    <row r="20" spans="2:3" x14ac:dyDescent="0.2">
      <c r="B20" s="30" t="s">
        <v>12</v>
      </c>
      <c r="C20" s="278">
        <v>-4.835169981990993</v>
      </c>
    </row>
    <row r="21" spans="2:3" x14ac:dyDescent="0.2">
      <c r="B21" s="30" t="s">
        <v>1</v>
      </c>
      <c r="C21" s="278">
        <v>-4.5047965534440175</v>
      </c>
    </row>
    <row r="22" spans="2:3" x14ac:dyDescent="0.2">
      <c r="B22" s="30" t="s">
        <v>480</v>
      </c>
      <c r="C22" s="278">
        <v>-4.4482882504614221</v>
      </c>
    </row>
    <row r="23" spans="2:3" x14ac:dyDescent="0.2">
      <c r="B23" s="30" t="s">
        <v>14</v>
      </c>
      <c r="C23" s="278">
        <v>-4.3994402717229368</v>
      </c>
    </row>
    <row r="24" spans="2:3" x14ac:dyDescent="0.2">
      <c r="B24" s="30" t="s">
        <v>21</v>
      </c>
      <c r="C24" s="278">
        <v>-4.1439892342043132</v>
      </c>
    </row>
    <row r="25" spans="2:3" x14ac:dyDescent="0.2">
      <c r="B25" s="30" t="s">
        <v>28</v>
      </c>
      <c r="C25" s="278">
        <v>-3.6892738809669661</v>
      </c>
    </row>
    <row r="26" spans="2:3" x14ac:dyDescent="0.2">
      <c r="B26" s="30" t="s">
        <v>16</v>
      </c>
      <c r="C26" s="278">
        <v>-3.4001615380371915</v>
      </c>
    </row>
    <row r="27" spans="2:3" x14ac:dyDescent="0.2">
      <c r="B27" s="30" t="s">
        <v>11</v>
      </c>
      <c r="C27" s="278">
        <v>-3.3138420387798608</v>
      </c>
    </row>
    <row r="28" spans="2:3" x14ac:dyDescent="0.2">
      <c r="B28" s="30" t="s">
        <v>19</v>
      </c>
      <c r="C28" s="278">
        <v>-3.1226651699916066</v>
      </c>
    </row>
    <row r="29" spans="2:3" x14ac:dyDescent="0.2">
      <c r="B29" s="30" t="s">
        <v>0</v>
      </c>
      <c r="C29" s="278">
        <v>-2.8806517388904274</v>
      </c>
    </row>
    <row r="30" spans="2:3" x14ac:dyDescent="0.2">
      <c r="B30" s="30" t="s">
        <v>26</v>
      </c>
      <c r="C30" s="278">
        <v>-2.6439096468289516</v>
      </c>
    </row>
    <row r="31" spans="2:3" x14ac:dyDescent="0.2">
      <c r="B31" s="30" t="s">
        <v>17</v>
      </c>
      <c r="C31" s="278">
        <v>-2.6231641810454396</v>
      </c>
    </row>
    <row r="32" spans="2:3" x14ac:dyDescent="0.2">
      <c r="B32" s="30" t="s">
        <v>10</v>
      </c>
      <c r="C32" s="278">
        <v>-2.5036548022651894</v>
      </c>
    </row>
    <row r="33" spans="2:3" x14ac:dyDescent="0.2">
      <c r="B33" s="30" t="s">
        <v>3</v>
      </c>
      <c r="C33" s="278">
        <v>-2.369725334999885</v>
      </c>
    </row>
    <row r="34" spans="2:3" x14ac:dyDescent="0.2">
      <c r="B34" s="30" t="s">
        <v>478</v>
      </c>
      <c r="C34" s="278">
        <v>-2.3047308494194718</v>
      </c>
    </row>
    <row r="35" spans="2:3" x14ac:dyDescent="0.2">
      <c r="B35" s="30" t="s">
        <v>479</v>
      </c>
      <c r="C35" s="278">
        <v>-2.128169227044987</v>
      </c>
    </row>
    <row r="36" spans="2:3" x14ac:dyDescent="0.2">
      <c r="B36" s="30" t="s">
        <v>27</v>
      </c>
      <c r="C36" s="278">
        <v>-2.0336414477612546</v>
      </c>
    </row>
    <row r="37" spans="2:3" x14ac:dyDescent="0.2">
      <c r="B37" s="30" t="s">
        <v>30</v>
      </c>
      <c r="C37" s="278">
        <v>-1.8192566988835523</v>
      </c>
    </row>
    <row r="38" spans="2:3" x14ac:dyDescent="0.2">
      <c r="B38" s="30" t="s">
        <v>8</v>
      </c>
      <c r="C38" s="278">
        <v>-1.6210781711134832</v>
      </c>
    </row>
    <row r="39" spans="2:3" x14ac:dyDescent="0.2">
      <c r="B39" s="30" t="s">
        <v>32</v>
      </c>
      <c r="C39" s="278">
        <v>-1.548457018708882</v>
      </c>
    </row>
    <row r="40" spans="2:3" x14ac:dyDescent="0.2">
      <c r="B40" s="30" t="s">
        <v>18</v>
      </c>
      <c r="C40" s="278">
        <v>0.76686212831118594</v>
      </c>
    </row>
  </sheetData>
  <mergeCells count="1">
    <mergeCell ref="H1:I1"/>
  </mergeCells>
  <hyperlinks>
    <hyperlink ref="H1:I1" location="Index!A1" display="Regresar al Índice" xr:uid="{99E6F841-218D-4F52-9EF3-CBE6D4CCB1C4}"/>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C9E7B-1DAA-4FF9-81A1-099A8E010F9D}">
  <sheetPr codeName="Hoja140"/>
  <dimension ref="A1:T63"/>
  <sheetViews>
    <sheetView tabSelected="1" workbookViewId="0">
      <selection activeCell="J5" sqref="J5"/>
    </sheetView>
  </sheetViews>
  <sheetFormatPr baseColWidth="10" defaultRowHeight="12.75" x14ac:dyDescent="0.2"/>
  <cols>
    <col min="1" max="16384" width="11.42578125" style="12"/>
  </cols>
  <sheetData>
    <row r="1" spans="1:20" ht="15" x14ac:dyDescent="0.25">
      <c r="A1" s="12" t="s">
        <v>1001</v>
      </c>
      <c r="H1" s="531" t="s">
        <v>39</v>
      </c>
      <c r="I1" s="531"/>
    </row>
    <row r="2" spans="1:20" ht="15" x14ac:dyDescent="0.25">
      <c r="A2" s="516" t="s">
        <v>1352</v>
      </c>
    </row>
    <row r="4" spans="1:20" ht="15" x14ac:dyDescent="0.25">
      <c r="A4"/>
      <c r="B4"/>
      <c r="C4"/>
      <c r="D4"/>
      <c r="E4"/>
      <c r="F4"/>
      <c r="G4"/>
      <c r="H4"/>
      <c r="I4"/>
      <c r="J4"/>
      <c r="K4"/>
      <c r="L4"/>
      <c r="M4"/>
      <c r="N4"/>
      <c r="O4"/>
      <c r="P4"/>
      <c r="Q4"/>
      <c r="R4"/>
      <c r="S4"/>
      <c r="T4"/>
    </row>
    <row r="5" spans="1:20" ht="15" x14ac:dyDescent="0.25">
      <c r="A5"/>
      <c r="B5"/>
      <c r="C5" s="506"/>
      <c r="D5"/>
      <c r="E5"/>
      <c r="F5"/>
      <c r="G5"/>
      <c r="H5"/>
      <c r="I5"/>
      <c r="J5"/>
      <c r="K5"/>
      <c r="L5"/>
      <c r="M5"/>
      <c r="N5"/>
      <c r="O5"/>
      <c r="P5"/>
      <c r="Q5"/>
      <c r="R5"/>
      <c r="S5"/>
      <c r="T5"/>
    </row>
    <row r="6" spans="1:20" ht="15" x14ac:dyDescent="0.25">
      <c r="A6"/>
      <c r="B6"/>
      <c r="C6"/>
      <c r="D6" s="507" t="s">
        <v>1346</v>
      </c>
      <c r="E6" s="507" t="s">
        <v>1347</v>
      </c>
      <c r="F6" s="507" t="s">
        <v>1348</v>
      </c>
      <c r="G6" s="507" t="s">
        <v>1349</v>
      </c>
      <c r="H6" s="507" t="s">
        <v>1350</v>
      </c>
      <c r="I6" s="507" t="s">
        <v>1351</v>
      </c>
      <c r="J6"/>
      <c r="K6"/>
      <c r="L6"/>
      <c r="M6"/>
      <c r="N6"/>
      <c r="O6"/>
      <c r="P6"/>
      <c r="Q6"/>
      <c r="R6"/>
      <c r="S6"/>
      <c r="T6"/>
    </row>
    <row r="7" spans="1:20" ht="15" x14ac:dyDescent="0.25">
      <c r="A7" s="568">
        <v>2016</v>
      </c>
      <c r="B7" s="508" t="s">
        <v>40</v>
      </c>
      <c r="C7" s="508" t="s">
        <v>0</v>
      </c>
      <c r="D7" s="509">
        <v>2</v>
      </c>
      <c r="E7" s="509">
        <v>0</v>
      </c>
      <c r="F7" s="509">
        <v>7</v>
      </c>
      <c r="G7" s="509">
        <v>9</v>
      </c>
      <c r="H7" s="510">
        <v>4.4400000000000004</v>
      </c>
      <c r="I7" s="509">
        <v>142</v>
      </c>
      <c r="J7"/>
      <c r="K7"/>
      <c r="L7"/>
      <c r="M7"/>
      <c r="N7"/>
      <c r="O7"/>
      <c r="P7"/>
      <c r="Q7"/>
      <c r="R7"/>
      <c r="S7"/>
      <c r="T7"/>
    </row>
    <row r="8" spans="1:20" ht="15" x14ac:dyDescent="0.25">
      <c r="A8" s="568"/>
      <c r="B8" s="511" t="s">
        <v>41</v>
      </c>
      <c r="C8" s="511" t="s">
        <v>0</v>
      </c>
      <c r="D8" s="512">
        <v>5</v>
      </c>
      <c r="E8" s="512">
        <v>0</v>
      </c>
      <c r="F8" s="512">
        <v>6</v>
      </c>
      <c r="G8" s="512">
        <v>11</v>
      </c>
      <c r="H8" s="513">
        <v>3.78</v>
      </c>
      <c r="I8" s="512">
        <v>121</v>
      </c>
      <c r="J8"/>
      <c r="K8"/>
      <c r="L8"/>
      <c r="M8"/>
      <c r="N8"/>
      <c r="O8"/>
      <c r="P8"/>
      <c r="Q8"/>
      <c r="R8"/>
      <c r="S8"/>
      <c r="T8"/>
    </row>
    <row r="9" spans="1:20" ht="15" x14ac:dyDescent="0.25">
      <c r="A9" s="568"/>
      <c r="B9" s="508" t="s">
        <v>42</v>
      </c>
      <c r="C9" s="508" t="s">
        <v>0</v>
      </c>
      <c r="D9" s="509">
        <v>4</v>
      </c>
      <c r="E9" s="509">
        <v>0</v>
      </c>
      <c r="F9" s="509">
        <v>30</v>
      </c>
      <c r="G9" s="509">
        <v>34</v>
      </c>
      <c r="H9" s="510">
        <v>19.78</v>
      </c>
      <c r="I9" s="509">
        <v>633</v>
      </c>
      <c r="J9"/>
      <c r="K9"/>
      <c r="L9"/>
      <c r="M9"/>
      <c r="N9"/>
      <c r="O9"/>
      <c r="P9"/>
      <c r="Q9"/>
      <c r="R9"/>
      <c r="S9"/>
      <c r="T9"/>
    </row>
    <row r="10" spans="1:20" ht="15" x14ac:dyDescent="0.25">
      <c r="A10" s="568"/>
      <c r="B10" s="511" t="s">
        <v>43</v>
      </c>
      <c r="C10" s="511" t="s">
        <v>0</v>
      </c>
      <c r="D10" s="512">
        <v>2</v>
      </c>
      <c r="E10" s="512">
        <v>1</v>
      </c>
      <c r="F10" s="512">
        <v>30</v>
      </c>
      <c r="G10" s="512">
        <v>33</v>
      </c>
      <c r="H10" s="513">
        <v>13.53</v>
      </c>
      <c r="I10" s="512">
        <v>433</v>
      </c>
      <c r="J10"/>
      <c r="K10"/>
      <c r="L10"/>
      <c r="M10"/>
      <c r="N10"/>
      <c r="O10"/>
      <c r="P10"/>
      <c r="Q10"/>
      <c r="R10"/>
      <c r="S10"/>
      <c r="T10"/>
    </row>
    <row r="11" spans="1:20" ht="15" x14ac:dyDescent="0.25">
      <c r="A11" s="568"/>
      <c r="B11" s="508" t="s">
        <v>44</v>
      </c>
      <c r="C11" s="508" t="s">
        <v>0</v>
      </c>
      <c r="D11" s="509">
        <v>2</v>
      </c>
      <c r="E11" s="509">
        <v>4</v>
      </c>
      <c r="F11" s="509">
        <v>56</v>
      </c>
      <c r="G11" s="509">
        <v>62</v>
      </c>
      <c r="H11" s="510">
        <v>13.63</v>
      </c>
      <c r="I11" s="509">
        <v>436</v>
      </c>
      <c r="J11"/>
      <c r="K11"/>
      <c r="L11"/>
      <c r="M11"/>
      <c r="N11"/>
      <c r="O11"/>
      <c r="P11"/>
      <c r="Q11"/>
      <c r="R11"/>
      <c r="S11"/>
      <c r="T11"/>
    </row>
    <row r="12" spans="1:20" ht="15" x14ac:dyDescent="0.25">
      <c r="A12" s="568"/>
      <c r="B12" s="511" t="s">
        <v>45</v>
      </c>
      <c r="C12" s="511" t="s">
        <v>0</v>
      </c>
      <c r="D12" s="512">
        <v>3</v>
      </c>
      <c r="E12" s="512">
        <v>6</v>
      </c>
      <c r="F12" s="512">
        <v>128</v>
      </c>
      <c r="G12" s="512">
        <v>137</v>
      </c>
      <c r="H12" s="513">
        <v>33.53</v>
      </c>
      <c r="I12" s="513">
        <v>1073</v>
      </c>
      <c r="J12"/>
      <c r="K12"/>
      <c r="L12"/>
      <c r="M12"/>
      <c r="N12"/>
      <c r="O12"/>
      <c r="P12"/>
      <c r="Q12"/>
      <c r="R12"/>
      <c r="S12"/>
      <c r="T12"/>
    </row>
    <row r="13" spans="1:20" ht="15" x14ac:dyDescent="0.25">
      <c r="A13" s="568"/>
      <c r="B13" s="508" t="s">
        <v>46</v>
      </c>
      <c r="C13" s="508" t="s">
        <v>0</v>
      </c>
      <c r="D13" s="509">
        <v>2</v>
      </c>
      <c r="E13" s="509">
        <v>2</v>
      </c>
      <c r="F13" s="509">
        <v>64</v>
      </c>
      <c r="G13" s="509">
        <v>68</v>
      </c>
      <c r="H13" s="510">
        <v>27.94</v>
      </c>
      <c r="I13" s="509">
        <v>894</v>
      </c>
      <c r="J13"/>
      <c r="K13"/>
      <c r="L13"/>
      <c r="M13"/>
      <c r="N13"/>
      <c r="O13"/>
      <c r="P13"/>
      <c r="Q13"/>
      <c r="R13"/>
      <c r="S13"/>
      <c r="T13"/>
    </row>
    <row r="14" spans="1:20" ht="15" x14ac:dyDescent="0.25">
      <c r="A14" s="568"/>
      <c r="B14" s="511" t="s">
        <v>47</v>
      </c>
      <c r="C14" s="511" t="s">
        <v>0</v>
      </c>
      <c r="D14" s="512">
        <v>1</v>
      </c>
      <c r="E14" s="512">
        <v>8</v>
      </c>
      <c r="F14" s="512">
        <v>43</v>
      </c>
      <c r="G14" s="512">
        <v>52</v>
      </c>
      <c r="H14" s="513">
        <v>27.91</v>
      </c>
      <c r="I14" s="512">
        <v>893</v>
      </c>
      <c r="J14"/>
      <c r="K14"/>
      <c r="L14"/>
      <c r="M14"/>
      <c r="N14"/>
      <c r="O14"/>
      <c r="P14"/>
      <c r="Q14"/>
      <c r="R14"/>
      <c r="S14"/>
      <c r="T14"/>
    </row>
    <row r="15" spans="1:20" ht="15" x14ac:dyDescent="0.25">
      <c r="A15" s="568"/>
      <c r="B15" s="508" t="s">
        <v>48</v>
      </c>
      <c r="C15" s="508" t="s">
        <v>0</v>
      </c>
      <c r="D15" s="509">
        <v>1</v>
      </c>
      <c r="E15" s="509">
        <v>9</v>
      </c>
      <c r="F15" s="509">
        <v>28</v>
      </c>
      <c r="G15" s="509">
        <v>38</v>
      </c>
      <c r="H15" s="510">
        <v>27.34</v>
      </c>
      <c r="I15" s="509">
        <v>875</v>
      </c>
      <c r="J15"/>
      <c r="K15"/>
      <c r="L15"/>
      <c r="M15"/>
      <c r="N15"/>
      <c r="O15"/>
      <c r="P15"/>
      <c r="Q15"/>
      <c r="R15"/>
      <c r="S15"/>
      <c r="T15"/>
    </row>
    <row r="16" spans="1:20" ht="15" x14ac:dyDescent="0.25">
      <c r="A16" s="568"/>
      <c r="B16" s="511" t="s">
        <v>49</v>
      </c>
      <c r="C16" s="511" t="s">
        <v>0</v>
      </c>
      <c r="D16" s="512">
        <v>20</v>
      </c>
      <c r="E16" s="512">
        <v>5</v>
      </c>
      <c r="F16" s="512">
        <v>28</v>
      </c>
      <c r="G16" s="512">
        <v>53</v>
      </c>
      <c r="H16" s="513">
        <v>22.88</v>
      </c>
      <c r="I16" s="512">
        <v>732</v>
      </c>
      <c r="J16"/>
      <c r="K16"/>
      <c r="L16"/>
      <c r="M16"/>
      <c r="N16"/>
      <c r="O16"/>
      <c r="P16"/>
      <c r="Q16"/>
      <c r="R16"/>
      <c r="S16"/>
      <c r="T16"/>
    </row>
    <row r="17" spans="1:20" ht="15" x14ac:dyDescent="0.25">
      <c r="A17" s="568"/>
      <c r="B17" s="508" t="s">
        <v>50</v>
      </c>
      <c r="C17" s="508" t="s">
        <v>0</v>
      </c>
      <c r="D17" s="509">
        <v>8</v>
      </c>
      <c r="E17" s="509">
        <v>6</v>
      </c>
      <c r="F17" s="509">
        <v>51</v>
      </c>
      <c r="G17" s="509">
        <v>65</v>
      </c>
      <c r="H17" s="510">
        <v>29</v>
      </c>
      <c r="I17" s="509">
        <v>928</v>
      </c>
      <c r="J17"/>
      <c r="K17"/>
      <c r="L17"/>
      <c r="M17"/>
      <c r="N17"/>
      <c r="O17"/>
      <c r="P17"/>
      <c r="Q17"/>
      <c r="R17"/>
      <c r="S17"/>
      <c r="T17"/>
    </row>
    <row r="18" spans="1:20" ht="15" x14ac:dyDescent="0.25">
      <c r="A18" s="568"/>
      <c r="B18" s="511" t="s">
        <v>51</v>
      </c>
      <c r="C18" s="511" t="s">
        <v>0</v>
      </c>
      <c r="D18" s="512">
        <v>1</v>
      </c>
      <c r="E18" s="512">
        <v>10</v>
      </c>
      <c r="F18" s="512">
        <v>51</v>
      </c>
      <c r="G18" s="512">
        <v>62</v>
      </c>
      <c r="H18" s="513">
        <v>34.53</v>
      </c>
      <c r="I18" s="513">
        <v>1105</v>
      </c>
      <c r="J18"/>
      <c r="K18"/>
      <c r="L18"/>
      <c r="M18"/>
      <c r="N18"/>
      <c r="O18"/>
      <c r="P18"/>
      <c r="Q18"/>
      <c r="R18"/>
      <c r="S18"/>
      <c r="T18"/>
    </row>
    <row r="19" spans="1:20" ht="15" x14ac:dyDescent="0.25">
      <c r="A19" s="568">
        <v>2017</v>
      </c>
      <c r="B19" s="508" t="s">
        <v>40</v>
      </c>
      <c r="C19" s="508" t="s">
        <v>0</v>
      </c>
      <c r="D19" s="509">
        <v>15</v>
      </c>
      <c r="E19" s="509">
        <v>6</v>
      </c>
      <c r="F19" s="509">
        <v>21</v>
      </c>
      <c r="G19" s="509">
        <v>42</v>
      </c>
      <c r="H19" s="510">
        <v>18.66</v>
      </c>
      <c r="I19" s="509">
        <v>597</v>
      </c>
      <c r="J19"/>
      <c r="K19"/>
      <c r="L19"/>
      <c r="M19"/>
      <c r="N19"/>
      <c r="O19"/>
      <c r="P19"/>
      <c r="Q19"/>
      <c r="R19"/>
      <c r="S19"/>
      <c r="T19"/>
    </row>
    <row r="20" spans="1:20" ht="15" x14ac:dyDescent="0.25">
      <c r="A20" s="568"/>
      <c r="B20" s="511" t="s">
        <v>41</v>
      </c>
      <c r="C20" s="511" t="s">
        <v>0</v>
      </c>
      <c r="D20" s="512">
        <v>3</v>
      </c>
      <c r="E20" s="512">
        <v>4</v>
      </c>
      <c r="F20" s="512">
        <v>29</v>
      </c>
      <c r="G20" s="512">
        <v>36</v>
      </c>
      <c r="H20" s="513">
        <v>23.44</v>
      </c>
      <c r="I20" s="512">
        <v>750</v>
      </c>
      <c r="J20"/>
      <c r="K20"/>
      <c r="L20"/>
      <c r="M20"/>
      <c r="N20"/>
      <c r="O20"/>
      <c r="P20"/>
      <c r="Q20"/>
      <c r="R20"/>
      <c r="S20"/>
      <c r="T20"/>
    </row>
    <row r="21" spans="1:20" ht="15" x14ac:dyDescent="0.25">
      <c r="A21" s="568"/>
      <c r="B21" s="508" t="s">
        <v>42</v>
      </c>
      <c r="C21" s="508" t="s">
        <v>0</v>
      </c>
      <c r="D21" s="509">
        <v>1</v>
      </c>
      <c r="E21" s="509">
        <v>7</v>
      </c>
      <c r="F21" s="509">
        <v>61</v>
      </c>
      <c r="G21" s="509">
        <v>69</v>
      </c>
      <c r="H21" s="510">
        <v>35.630000000000003</v>
      </c>
      <c r="I21" s="510">
        <v>1140</v>
      </c>
      <c r="J21"/>
      <c r="K21"/>
      <c r="L21"/>
      <c r="M21"/>
      <c r="N21"/>
      <c r="O21"/>
      <c r="P21"/>
      <c r="Q21"/>
      <c r="R21"/>
      <c r="S21"/>
      <c r="T21"/>
    </row>
    <row r="22" spans="1:20" ht="15" x14ac:dyDescent="0.25">
      <c r="A22" s="568"/>
      <c r="B22" s="511" t="s">
        <v>43</v>
      </c>
      <c r="C22" s="511" t="s">
        <v>0</v>
      </c>
      <c r="D22" s="512">
        <v>1</v>
      </c>
      <c r="E22" s="512">
        <v>1</v>
      </c>
      <c r="F22" s="512">
        <v>57</v>
      </c>
      <c r="G22" s="512">
        <v>59</v>
      </c>
      <c r="H22" s="513">
        <v>28.63</v>
      </c>
      <c r="I22" s="512">
        <v>916</v>
      </c>
      <c r="J22"/>
      <c r="K22"/>
      <c r="L22"/>
      <c r="M22"/>
      <c r="N22"/>
      <c r="O22"/>
      <c r="P22"/>
      <c r="Q22"/>
      <c r="R22"/>
      <c r="S22"/>
      <c r="T22"/>
    </row>
    <row r="23" spans="1:20" ht="15" x14ac:dyDescent="0.25">
      <c r="A23" s="568"/>
      <c r="B23" s="508" t="s">
        <v>44</v>
      </c>
      <c r="C23" s="508" t="s">
        <v>0</v>
      </c>
      <c r="D23" s="509">
        <v>0</v>
      </c>
      <c r="E23" s="509">
        <v>4</v>
      </c>
      <c r="F23" s="509">
        <v>107</v>
      </c>
      <c r="G23" s="509">
        <v>111</v>
      </c>
      <c r="H23" s="510">
        <v>26.41</v>
      </c>
      <c r="I23" s="509">
        <v>845</v>
      </c>
      <c r="J23"/>
      <c r="K23"/>
      <c r="L23"/>
      <c r="M23"/>
      <c r="N23"/>
      <c r="O23"/>
      <c r="P23"/>
      <c r="Q23"/>
      <c r="R23"/>
      <c r="S23"/>
      <c r="T23"/>
    </row>
    <row r="24" spans="1:20" ht="15" x14ac:dyDescent="0.25">
      <c r="A24" s="568"/>
      <c r="B24" s="511" t="s">
        <v>45</v>
      </c>
      <c r="C24" s="511" t="s">
        <v>0</v>
      </c>
      <c r="D24" s="512">
        <v>0</v>
      </c>
      <c r="E24" s="512">
        <v>6</v>
      </c>
      <c r="F24" s="512">
        <v>41</v>
      </c>
      <c r="G24" s="512">
        <v>47</v>
      </c>
      <c r="H24" s="513">
        <v>24.72</v>
      </c>
      <c r="I24" s="512">
        <v>791</v>
      </c>
      <c r="J24"/>
      <c r="K24"/>
      <c r="L24"/>
      <c r="M24"/>
      <c r="N24"/>
      <c r="O24"/>
      <c r="P24"/>
      <c r="Q24"/>
      <c r="R24"/>
      <c r="S24"/>
      <c r="T24"/>
    </row>
    <row r="25" spans="1:20" ht="15" x14ac:dyDescent="0.25">
      <c r="A25" s="568"/>
      <c r="B25" s="508" t="s">
        <v>46</v>
      </c>
      <c r="C25" s="508" t="s">
        <v>0</v>
      </c>
      <c r="D25" s="509">
        <v>1</v>
      </c>
      <c r="E25" s="509">
        <v>3</v>
      </c>
      <c r="F25" s="509">
        <v>45</v>
      </c>
      <c r="G25" s="509">
        <v>49</v>
      </c>
      <c r="H25" s="510">
        <v>21.03</v>
      </c>
      <c r="I25" s="509">
        <v>673</v>
      </c>
      <c r="J25"/>
      <c r="K25"/>
      <c r="L25"/>
      <c r="M25"/>
      <c r="N25"/>
      <c r="O25"/>
      <c r="P25"/>
      <c r="Q25"/>
      <c r="R25"/>
      <c r="S25"/>
      <c r="T25"/>
    </row>
    <row r="26" spans="1:20" ht="15" x14ac:dyDescent="0.25">
      <c r="A26" s="568"/>
      <c r="B26" s="511" t="s">
        <v>47</v>
      </c>
      <c r="C26" s="511" t="s">
        <v>0</v>
      </c>
      <c r="D26" s="512">
        <v>3</v>
      </c>
      <c r="E26" s="512">
        <v>5</v>
      </c>
      <c r="F26" s="512">
        <v>37</v>
      </c>
      <c r="G26" s="512">
        <v>45</v>
      </c>
      <c r="H26" s="513">
        <v>24.03</v>
      </c>
      <c r="I26" s="512">
        <v>769</v>
      </c>
      <c r="J26"/>
      <c r="K26"/>
      <c r="L26"/>
      <c r="M26"/>
      <c r="N26"/>
      <c r="O26"/>
      <c r="P26"/>
      <c r="Q26"/>
      <c r="R26"/>
      <c r="S26"/>
      <c r="T26"/>
    </row>
    <row r="27" spans="1:20" ht="15" x14ac:dyDescent="0.25">
      <c r="A27" s="568"/>
      <c r="B27" s="508" t="s">
        <v>48</v>
      </c>
      <c r="C27" s="508" t="s">
        <v>0</v>
      </c>
      <c r="D27" s="509">
        <v>2</v>
      </c>
      <c r="E27" s="509">
        <v>7</v>
      </c>
      <c r="F27" s="509">
        <v>49</v>
      </c>
      <c r="G27" s="509">
        <v>58</v>
      </c>
      <c r="H27" s="510">
        <v>25.5</v>
      </c>
      <c r="I27" s="509">
        <v>816</v>
      </c>
      <c r="J27"/>
      <c r="K27"/>
      <c r="L27"/>
      <c r="M27"/>
      <c r="N27"/>
      <c r="O27"/>
      <c r="P27"/>
      <c r="Q27"/>
      <c r="R27"/>
      <c r="S27"/>
      <c r="T27"/>
    </row>
    <row r="28" spans="1:20" ht="15" x14ac:dyDescent="0.25">
      <c r="A28" s="568"/>
      <c r="B28" s="511" t="s">
        <v>49</v>
      </c>
      <c r="C28" s="511" t="s">
        <v>0</v>
      </c>
      <c r="D28" s="512">
        <v>0</v>
      </c>
      <c r="E28" s="512">
        <v>5</v>
      </c>
      <c r="F28" s="512">
        <v>77</v>
      </c>
      <c r="G28" s="512">
        <v>82</v>
      </c>
      <c r="H28" s="513">
        <v>30.97</v>
      </c>
      <c r="I28" s="512">
        <v>991</v>
      </c>
      <c r="J28"/>
      <c r="K28"/>
      <c r="L28"/>
      <c r="M28"/>
      <c r="N28"/>
      <c r="O28"/>
      <c r="P28"/>
      <c r="Q28"/>
      <c r="R28"/>
      <c r="S28"/>
      <c r="T28"/>
    </row>
    <row r="29" spans="1:20" ht="15" x14ac:dyDescent="0.25">
      <c r="A29" s="568"/>
      <c r="B29" s="508" t="s">
        <v>50</v>
      </c>
      <c r="C29" s="508" t="s">
        <v>0</v>
      </c>
      <c r="D29" s="509">
        <v>1</v>
      </c>
      <c r="E29" s="509">
        <v>6</v>
      </c>
      <c r="F29" s="509">
        <v>55</v>
      </c>
      <c r="G29" s="509">
        <v>62</v>
      </c>
      <c r="H29" s="510">
        <v>28.59</v>
      </c>
      <c r="I29" s="509">
        <v>915</v>
      </c>
      <c r="J29"/>
      <c r="K29"/>
      <c r="L29"/>
      <c r="M29"/>
      <c r="N29"/>
      <c r="O29"/>
      <c r="P29"/>
      <c r="Q29"/>
      <c r="R29"/>
      <c r="S29"/>
      <c r="T29"/>
    </row>
    <row r="30" spans="1:20" ht="15" x14ac:dyDescent="0.25">
      <c r="A30" s="568"/>
      <c r="B30" s="511" t="s">
        <v>51</v>
      </c>
      <c r="C30" s="511" t="s">
        <v>0</v>
      </c>
      <c r="D30" s="512">
        <v>3</v>
      </c>
      <c r="E30" s="512">
        <v>7</v>
      </c>
      <c r="F30" s="512">
        <v>130</v>
      </c>
      <c r="G30" s="512">
        <v>140</v>
      </c>
      <c r="H30" s="513">
        <v>42.22</v>
      </c>
      <c r="I30" s="513">
        <v>1351</v>
      </c>
      <c r="J30"/>
      <c r="K30"/>
      <c r="L30"/>
      <c r="M30"/>
      <c r="N30"/>
      <c r="O30"/>
      <c r="P30"/>
      <c r="Q30"/>
      <c r="R30"/>
      <c r="S30"/>
      <c r="T30"/>
    </row>
    <row r="31" spans="1:20" ht="15" x14ac:dyDescent="0.25">
      <c r="A31" s="568">
        <v>2018</v>
      </c>
      <c r="B31" s="508" t="s">
        <v>40</v>
      </c>
      <c r="C31" s="508" t="s">
        <v>0</v>
      </c>
      <c r="D31" s="509">
        <v>1</v>
      </c>
      <c r="E31" s="509">
        <v>8</v>
      </c>
      <c r="F31" s="509">
        <v>70</v>
      </c>
      <c r="G31" s="509">
        <v>79</v>
      </c>
      <c r="H31" s="510">
        <v>31.28</v>
      </c>
      <c r="I31" s="510">
        <v>1001</v>
      </c>
      <c r="J31"/>
      <c r="K31"/>
      <c r="L31"/>
      <c r="M31"/>
      <c r="N31"/>
      <c r="O31"/>
      <c r="P31"/>
      <c r="Q31"/>
      <c r="R31"/>
      <c r="S31"/>
      <c r="T31"/>
    </row>
    <row r="32" spans="1:20" ht="15" x14ac:dyDescent="0.25">
      <c r="A32" s="568"/>
      <c r="B32" s="511" t="s">
        <v>41</v>
      </c>
      <c r="C32" s="511" t="s">
        <v>0</v>
      </c>
      <c r="D32" s="512">
        <v>0</v>
      </c>
      <c r="E32" s="512">
        <v>8</v>
      </c>
      <c r="F32" s="512">
        <v>93</v>
      </c>
      <c r="G32" s="512">
        <v>101</v>
      </c>
      <c r="H32" s="513">
        <v>40.909999999999997</v>
      </c>
      <c r="I32" s="513">
        <v>1309</v>
      </c>
      <c r="J32"/>
      <c r="K32"/>
      <c r="L32"/>
      <c r="M32"/>
      <c r="N32"/>
      <c r="O32"/>
      <c r="P32"/>
      <c r="Q32"/>
      <c r="R32"/>
      <c r="S32"/>
      <c r="T32"/>
    </row>
    <row r="33" spans="1:20" ht="15" x14ac:dyDescent="0.25">
      <c r="A33" s="568"/>
      <c r="B33" s="508" t="s">
        <v>42</v>
      </c>
      <c r="C33" s="508" t="s">
        <v>0</v>
      </c>
      <c r="D33" s="509">
        <v>4</v>
      </c>
      <c r="E33" s="509">
        <v>22</v>
      </c>
      <c r="F33" s="509">
        <v>100</v>
      </c>
      <c r="G33" s="509">
        <v>126</v>
      </c>
      <c r="H33" s="510">
        <v>40.94</v>
      </c>
      <c r="I33" s="510">
        <v>1310</v>
      </c>
      <c r="J33"/>
      <c r="K33"/>
      <c r="L33"/>
      <c r="M33"/>
      <c r="N33"/>
      <c r="O33"/>
      <c r="P33"/>
      <c r="Q33"/>
      <c r="R33"/>
      <c r="S33"/>
      <c r="T33"/>
    </row>
    <row r="34" spans="1:20" ht="15" x14ac:dyDescent="0.25">
      <c r="A34" s="568"/>
      <c r="B34" s="511" t="s">
        <v>43</v>
      </c>
      <c r="C34" s="511" t="s">
        <v>0</v>
      </c>
      <c r="D34" s="512">
        <v>0</v>
      </c>
      <c r="E34" s="512">
        <v>19</v>
      </c>
      <c r="F34" s="512">
        <v>91</v>
      </c>
      <c r="G34" s="512">
        <v>110</v>
      </c>
      <c r="H34" s="513">
        <v>43.22</v>
      </c>
      <c r="I34" s="513">
        <v>1383</v>
      </c>
      <c r="J34"/>
      <c r="K34"/>
      <c r="L34"/>
      <c r="M34"/>
      <c r="N34"/>
      <c r="O34"/>
      <c r="P34"/>
      <c r="Q34"/>
      <c r="R34"/>
      <c r="S34"/>
      <c r="T34"/>
    </row>
    <row r="35" spans="1:20" ht="15" x14ac:dyDescent="0.25">
      <c r="A35" s="568"/>
      <c r="B35" s="508" t="s">
        <v>44</v>
      </c>
      <c r="C35" s="508" t="s">
        <v>0</v>
      </c>
      <c r="D35" s="509">
        <v>0</v>
      </c>
      <c r="E35" s="509">
        <v>21</v>
      </c>
      <c r="F35" s="509">
        <v>125</v>
      </c>
      <c r="G35" s="509">
        <v>146</v>
      </c>
      <c r="H35" s="510">
        <v>46.5</v>
      </c>
      <c r="I35" s="510">
        <v>1488</v>
      </c>
      <c r="J35"/>
      <c r="K35"/>
      <c r="L35"/>
      <c r="M35"/>
      <c r="N35"/>
      <c r="O35"/>
      <c r="P35"/>
      <c r="Q35"/>
      <c r="R35"/>
      <c r="S35"/>
      <c r="T35"/>
    </row>
    <row r="36" spans="1:20" ht="15" x14ac:dyDescent="0.25">
      <c r="A36" s="568"/>
      <c r="B36" s="511" t="s">
        <v>45</v>
      </c>
      <c r="C36" s="511" t="s">
        <v>0</v>
      </c>
      <c r="D36" s="512">
        <v>0</v>
      </c>
      <c r="E36" s="512">
        <v>26</v>
      </c>
      <c r="F36" s="512">
        <v>96</v>
      </c>
      <c r="G36" s="512">
        <v>122</v>
      </c>
      <c r="H36" s="513">
        <v>49.72</v>
      </c>
      <c r="I36" s="513">
        <v>1591</v>
      </c>
      <c r="J36"/>
      <c r="K36"/>
      <c r="L36"/>
      <c r="M36"/>
      <c r="N36"/>
      <c r="O36"/>
      <c r="P36"/>
      <c r="Q36"/>
      <c r="R36"/>
      <c r="S36"/>
      <c r="T36"/>
    </row>
    <row r="37" spans="1:20" ht="15" x14ac:dyDescent="0.25">
      <c r="A37" s="568"/>
      <c r="B37" s="508" t="s">
        <v>46</v>
      </c>
      <c r="C37" s="508" t="s">
        <v>0</v>
      </c>
      <c r="D37" s="509">
        <v>1</v>
      </c>
      <c r="E37" s="509">
        <v>7</v>
      </c>
      <c r="F37" s="509">
        <v>74</v>
      </c>
      <c r="G37" s="509">
        <v>82</v>
      </c>
      <c r="H37" s="510">
        <v>38.72</v>
      </c>
      <c r="I37" s="510">
        <v>1239</v>
      </c>
      <c r="J37"/>
      <c r="K37"/>
      <c r="L37"/>
      <c r="M37"/>
      <c r="N37"/>
      <c r="O37"/>
      <c r="P37"/>
      <c r="Q37"/>
      <c r="R37"/>
      <c r="S37"/>
      <c r="T37"/>
    </row>
    <row r="38" spans="1:20" ht="15" x14ac:dyDescent="0.25">
      <c r="A38" s="568"/>
      <c r="B38" s="511" t="s">
        <v>47</v>
      </c>
      <c r="C38" s="511" t="s">
        <v>0</v>
      </c>
      <c r="D38" s="512">
        <v>1</v>
      </c>
      <c r="E38" s="512">
        <v>2</v>
      </c>
      <c r="F38" s="512">
        <v>91</v>
      </c>
      <c r="G38" s="512">
        <v>94</v>
      </c>
      <c r="H38" s="513">
        <v>39.909999999999997</v>
      </c>
      <c r="I38" s="513">
        <v>1277</v>
      </c>
      <c r="J38"/>
      <c r="K38"/>
      <c r="L38"/>
      <c r="M38"/>
      <c r="N38"/>
      <c r="O38"/>
      <c r="P38"/>
      <c r="Q38"/>
      <c r="R38"/>
      <c r="S38"/>
      <c r="T38"/>
    </row>
    <row r="39" spans="1:20" ht="15" x14ac:dyDescent="0.25">
      <c r="A39" s="568"/>
      <c r="B39" s="508" t="s">
        <v>48</v>
      </c>
      <c r="C39" s="508" t="s">
        <v>0</v>
      </c>
      <c r="D39" s="509">
        <v>1</v>
      </c>
      <c r="E39" s="509">
        <v>11</v>
      </c>
      <c r="F39" s="509">
        <v>141</v>
      </c>
      <c r="G39" s="509">
        <v>153</v>
      </c>
      <c r="H39" s="510">
        <v>51.84</v>
      </c>
      <c r="I39" s="510">
        <v>1659</v>
      </c>
      <c r="J39"/>
      <c r="K39"/>
      <c r="L39"/>
      <c r="M39"/>
      <c r="N39"/>
      <c r="O39"/>
      <c r="P39"/>
      <c r="Q39"/>
      <c r="R39"/>
      <c r="S39"/>
      <c r="T39"/>
    </row>
    <row r="40" spans="1:20" ht="15" x14ac:dyDescent="0.25">
      <c r="A40" s="568"/>
      <c r="B40" s="511" t="s">
        <v>49</v>
      </c>
      <c r="C40" s="511" t="s">
        <v>0</v>
      </c>
      <c r="D40" s="512">
        <v>3</v>
      </c>
      <c r="E40" s="512">
        <v>8</v>
      </c>
      <c r="F40" s="512">
        <v>156</v>
      </c>
      <c r="G40" s="512">
        <v>167</v>
      </c>
      <c r="H40" s="513">
        <v>50.44</v>
      </c>
      <c r="I40" s="513">
        <v>1614</v>
      </c>
      <c r="J40"/>
      <c r="K40"/>
      <c r="L40"/>
      <c r="M40"/>
      <c r="N40"/>
      <c r="O40"/>
      <c r="P40"/>
      <c r="Q40"/>
      <c r="R40"/>
      <c r="S40"/>
      <c r="T40"/>
    </row>
    <row r="41" spans="1:20" ht="15" x14ac:dyDescent="0.25">
      <c r="A41" s="568"/>
      <c r="B41" s="508" t="s">
        <v>50</v>
      </c>
      <c r="C41" s="508" t="s">
        <v>0</v>
      </c>
      <c r="D41" s="509">
        <v>3</v>
      </c>
      <c r="E41" s="509">
        <v>9</v>
      </c>
      <c r="F41" s="509">
        <v>151</v>
      </c>
      <c r="G41" s="509">
        <v>163</v>
      </c>
      <c r="H41" s="510">
        <v>55.72</v>
      </c>
      <c r="I41" s="510">
        <v>1783</v>
      </c>
      <c r="J41"/>
      <c r="K41"/>
      <c r="L41"/>
      <c r="M41"/>
      <c r="N41"/>
      <c r="O41"/>
      <c r="P41"/>
      <c r="Q41"/>
      <c r="R41"/>
      <c r="S41"/>
      <c r="T41"/>
    </row>
    <row r="42" spans="1:20" ht="15" x14ac:dyDescent="0.25">
      <c r="A42" s="568"/>
      <c r="B42" s="511" t="s">
        <v>51</v>
      </c>
      <c r="C42" s="511" t="s">
        <v>0</v>
      </c>
      <c r="D42" s="512">
        <v>5</v>
      </c>
      <c r="E42" s="512">
        <v>11</v>
      </c>
      <c r="F42" s="512">
        <v>218</v>
      </c>
      <c r="G42" s="512">
        <v>234</v>
      </c>
      <c r="H42" s="513">
        <v>67.28</v>
      </c>
      <c r="I42" s="513">
        <v>2153</v>
      </c>
      <c r="J42"/>
      <c r="K42"/>
      <c r="L42"/>
      <c r="M42"/>
      <c r="N42"/>
      <c r="O42"/>
      <c r="P42"/>
      <c r="Q42"/>
      <c r="R42"/>
      <c r="S42"/>
      <c r="T42"/>
    </row>
    <row r="43" spans="1:20" ht="15" x14ac:dyDescent="0.25">
      <c r="A43" s="568">
        <v>2019</v>
      </c>
      <c r="B43" s="508" t="s">
        <v>40</v>
      </c>
      <c r="C43" s="508" t="s">
        <v>0</v>
      </c>
      <c r="D43" s="509">
        <v>16</v>
      </c>
      <c r="E43" s="509">
        <v>13</v>
      </c>
      <c r="F43" s="509">
        <v>148</v>
      </c>
      <c r="G43" s="509">
        <v>177</v>
      </c>
      <c r="H43" s="510">
        <v>57.78</v>
      </c>
      <c r="I43" s="510">
        <v>1849</v>
      </c>
      <c r="J43"/>
      <c r="K43"/>
      <c r="L43"/>
      <c r="M43"/>
      <c r="N43"/>
      <c r="O43"/>
      <c r="P43"/>
      <c r="Q43"/>
      <c r="R43"/>
      <c r="S43"/>
      <c r="T43"/>
    </row>
    <row r="44" spans="1:20" ht="15" x14ac:dyDescent="0.25">
      <c r="A44" s="568"/>
      <c r="B44" s="511" t="s">
        <v>41</v>
      </c>
      <c r="C44" s="511" t="s">
        <v>0</v>
      </c>
      <c r="D44" s="512">
        <v>5</v>
      </c>
      <c r="E44" s="512">
        <v>16</v>
      </c>
      <c r="F44" s="512">
        <v>107</v>
      </c>
      <c r="G44" s="512">
        <v>128</v>
      </c>
      <c r="H44" s="513">
        <v>45.47</v>
      </c>
      <c r="I44" s="513">
        <v>1455</v>
      </c>
      <c r="J44"/>
      <c r="K44"/>
      <c r="L44"/>
      <c r="M44"/>
      <c r="N44"/>
      <c r="O44"/>
      <c r="P44"/>
      <c r="Q44"/>
      <c r="R44"/>
      <c r="S44"/>
      <c r="T44"/>
    </row>
    <row r="45" spans="1:20" ht="15" x14ac:dyDescent="0.25">
      <c r="A45" s="568"/>
      <c r="B45" s="508" t="s">
        <v>42</v>
      </c>
      <c r="C45" s="508" t="s">
        <v>0</v>
      </c>
      <c r="D45" s="509">
        <v>2</v>
      </c>
      <c r="E45" s="509">
        <v>10</v>
      </c>
      <c r="F45" s="509">
        <v>159</v>
      </c>
      <c r="G45" s="509">
        <v>171</v>
      </c>
      <c r="H45" s="510">
        <v>67.5</v>
      </c>
      <c r="I45" s="510">
        <v>2160</v>
      </c>
      <c r="J45"/>
      <c r="K45"/>
      <c r="L45"/>
      <c r="M45"/>
      <c r="N45"/>
      <c r="O45"/>
      <c r="P45"/>
      <c r="Q45"/>
      <c r="R45"/>
      <c r="S45"/>
      <c r="T45"/>
    </row>
    <row r="46" spans="1:20" ht="15" x14ac:dyDescent="0.25">
      <c r="A46" s="568"/>
      <c r="B46" s="511" t="s">
        <v>43</v>
      </c>
      <c r="C46" s="511" t="s">
        <v>0</v>
      </c>
      <c r="D46" s="512">
        <v>5</v>
      </c>
      <c r="E46" s="512">
        <v>3</v>
      </c>
      <c r="F46" s="512">
        <v>98</v>
      </c>
      <c r="G46" s="512">
        <v>106</v>
      </c>
      <c r="H46" s="513">
        <v>39.06</v>
      </c>
      <c r="I46" s="513">
        <v>1250</v>
      </c>
      <c r="J46"/>
      <c r="K46"/>
      <c r="L46"/>
      <c r="M46"/>
      <c r="N46"/>
      <c r="O46"/>
      <c r="P46"/>
      <c r="Q46"/>
      <c r="R46"/>
      <c r="S46"/>
      <c r="T46"/>
    </row>
    <row r="47" spans="1:20" ht="15" x14ac:dyDescent="0.25">
      <c r="A47" s="568"/>
      <c r="B47" s="508" t="s">
        <v>44</v>
      </c>
      <c r="C47" s="508" t="s">
        <v>0</v>
      </c>
      <c r="D47" s="509">
        <v>4</v>
      </c>
      <c r="E47" s="509">
        <v>1</v>
      </c>
      <c r="F47" s="509">
        <v>97</v>
      </c>
      <c r="G47" s="509">
        <v>102</v>
      </c>
      <c r="H47" s="510">
        <v>35.47</v>
      </c>
      <c r="I47" s="510">
        <v>1135</v>
      </c>
      <c r="J47"/>
      <c r="K47"/>
      <c r="L47"/>
      <c r="M47"/>
      <c r="N47"/>
      <c r="O47"/>
      <c r="P47"/>
      <c r="Q47"/>
      <c r="R47"/>
      <c r="S47"/>
      <c r="T47"/>
    </row>
    <row r="48" spans="1:20" ht="15" x14ac:dyDescent="0.25">
      <c r="A48" s="568"/>
      <c r="B48" s="511" t="s">
        <v>45</v>
      </c>
      <c r="C48" s="511" t="s">
        <v>0</v>
      </c>
      <c r="D48" s="512">
        <v>2</v>
      </c>
      <c r="E48" s="512">
        <v>2</v>
      </c>
      <c r="F48" s="512">
        <v>217</v>
      </c>
      <c r="G48" s="512">
        <v>221</v>
      </c>
      <c r="H48" s="513">
        <v>77.84</v>
      </c>
      <c r="I48" s="513">
        <v>2491</v>
      </c>
      <c r="J48"/>
      <c r="K48"/>
      <c r="L48"/>
      <c r="M48"/>
      <c r="N48"/>
      <c r="O48"/>
      <c r="P48"/>
      <c r="Q48"/>
      <c r="R48"/>
      <c r="S48"/>
      <c r="T48"/>
    </row>
    <row r="49" spans="1:20" ht="15" x14ac:dyDescent="0.25">
      <c r="A49" s="568"/>
      <c r="B49" s="508" t="s">
        <v>46</v>
      </c>
      <c r="C49" s="508" t="s">
        <v>0</v>
      </c>
      <c r="D49" s="509">
        <v>1</v>
      </c>
      <c r="E49" s="509">
        <v>8</v>
      </c>
      <c r="F49" s="509">
        <v>176</v>
      </c>
      <c r="G49" s="509">
        <v>185</v>
      </c>
      <c r="H49" s="510">
        <v>64.63</v>
      </c>
      <c r="I49" s="510">
        <v>2068</v>
      </c>
      <c r="J49"/>
      <c r="K49"/>
      <c r="L49"/>
      <c r="M49"/>
      <c r="N49"/>
      <c r="O49"/>
      <c r="P49"/>
      <c r="Q49"/>
      <c r="R49"/>
      <c r="S49"/>
      <c r="T49"/>
    </row>
    <row r="50" spans="1:20" ht="15" x14ac:dyDescent="0.25">
      <c r="A50" s="568"/>
      <c r="B50" s="511" t="s">
        <v>47</v>
      </c>
      <c r="C50" s="511" t="s">
        <v>0</v>
      </c>
      <c r="D50" s="512">
        <v>1</v>
      </c>
      <c r="E50" s="512">
        <v>4</v>
      </c>
      <c r="F50" s="512">
        <v>156</v>
      </c>
      <c r="G50" s="512">
        <v>161</v>
      </c>
      <c r="H50" s="513">
        <v>57.09</v>
      </c>
      <c r="I50" s="513">
        <v>1827</v>
      </c>
      <c r="J50"/>
      <c r="K50"/>
      <c r="L50"/>
      <c r="M50"/>
      <c r="N50"/>
      <c r="O50"/>
      <c r="P50"/>
      <c r="Q50"/>
      <c r="R50"/>
      <c r="S50"/>
      <c r="T50"/>
    </row>
    <row r="51" spans="1:20" ht="15" x14ac:dyDescent="0.25">
      <c r="A51" s="568"/>
      <c r="B51" s="508" t="s">
        <v>48</v>
      </c>
      <c r="C51" s="508" t="s">
        <v>0</v>
      </c>
      <c r="D51" s="509">
        <v>2</v>
      </c>
      <c r="E51" s="509">
        <v>6</v>
      </c>
      <c r="F51" s="509">
        <v>238</v>
      </c>
      <c r="G51" s="509">
        <v>246</v>
      </c>
      <c r="H51" s="510">
        <v>77.06</v>
      </c>
      <c r="I51" s="510">
        <v>2466</v>
      </c>
      <c r="J51"/>
      <c r="K51"/>
      <c r="L51"/>
      <c r="M51"/>
      <c r="N51"/>
      <c r="O51"/>
      <c r="P51"/>
      <c r="Q51"/>
      <c r="R51"/>
      <c r="S51"/>
      <c r="T51"/>
    </row>
    <row r="52" spans="1:20" ht="15" x14ac:dyDescent="0.25">
      <c r="A52" s="568"/>
      <c r="B52" s="511" t="s">
        <v>49</v>
      </c>
      <c r="C52" s="511" t="s">
        <v>0</v>
      </c>
      <c r="D52" s="512">
        <v>0</v>
      </c>
      <c r="E52" s="512">
        <v>15</v>
      </c>
      <c r="F52" s="512">
        <v>244</v>
      </c>
      <c r="G52" s="512">
        <v>259</v>
      </c>
      <c r="H52" s="513">
        <v>90.44</v>
      </c>
      <c r="I52" s="513">
        <v>2894</v>
      </c>
      <c r="J52"/>
      <c r="K52"/>
      <c r="L52"/>
      <c r="M52"/>
      <c r="N52"/>
      <c r="O52"/>
      <c r="P52"/>
      <c r="Q52"/>
      <c r="R52"/>
      <c r="S52"/>
      <c r="T52"/>
    </row>
    <row r="53" spans="1:20" ht="15" x14ac:dyDescent="0.25">
      <c r="A53" s="568"/>
      <c r="B53" s="508" t="s">
        <v>50</v>
      </c>
      <c r="C53" s="508" t="s">
        <v>0</v>
      </c>
      <c r="D53" s="509">
        <v>4</v>
      </c>
      <c r="E53" s="509">
        <v>10</v>
      </c>
      <c r="F53" s="509">
        <v>293</v>
      </c>
      <c r="G53" s="509">
        <v>307</v>
      </c>
      <c r="H53" s="510">
        <v>96.56</v>
      </c>
      <c r="I53" s="510">
        <v>3090</v>
      </c>
      <c r="J53"/>
      <c r="K53"/>
      <c r="L53"/>
      <c r="M53"/>
      <c r="N53"/>
      <c r="O53"/>
      <c r="P53"/>
      <c r="Q53"/>
      <c r="R53"/>
      <c r="S53"/>
      <c r="T53"/>
    </row>
    <row r="54" spans="1:20" ht="15" x14ac:dyDescent="0.25">
      <c r="A54" s="568"/>
      <c r="B54" s="511" t="s">
        <v>51</v>
      </c>
      <c r="C54" s="511" t="s">
        <v>0</v>
      </c>
      <c r="D54" s="512">
        <v>3</v>
      </c>
      <c r="E54" s="512">
        <v>9</v>
      </c>
      <c r="F54" s="512">
        <v>302</v>
      </c>
      <c r="G54" s="512">
        <v>314</v>
      </c>
      <c r="H54" s="513">
        <v>91.34</v>
      </c>
      <c r="I54" s="513">
        <v>2923</v>
      </c>
      <c r="J54"/>
      <c r="K54"/>
      <c r="L54"/>
      <c r="M54"/>
      <c r="N54"/>
      <c r="O54"/>
      <c r="P54"/>
      <c r="Q54"/>
      <c r="R54"/>
      <c r="S54"/>
      <c r="T54"/>
    </row>
    <row r="55" spans="1:20" ht="15" x14ac:dyDescent="0.25">
      <c r="A55" s="567">
        <v>2020</v>
      </c>
      <c r="B55" s="508" t="s">
        <v>40</v>
      </c>
      <c r="C55" s="508" t="s">
        <v>0</v>
      </c>
      <c r="D55" s="509">
        <v>1</v>
      </c>
      <c r="E55" s="509">
        <v>19</v>
      </c>
      <c r="F55" s="509">
        <v>162</v>
      </c>
      <c r="G55" s="509">
        <v>182</v>
      </c>
      <c r="H55" s="510">
        <v>78.41</v>
      </c>
      <c r="I55" s="510">
        <v>2509</v>
      </c>
      <c r="J55"/>
      <c r="K55"/>
      <c r="L55"/>
      <c r="M55"/>
      <c r="N55"/>
      <c r="O55"/>
      <c r="P55"/>
      <c r="Q55"/>
      <c r="R55"/>
      <c r="S55"/>
      <c r="T55"/>
    </row>
    <row r="56" spans="1:20" ht="15" x14ac:dyDescent="0.25">
      <c r="A56" s="567"/>
      <c r="B56" s="511" t="s">
        <v>41</v>
      </c>
      <c r="C56" s="511" t="s">
        <v>0</v>
      </c>
      <c r="D56" s="512">
        <v>5</v>
      </c>
      <c r="E56" s="512">
        <v>13</v>
      </c>
      <c r="F56" s="512">
        <v>144</v>
      </c>
      <c r="G56" s="512">
        <v>162</v>
      </c>
      <c r="H56" s="513">
        <v>74.81</v>
      </c>
      <c r="I56" s="513">
        <v>2394</v>
      </c>
      <c r="J56"/>
      <c r="K56"/>
      <c r="L56"/>
      <c r="M56"/>
      <c r="N56"/>
      <c r="O56"/>
      <c r="P56"/>
      <c r="Q56"/>
      <c r="R56"/>
      <c r="S56"/>
      <c r="T56"/>
    </row>
    <row r="57" spans="1:20" ht="15" x14ac:dyDescent="0.25">
      <c r="A57" s="567"/>
      <c r="B57" s="508" t="s">
        <v>42</v>
      </c>
      <c r="C57" s="508" t="s">
        <v>0</v>
      </c>
      <c r="D57" s="509">
        <v>4</v>
      </c>
      <c r="E57" s="509">
        <v>23</v>
      </c>
      <c r="F57" s="509">
        <v>109</v>
      </c>
      <c r="G57" s="509">
        <v>136</v>
      </c>
      <c r="H57" s="510">
        <v>50.84</v>
      </c>
      <c r="I57" s="510">
        <v>1627</v>
      </c>
      <c r="J57"/>
      <c r="K57"/>
      <c r="L57"/>
      <c r="M57"/>
      <c r="N57"/>
      <c r="O57"/>
      <c r="P57"/>
      <c r="Q57"/>
      <c r="R57"/>
      <c r="S57"/>
      <c r="T57"/>
    </row>
    <row r="58" spans="1:20" ht="15" x14ac:dyDescent="0.25">
      <c r="A58" s="567"/>
      <c r="B58" s="511" t="s">
        <v>43</v>
      </c>
      <c r="C58" s="511" t="s">
        <v>0</v>
      </c>
      <c r="D58" s="512">
        <v>2</v>
      </c>
      <c r="E58" s="512">
        <v>10</v>
      </c>
      <c r="F58" s="512">
        <v>142</v>
      </c>
      <c r="G58" s="512">
        <v>154</v>
      </c>
      <c r="H58" s="513">
        <v>34.53</v>
      </c>
      <c r="I58" s="513">
        <v>1105</v>
      </c>
      <c r="J58"/>
      <c r="K58"/>
      <c r="L58"/>
      <c r="M58"/>
      <c r="N58"/>
      <c r="O58"/>
      <c r="P58"/>
      <c r="Q58"/>
      <c r="R58"/>
      <c r="S58"/>
      <c r="T58"/>
    </row>
    <row r="59" spans="1:20" ht="15" x14ac:dyDescent="0.25">
      <c r="A59" s="567"/>
      <c r="B59" s="508" t="s">
        <v>44</v>
      </c>
      <c r="C59" s="508" t="s">
        <v>0</v>
      </c>
      <c r="D59" s="509">
        <v>4</v>
      </c>
      <c r="E59" s="509">
        <v>6</v>
      </c>
      <c r="F59" s="509">
        <v>87</v>
      </c>
      <c r="G59" s="509">
        <v>97</v>
      </c>
      <c r="H59" s="514">
        <v>36.94</v>
      </c>
      <c r="I59" s="510">
        <v>1182</v>
      </c>
      <c r="J59"/>
      <c r="K59"/>
      <c r="L59"/>
      <c r="M59"/>
      <c r="N59"/>
      <c r="O59"/>
      <c r="P59"/>
      <c r="Q59"/>
      <c r="R59"/>
      <c r="S59"/>
      <c r="T59"/>
    </row>
    <row r="60" spans="1:20" ht="15" x14ac:dyDescent="0.25">
      <c r="A60" s="567"/>
      <c r="B60" s="511" t="s">
        <v>45</v>
      </c>
      <c r="C60" s="511" t="s">
        <v>0</v>
      </c>
      <c r="D60" s="512">
        <v>1</v>
      </c>
      <c r="E60" s="512">
        <v>16</v>
      </c>
      <c r="F60" s="512">
        <v>137</v>
      </c>
      <c r="G60" s="512">
        <v>154</v>
      </c>
      <c r="H60" s="515">
        <v>52.69</v>
      </c>
      <c r="I60" s="513">
        <v>1686</v>
      </c>
      <c r="J60"/>
      <c r="K60"/>
      <c r="L60"/>
      <c r="M60"/>
      <c r="N60"/>
      <c r="O60"/>
      <c r="P60"/>
      <c r="Q60"/>
      <c r="R60"/>
      <c r="S60"/>
      <c r="T60"/>
    </row>
    <row r="61" spans="1:20" ht="15" x14ac:dyDescent="0.25">
      <c r="A61" s="567"/>
      <c r="B61" s="508" t="s">
        <v>46</v>
      </c>
      <c r="C61" s="508" t="s">
        <v>0</v>
      </c>
      <c r="D61" s="509">
        <v>0</v>
      </c>
      <c r="E61" s="509">
        <v>11</v>
      </c>
      <c r="F61" s="509">
        <v>172</v>
      </c>
      <c r="G61" s="509">
        <v>183</v>
      </c>
      <c r="H61" s="514">
        <v>55.19</v>
      </c>
      <c r="I61" s="510">
        <v>1766</v>
      </c>
      <c r="J61"/>
      <c r="K61"/>
      <c r="L61"/>
      <c r="M61"/>
      <c r="N61"/>
      <c r="O61"/>
      <c r="P61"/>
      <c r="Q61"/>
      <c r="R61"/>
      <c r="S61"/>
      <c r="T61"/>
    </row>
    <row r="62" spans="1:20" ht="15" x14ac:dyDescent="0.25">
      <c r="A62" s="567"/>
      <c r="B62" s="511" t="s">
        <v>47</v>
      </c>
      <c r="C62" s="511" t="s">
        <v>0</v>
      </c>
      <c r="D62" s="512">
        <v>3</v>
      </c>
      <c r="E62" s="512">
        <v>9</v>
      </c>
      <c r="F62" s="512">
        <v>161</v>
      </c>
      <c r="G62" s="512">
        <v>173</v>
      </c>
      <c r="H62" s="515">
        <v>56.38</v>
      </c>
      <c r="I62" s="513">
        <v>1804</v>
      </c>
      <c r="J62"/>
      <c r="K62"/>
      <c r="L62"/>
      <c r="M62"/>
      <c r="N62"/>
      <c r="O62"/>
      <c r="P62"/>
      <c r="Q62"/>
      <c r="R62"/>
      <c r="S62"/>
      <c r="T62"/>
    </row>
    <row r="63" spans="1:20" ht="15" x14ac:dyDescent="0.25">
      <c r="A63" s="567"/>
      <c r="B63" s="508" t="s">
        <v>48</v>
      </c>
      <c r="C63" s="508" t="s">
        <v>0</v>
      </c>
      <c r="D63" s="509">
        <v>6</v>
      </c>
      <c r="E63" s="509">
        <v>3</v>
      </c>
      <c r="F63" s="509">
        <v>138</v>
      </c>
      <c r="G63" s="509">
        <v>147</v>
      </c>
      <c r="H63" s="514">
        <v>49.19</v>
      </c>
      <c r="I63" s="510">
        <v>1574</v>
      </c>
      <c r="J63"/>
      <c r="K63"/>
      <c r="L63"/>
      <c r="M63"/>
      <c r="N63"/>
      <c r="O63"/>
      <c r="P63"/>
      <c r="Q63"/>
      <c r="R63"/>
      <c r="S63"/>
      <c r="T63"/>
    </row>
  </sheetData>
  <mergeCells count="6">
    <mergeCell ref="A55:A63"/>
    <mergeCell ref="H1:I1"/>
    <mergeCell ref="A7:A18"/>
    <mergeCell ref="A19:A30"/>
    <mergeCell ref="A31:A42"/>
    <mergeCell ref="A43:A54"/>
  </mergeCells>
  <hyperlinks>
    <hyperlink ref="H1:I1" location="Index!A1" display="Regresar al Índice" xr:uid="{B1AA5EE3-97F7-419F-9F44-25C074582E69}"/>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8C7E6-C532-43D8-A0EA-BB77A3454000}">
  <sheetPr codeName="Hoja141"/>
  <dimension ref="A1:M38"/>
  <sheetViews>
    <sheetView workbookViewId="0">
      <selection activeCell="E7" sqref="E7"/>
    </sheetView>
  </sheetViews>
  <sheetFormatPr baseColWidth="10" defaultRowHeight="12.75" x14ac:dyDescent="0.2"/>
  <cols>
    <col min="1" max="16384" width="11.42578125" style="12"/>
  </cols>
  <sheetData>
    <row r="1" spans="1:13" ht="15" x14ac:dyDescent="0.25">
      <c r="A1" s="12" t="s">
        <v>1002</v>
      </c>
      <c r="H1" s="531" t="s">
        <v>39</v>
      </c>
      <c r="I1" s="531"/>
    </row>
    <row r="2" spans="1:13" ht="15" x14ac:dyDescent="0.25">
      <c r="A2" s="516" t="s">
        <v>1352</v>
      </c>
    </row>
    <row r="4" spans="1:13" ht="15" x14ac:dyDescent="0.25">
      <c r="A4"/>
      <c r="B4"/>
      <c r="C4"/>
      <c r="D4"/>
      <c r="E4"/>
      <c r="F4"/>
      <c r="G4"/>
      <c r="H4"/>
      <c r="I4"/>
      <c r="J4"/>
      <c r="K4"/>
      <c r="L4"/>
      <c r="M4"/>
    </row>
    <row r="5" spans="1:13" ht="15" x14ac:dyDescent="0.25">
      <c r="A5" s="517"/>
      <c r="B5" s="517" t="s">
        <v>1353</v>
      </c>
      <c r="C5" s="517" t="s">
        <v>1346</v>
      </c>
      <c r="D5" s="517" t="s">
        <v>1347</v>
      </c>
      <c r="E5" s="517" t="s">
        <v>1354</v>
      </c>
      <c r="F5"/>
      <c r="G5"/>
      <c r="H5"/>
      <c r="I5"/>
      <c r="J5"/>
      <c r="K5"/>
      <c r="L5"/>
      <c r="M5"/>
    </row>
    <row r="6" spans="1:13" ht="15" x14ac:dyDescent="0.25">
      <c r="A6" s="517" t="s">
        <v>3</v>
      </c>
      <c r="B6" s="517">
        <v>19</v>
      </c>
      <c r="C6" s="517">
        <v>0</v>
      </c>
      <c r="D6" s="517">
        <v>1</v>
      </c>
      <c r="E6" s="517">
        <v>18</v>
      </c>
      <c r="F6"/>
      <c r="G6"/>
      <c r="H6"/>
      <c r="I6"/>
      <c r="J6"/>
      <c r="K6"/>
      <c r="L6"/>
      <c r="M6"/>
    </row>
    <row r="7" spans="1:13" ht="15" x14ac:dyDescent="0.25">
      <c r="A7" s="517" t="s">
        <v>4</v>
      </c>
      <c r="B7" s="517">
        <v>31</v>
      </c>
      <c r="C7" s="517">
        <v>3</v>
      </c>
      <c r="D7" s="517">
        <v>1</v>
      </c>
      <c r="E7" s="517">
        <v>27</v>
      </c>
      <c r="F7"/>
      <c r="G7"/>
      <c r="H7"/>
      <c r="I7"/>
      <c r="J7"/>
      <c r="K7"/>
      <c r="L7"/>
      <c r="M7"/>
    </row>
    <row r="8" spans="1:13" ht="15" x14ac:dyDescent="0.25">
      <c r="A8" s="517" t="s">
        <v>5</v>
      </c>
      <c r="B8" s="517">
        <v>8</v>
      </c>
      <c r="C8" s="517">
        <v>0</v>
      </c>
      <c r="D8" s="517">
        <v>0</v>
      </c>
      <c r="E8" s="517">
        <v>8</v>
      </c>
      <c r="F8"/>
      <c r="G8"/>
      <c r="H8"/>
      <c r="I8"/>
      <c r="J8"/>
      <c r="K8"/>
      <c r="L8"/>
      <c r="M8"/>
    </row>
    <row r="9" spans="1:13" ht="15" x14ac:dyDescent="0.25">
      <c r="A9" s="517" t="s">
        <v>6</v>
      </c>
      <c r="B9" s="517">
        <v>2</v>
      </c>
      <c r="C9" s="517">
        <v>0</v>
      </c>
      <c r="D9" s="517">
        <v>0</v>
      </c>
      <c r="E9" s="517">
        <v>2</v>
      </c>
      <c r="F9"/>
      <c r="G9"/>
      <c r="H9"/>
      <c r="I9"/>
      <c r="J9"/>
      <c r="K9"/>
      <c r="L9"/>
      <c r="M9"/>
    </row>
    <row r="10" spans="1:13" ht="15" x14ac:dyDescent="0.25">
      <c r="A10" s="517" t="s">
        <v>10</v>
      </c>
      <c r="B10" s="517">
        <v>35</v>
      </c>
      <c r="C10" s="517">
        <v>0</v>
      </c>
      <c r="D10" s="517">
        <v>6</v>
      </c>
      <c r="E10" s="517">
        <v>29</v>
      </c>
      <c r="F10"/>
      <c r="G10"/>
      <c r="H10"/>
      <c r="I10"/>
      <c r="J10"/>
      <c r="K10"/>
      <c r="L10"/>
      <c r="M10"/>
    </row>
    <row r="11" spans="1:13" ht="15" x14ac:dyDescent="0.25">
      <c r="A11" s="517" t="s">
        <v>11</v>
      </c>
      <c r="B11" s="517">
        <v>3</v>
      </c>
      <c r="C11" s="517">
        <v>1</v>
      </c>
      <c r="D11" s="517">
        <v>0</v>
      </c>
      <c r="E11" s="517">
        <v>2</v>
      </c>
      <c r="F11"/>
      <c r="G11"/>
      <c r="H11"/>
      <c r="I11"/>
      <c r="J11"/>
      <c r="K11"/>
      <c r="L11"/>
      <c r="M11"/>
    </row>
    <row r="12" spans="1:13" ht="15" x14ac:dyDescent="0.25">
      <c r="A12" s="517" t="s">
        <v>7</v>
      </c>
      <c r="B12" s="517">
        <v>8</v>
      </c>
      <c r="C12" s="517">
        <v>0</v>
      </c>
      <c r="D12" s="517">
        <v>0</v>
      </c>
      <c r="E12" s="517">
        <v>8</v>
      </c>
      <c r="F12"/>
      <c r="G12"/>
      <c r="H12"/>
      <c r="I12"/>
      <c r="J12"/>
      <c r="K12"/>
      <c r="L12"/>
      <c r="M12"/>
    </row>
    <row r="13" spans="1:13" ht="15" x14ac:dyDescent="0.25">
      <c r="A13" s="517" t="s">
        <v>8</v>
      </c>
      <c r="B13" s="517">
        <v>18</v>
      </c>
      <c r="C13" s="517">
        <v>0</v>
      </c>
      <c r="D13" s="517">
        <v>0</v>
      </c>
      <c r="E13" s="517">
        <v>18</v>
      </c>
      <c r="F13"/>
      <c r="G13"/>
      <c r="H13"/>
      <c r="I13"/>
      <c r="J13"/>
      <c r="K13"/>
      <c r="L13"/>
      <c r="M13"/>
    </row>
    <row r="14" spans="1:13" ht="15" x14ac:dyDescent="0.25">
      <c r="A14" s="517" t="s">
        <v>9</v>
      </c>
      <c r="B14" s="517">
        <v>480</v>
      </c>
      <c r="C14" s="517">
        <v>14</v>
      </c>
      <c r="D14" s="517">
        <v>55</v>
      </c>
      <c r="E14" s="517">
        <v>411</v>
      </c>
      <c r="F14"/>
      <c r="G14"/>
      <c r="H14"/>
      <c r="I14"/>
      <c r="J14"/>
      <c r="K14"/>
      <c r="L14"/>
      <c r="M14"/>
    </row>
    <row r="15" spans="1:13" ht="15" x14ac:dyDescent="0.25">
      <c r="A15" s="517" t="s">
        <v>12</v>
      </c>
      <c r="B15" s="517">
        <v>4</v>
      </c>
      <c r="C15" s="517">
        <v>0</v>
      </c>
      <c r="D15" s="517">
        <v>0</v>
      </c>
      <c r="E15" s="517">
        <v>4</v>
      </c>
      <c r="F15"/>
      <c r="G15"/>
      <c r="H15"/>
      <c r="I15"/>
      <c r="J15"/>
      <c r="K15"/>
      <c r="L15"/>
      <c r="M15"/>
    </row>
    <row r="16" spans="1:13" ht="15" x14ac:dyDescent="0.25">
      <c r="A16" s="517" t="s">
        <v>14</v>
      </c>
      <c r="B16" s="517">
        <v>51</v>
      </c>
      <c r="C16" s="517">
        <v>2</v>
      </c>
      <c r="D16" s="517">
        <v>5</v>
      </c>
      <c r="E16" s="517">
        <v>44</v>
      </c>
      <c r="F16"/>
      <c r="G16"/>
      <c r="H16"/>
      <c r="I16"/>
      <c r="J16"/>
      <c r="K16"/>
      <c r="L16"/>
      <c r="M16"/>
    </row>
    <row r="17" spans="1:13" ht="15" x14ac:dyDescent="0.25">
      <c r="A17" s="517" t="s">
        <v>15</v>
      </c>
      <c r="B17" s="517">
        <v>7</v>
      </c>
      <c r="C17" s="517">
        <v>0</v>
      </c>
      <c r="D17" s="517">
        <v>0</v>
      </c>
      <c r="E17" s="517">
        <v>7</v>
      </c>
      <c r="F17"/>
      <c r="G17"/>
      <c r="H17"/>
      <c r="I17"/>
      <c r="J17"/>
      <c r="K17"/>
      <c r="L17"/>
      <c r="M17"/>
    </row>
    <row r="18" spans="1:13" ht="15" x14ac:dyDescent="0.25">
      <c r="A18" s="517" t="s">
        <v>16</v>
      </c>
      <c r="B18" s="517">
        <v>13</v>
      </c>
      <c r="C18" s="517">
        <v>0</v>
      </c>
      <c r="D18" s="517">
        <v>1</v>
      </c>
      <c r="E18" s="517">
        <v>12</v>
      </c>
      <c r="F18"/>
      <c r="G18"/>
      <c r="H18"/>
      <c r="I18"/>
      <c r="J18"/>
      <c r="K18"/>
      <c r="L18"/>
      <c r="M18"/>
    </row>
    <row r="19" spans="1:13" ht="15" x14ac:dyDescent="0.25">
      <c r="A19" s="518" t="s">
        <v>0</v>
      </c>
      <c r="B19" s="518">
        <v>147</v>
      </c>
      <c r="C19" s="518">
        <v>6</v>
      </c>
      <c r="D19" s="518">
        <v>3</v>
      </c>
      <c r="E19" s="518">
        <v>138</v>
      </c>
      <c r="F19"/>
      <c r="G19"/>
      <c r="H19"/>
      <c r="I19"/>
      <c r="J19"/>
      <c r="K19"/>
      <c r="L19"/>
      <c r="M19"/>
    </row>
    <row r="20" spans="1:13" ht="15" x14ac:dyDescent="0.25">
      <c r="A20" s="517" t="s">
        <v>13</v>
      </c>
      <c r="B20" s="517">
        <v>286</v>
      </c>
      <c r="C20" s="517">
        <v>7</v>
      </c>
      <c r="D20" s="517">
        <v>13</v>
      </c>
      <c r="E20" s="517">
        <v>266</v>
      </c>
      <c r="F20"/>
      <c r="G20"/>
      <c r="H20"/>
      <c r="I20"/>
      <c r="J20"/>
      <c r="K20"/>
      <c r="L20"/>
      <c r="M20"/>
    </row>
    <row r="21" spans="1:13" ht="15" x14ac:dyDescent="0.25">
      <c r="A21" s="517" t="s">
        <v>17</v>
      </c>
      <c r="B21" s="517">
        <v>41</v>
      </c>
      <c r="C21" s="517">
        <v>1</v>
      </c>
      <c r="D21" s="517">
        <v>3</v>
      </c>
      <c r="E21" s="517">
        <v>37</v>
      </c>
      <c r="F21"/>
      <c r="G21"/>
      <c r="H21"/>
      <c r="I21"/>
      <c r="J21"/>
      <c r="K21"/>
      <c r="L21"/>
      <c r="M21"/>
    </row>
    <row r="22" spans="1:13" ht="15" x14ac:dyDescent="0.25">
      <c r="A22" s="517" t="s">
        <v>18</v>
      </c>
      <c r="B22" s="517">
        <v>28</v>
      </c>
      <c r="C22" s="517">
        <v>0</v>
      </c>
      <c r="D22" s="517">
        <v>2</v>
      </c>
      <c r="E22" s="517">
        <v>26</v>
      </c>
      <c r="F22"/>
      <c r="G22"/>
      <c r="H22"/>
      <c r="I22"/>
      <c r="J22"/>
      <c r="K22"/>
      <c r="L22"/>
      <c r="M22"/>
    </row>
    <row r="23" spans="1:13" ht="15" x14ac:dyDescent="0.25">
      <c r="A23" s="517" t="s">
        <v>19</v>
      </c>
      <c r="B23" s="517">
        <v>3</v>
      </c>
      <c r="C23" s="517">
        <v>0</v>
      </c>
      <c r="D23" s="517">
        <v>0</v>
      </c>
      <c r="E23" s="517">
        <v>3</v>
      </c>
      <c r="F23"/>
      <c r="G23"/>
      <c r="H23"/>
      <c r="I23"/>
      <c r="J23"/>
      <c r="K23"/>
      <c r="L23"/>
      <c r="M23"/>
    </row>
    <row r="24" spans="1:13" ht="15" x14ac:dyDescent="0.25">
      <c r="A24" s="517" t="s">
        <v>20</v>
      </c>
      <c r="B24" s="517">
        <v>108</v>
      </c>
      <c r="C24" s="517">
        <v>5</v>
      </c>
      <c r="D24" s="517">
        <v>17</v>
      </c>
      <c r="E24" s="517">
        <v>86</v>
      </c>
      <c r="F24"/>
      <c r="G24"/>
      <c r="H24"/>
      <c r="I24"/>
      <c r="J24"/>
      <c r="K24"/>
      <c r="L24"/>
      <c r="M24"/>
    </row>
    <row r="25" spans="1:13" ht="15" x14ac:dyDescent="0.25">
      <c r="A25" s="517" t="s">
        <v>21</v>
      </c>
      <c r="B25" s="517">
        <v>20</v>
      </c>
      <c r="C25" s="517">
        <v>0</v>
      </c>
      <c r="D25" s="517">
        <v>0</v>
      </c>
      <c r="E25" s="517">
        <v>20</v>
      </c>
      <c r="F25"/>
      <c r="G25"/>
      <c r="H25"/>
      <c r="I25"/>
      <c r="J25"/>
      <c r="K25"/>
      <c r="L25"/>
      <c r="M25"/>
    </row>
    <row r="26" spans="1:13" ht="15" x14ac:dyDescent="0.25">
      <c r="A26" s="517" t="s">
        <v>22</v>
      </c>
      <c r="B26" s="517">
        <v>67</v>
      </c>
      <c r="C26" s="517">
        <v>4</v>
      </c>
      <c r="D26" s="517">
        <v>6</v>
      </c>
      <c r="E26" s="517">
        <v>57</v>
      </c>
      <c r="F26"/>
      <c r="G26"/>
      <c r="H26"/>
      <c r="I26"/>
      <c r="J26"/>
      <c r="K26"/>
      <c r="L26"/>
      <c r="M26"/>
    </row>
    <row r="27" spans="1:13" ht="15" x14ac:dyDescent="0.25">
      <c r="A27" s="517" t="s">
        <v>23</v>
      </c>
      <c r="B27" s="517">
        <v>51</v>
      </c>
      <c r="C27" s="517">
        <v>1</v>
      </c>
      <c r="D27" s="517">
        <v>8</v>
      </c>
      <c r="E27" s="517">
        <v>42</v>
      </c>
      <c r="F27"/>
      <c r="G27"/>
      <c r="H27"/>
      <c r="I27"/>
      <c r="J27"/>
      <c r="K27"/>
      <c r="L27"/>
      <c r="M27"/>
    </row>
    <row r="28" spans="1:13" ht="15" x14ac:dyDescent="0.25">
      <c r="A28" s="517" t="s">
        <v>24</v>
      </c>
      <c r="B28" s="517">
        <v>11</v>
      </c>
      <c r="C28" s="517">
        <v>1</v>
      </c>
      <c r="D28" s="517">
        <v>0</v>
      </c>
      <c r="E28" s="517">
        <v>10</v>
      </c>
      <c r="F28"/>
      <c r="G28"/>
      <c r="H28"/>
      <c r="I28"/>
      <c r="J28"/>
      <c r="K28"/>
      <c r="L28"/>
      <c r="M28"/>
    </row>
    <row r="29" spans="1:13" ht="15" x14ac:dyDescent="0.25">
      <c r="A29" s="517" t="s">
        <v>25</v>
      </c>
      <c r="B29" s="517">
        <v>16</v>
      </c>
      <c r="C29" s="517">
        <v>0</v>
      </c>
      <c r="D29" s="517">
        <v>2</v>
      </c>
      <c r="E29" s="517">
        <v>14</v>
      </c>
      <c r="F29"/>
      <c r="G29"/>
      <c r="H29"/>
      <c r="I29"/>
      <c r="J29"/>
      <c r="K29"/>
      <c r="L29"/>
      <c r="M29"/>
    </row>
    <row r="30" spans="1:13" ht="15" x14ac:dyDescent="0.25">
      <c r="A30" s="517" t="s">
        <v>26</v>
      </c>
      <c r="B30" s="517">
        <v>35</v>
      </c>
      <c r="C30" s="517">
        <v>0</v>
      </c>
      <c r="D30" s="517">
        <v>2</v>
      </c>
      <c r="E30" s="517">
        <v>33</v>
      </c>
      <c r="F30"/>
      <c r="G30"/>
      <c r="H30"/>
      <c r="I30"/>
      <c r="J30"/>
      <c r="K30"/>
      <c r="L30"/>
      <c r="M30"/>
    </row>
    <row r="31" spans="1:13" ht="15" x14ac:dyDescent="0.25">
      <c r="A31" s="517" t="s">
        <v>27</v>
      </c>
      <c r="B31" s="517">
        <v>14</v>
      </c>
      <c r="C31" s="517">
        <v>0</v>
      </c>
      <c r="D31" s="517">
        <v>1</v>
      </c>
      <c r="E31" s="517">
        <v>13</v>
      </c>
      <c r="F31"/>
      <c r="G31"/>
      <c r="H31"/>
      <c r="I31"/>
      <c r="J31"/>
      <c r="K31"/>
      <c r="L31"/>
      <c r="M31"/>
    </row>
    <row r="32" spans="1:13" ht="15" x14ac:dyDescent="0.25">
      <c r="A32" s="517" t="s">
        <v>28</v>
      </c>
      <c r="B32" s="517">
        <v>13</v>
      </c>
      <c r="C32" s="517">
        <v>0</v>
      </c>
      <c r="D32" s="517">
        <v>1</v>
      </c>
      <c r="E32" s="517">
        <v>12</v>
      </c>
      <c r="F32"/>
      <c r="G32"/>
      <c r="H32"/>
      <c r="I32"/>
      <c r="J32"/>
      <c r="K32"/>
      <c r="L32"/>
      <c r="M32"/>
    </row>
    <row r="33" spans="1:13" ht="15" x14ac:dyDescent="0.25">
      <c r="A33" s="517" t="s">
        <v>29</v>
      </c>
      <c r="B33" s="517">
        <v>11</v>
      </c>
      <c r="C33" s="517">
        <v>0</v>
      </c>
      <c r="D33" s="517">
        <v>0</v>
      </c>
      <c r="E33" s="517">
        <v>11</v>
      </c>
      <c r="F33"/>
      <c r="G33"/>
      <c r="H33"/>
      <c r="I33"/>
      <c r="J33"/>
      <c r="K33"/>
      <c r="L33"/>
      <c r="M33"/>
    </row>
    <row r="34" spans="1:13" ht="15" x14ac:dyDescent="0.25">
      <c r="A34" s="517" t="s">
        <v>30</v>
      </c>
      <c r="B34" s="517">
        <v>6</v>
      </c>
      <c r="C34" s="517">
        <v>0</v>
      </c>
      <c r="D34" s="517">
        <v>0</v>
      </c>
      <c r="E34" s="517">
        <v>6</v>
      </c>
      <c r="F34"/>
      <c r="G34"/>
      <c r="H34"/>
      <c r="I34"/>
      <c r="J34"/>
      <c r="K34"/>
      <c r="L34"/>
      <c r="M34"/>
    </row>
    <row r="35" spans="1:13" ht="15" x14ac:dyDescent="0.25">
      <c r="A35" s="517" t="s">
        <v>31</v>
      </c>
      <c r="B35" s="517">
        <v>22</v>
      </c>
      <c r="C35" s="517">
        <v>3</v>
      </c>
      <c r="D35" s="517">
        <v>0</v>
      </c>
      <c r="E35" s="517">
        <v>19</v>
      </c>
      <c r="F35"/>
      <c r="G35"/>
      <c r="H35"/>
      <c r="I35"/>
      <c r="J35"/>
      <c r="K35"/>
      <c r="L35"/>
      <c r="M35"/>
    </row>
    <row r="36" spans="1:13" ht="15" x14ac:dyDescent="0.25">
      <c r="A36" s="517" t="s">
        <v>32</v>
      </c>
      <c r="B36" s="517">
        <v>15</v>
      </c>
      <c r="C36" s="517">
        <v>1</v>
      </c>
      <c r="D36" s="517">
        <v>0</v>
      </c>
      <c r="E36" s="517">
        <v>14</v>
      </c>
      <c r="F36"/>
      <c r="G36"/>
      <c r="H36"/>
      <c r="I36"/>
      <c r="J36"/>
      <c r="K36"/>
      <c r="L36"/>
      <c r="M36"/>
    </row>
    <row r="37" spans="1:13" ht="15" x14ac:dyDescent="0.25">
      <c r="A37" s="517" t="s">
        <v>33</v>
      </c>
      <c r="B37" s="517">
        <v>1</v>
      </c>
      <c r="C37" s="517">
        <v>0</v>
      </c>
      <c r="D37" s="517">
        <v>0</v>
      </c>
      <c r="E37" s="517">
        <v>1</v>
      </c>
      <c r="F37"/>
      <c r="G37"/>
      <c r="H37"/>
      <c r="I37"/>
      <c r="J37"/>
      <c r="K37"/>
      <c r="L37"/>
      <c r="M37"/>
    </row>
    <row r="38" spans="1:13" ht="15" x14ac:dyDescent="0.25">
      <c r="A38" s="519" t="s">
        <v>1</v>
      </c>
      <c r="B38" s="520">
        <v>1574</v>
      </c>
      <c r="C38" s="520">
        <v>49</v>
      </c>
      <c r="D38" s="520">
        <v>127</v>
      </c>
      <c r="E38" s="520">
        <v>1398</v>
      </c>
      <c r="F38"/>
      <c r="G38"/>
      <c r="H38"/>
      <c r="I38"/>
      <c r="J38"/>
      <c r="K38"/>
      <c r="L38"/>
      <c r="M38"/>
    </row>
  </sheetData>
  <mergeCells count="1">
    <mergeCell ref="H1:I1"/>
  </mergeCells>
  <hyperlinks>
    <hyperlink ref="H1:I1" location="Index!A1" display="Regresar al Índice" xr:uid="{CE2A329F-E69F-4AA5-A40A-0CE71A38D1FA}"/>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39D7D-505E-429E-8C26-22F850AAC879}">
  <sheetPr codeName="Hoja142"/>
  <dimension ref="A1:O41"/>
  <sheetViews>
    <sheetView workbookViewId="0">
      <selection activeCell="E7" sqref="E7"/>
    </sheetView>
  </sheetViews>
  <sheetFormatPr baseColWidth="10" defaultRowHeight="12.75" x14ac:dyDescent="0.2"/>
  <cols>
    <col min="1" max="16384" width="11.42578125" style="12"/>
  </cols>
  <sheetData>
    <row r="1" spans="1:15" ht="15" x14ac:dyDescent="0.25">
      <c r="A1" s="12" t="s">
        <v>1003</v>
      </c>
      <c r="H1" s="531" t="s">
        <v>39</v>
      </c>
      <c r="I1" s="531"/>
    </row>
    <row r="2" spans="1:15" ht="15" x14ac:dyDescent="0.25">
      <c r="A2" s="516" t="s">
        <v>1352</v>
      </c>
    </row>
    <row r="6" spans="1:15" ht="15" x14ac:dyDescent="0.25">
      <c r="A6"/>
      <c r="B6"/>
      <c r="C6"/>
      <c r="D6"/>
      <c r="E6"/>
      <c r="F6"/>
      <c r="G6"/>
      <c r="H6"/>
      <c r="I6"/>
      <c r="J6"/>
      <c r="K6"/>
      <c r="L6"/>
      <c r="M6"/>
      <c r="N6"/>
      <c r="O6"/>
    </row>
    <row r="7" spans="1:15" ht="15" x14ac:dyDescent="0.25">
      <c r="A7" s="517"/>
      <c r="B7" s="517" t="s">
        <v>1353</v>
      </c>
      <c r="C7" s="517" t="s">
        <v>1346</v>
      </c>
      <c r="D7" s="517" t="s">
        <v>1347</v>
      </c>
      <c r="E7" s="517" t="s">
        <v>1348</v>
      </c>
      <c r="F7"/>
      <c r="G7"/>
      <c r="H7"/>
      <c r="I7"/>
      <c r="J7"/>
      <c r="K7"/>
      <c r="L7"/>
      <c r="M7"/>
      <c r="N7"/>
      <c r="O7"/>
    </row>
    <row r="8" spans="1:15" ht="15" x14ac:dyDescent="0.25">
      <c r="A8" s="517" t="s">
        <v>33</v>
      </c>
      <c r="B8" s="517">
        <v>1</v>
      </c>
      <c r="C8" s="517">
        <v>0</v>
      </c>
      <c r="D8" s="517">
        <v>0</v>
      </c>
      <c r="E8" s="517">
        <v>1</v>
      </c>
      <c r="F8"/>
      <c r="G8"/>
      <c r="H8"/>
      <c r="I8"/>
      <c r="J8"/>
      <c r="K8"/>
      <c r="L8"/>
      <c r="M8"/>
      <c r="N8"/>
      <c r="O8"/>
    </row>
    <row r="9" spans="1:15" ht="15" x14ac:dyDescent="0.25">
      <c r="A9" s="517" t="s">
        <v>6</v>
      </c>
      <c r="B9" s="517">
        <v>2</v>
      </c>
      <c r="C9" s="517">
        <v>0</v>
      </c>
      <c r="D9" s="517">
        <v>0</v>
      </c>
      <c r="E9" s="517">
        <v>2</v>
      </c>
      <c r="F9"/>
      <c r="G9"/>
      <c r="H9"/>
      <c r="I9"/>
      <c r="J9"/>
      <c r="K9"/>
      <c r="L9"/>
      <c r="M9"/>
      <c r="N9"/>
      <c r="O9"/>
    </row>
    <row r="10" spans="1:15" ht="15" x14ac:dyDescent="0.25">
      <c r="A10" s="517" t="s">
        <v>11</v>
      </c>
      <c r="B10" s="517">
        <v>3</v>
      </c>
      <c r="C10" s="517">
        <v>1</v>
      </c>
      <c r="D10" s="517">
        <v>0</v>
      </c>
      <c r="E10" s="517">
        <v>2</v>
      </c>
      <c r="F10"/>
      <c r="G10"/>
      <c r="H10"/>
      <c r="I10"/>
      <c r="J10"/>
      <c r="K10"/>
      <c r="L10"/>
      <c r="M10"/>
      <c r="N10"/>
      <c r="O10"/>
    </row>
    <row r="11" spans="1:15" ht="15" x14ac:dyDescent="0.25">
      <c r="A11" s="517" t="s">
        <v>19</v>
      </c>
      <c r="B11" s="517">
        <v>3</v>
      </c>
      <c r="C11" s="517">
        <v>0</v>
      </c>
      <c r="D11" s="517">
        <v>0</v>
      </c>
      <c r="E11" s="517">
        <v>3</v>
      </c>
      <c r="F11"/>
      <c r="G11"/>
      <c r="H11"/>
      <c r="I11"/>
      <c r="J11"/>
      <c r="K11"/>
      <c r="L11"/>
      <c r="M11"/>
      <c r="N11"/>
      <c r="O11"/>
    </row>
    <row r="12" spans="1:15" ht="15" x14ac:dyDescent="0.25">
      <c r="A12" s="517" t="s">
        <v>12</v>
      </c>
      <c r="B12" s="517">
        <v>4</v>
      </c>
      <c r="C12" s="517">
        <v>0</v>
      </c>
      <c r="D12" s="517">
        <v>0</v>
      </c>
      <c r="E12" s="517">
        <v>4</v>
      </c>
      <c r="F12"/>
      <c r="G12"/>
      <c r="H12"/>
      <c r="I12"/>
      <c r="J12"/>
      <c r="K12"/>
      <c r="L12"/>
      <c r="M12"/>
      <c r="N12"/>
      <c r="O12"/>
    </row>
    <row r="13" spans="1:15" ht="15" x14ac:dyDescent="0.25">
      <c r="A13" s="517" t="s">
        <v>30</v>
      </c>
      <c r="B13" s="517">
        <v>6</v>
      </c>
      <c r="C13" s="517">
        <v>0</v>
      </c>
      <c r="D13" s="517">
        <v>0</v>
      </c>
      <c r="E13" s="517">
        <v>6</v>
      </c>
      <c r="F13"/>
      <c r="G13"/>
      <c r="H13"/>
      <c r="I13"/>
      <c r="J13"/>
      <c r="K13"/>
      <c r="L13"/>
      <c r="M13"/>
      <c r="N13"/>
      <c r="O13"/>
    </row>
    <row r="14" spans="1:15" ht="15" x14ac:dyDescent="0.25">
      <c r="A14" s="517" t="s">
        <v>15</v>
      </c>
      <c r="B14" s="517">
        <v>7</v>
      </c>
      <c r="C14" s="517">
        <v>0</v>
      </c>
      <c r="D14" s="517">
        <v>0</v>
      </c>
      <c r="E14" s="517">
        <v>7</v>
      </c>
      <c r="F14"/>
      <c r="G14"/>
      <c r="H14"/>
      <c r="I14"/>
      <c r="J14"/>
      <c r="K14"/>
      <c r="L14"/>
      <c r="M14"/>
      <c r="N14"/>
      <c r="O14"/>
    </row>
    <row r="15" spans="1:15" ht="15" x14ac:dyDescent="0.25">
      <c r="A15" s="517" t="s">
        <v>5</v>
      </c>
      <c r="B15" s="517">
        <v>8</v>
      </c>
      <c r="C15" s="517">
        <v>0</v>
      </c>
      <c r="D15" s="517">
        <v>0</v>
      </c>
      <c r="E15" s="517">
        <v>8</v>
      </c>
      <c r="F15"/>
      <c r="G15"/>
      <c r="H15"/>
      <c r="I15"/>
      <c r="J15"/>
      <c r="K15"/>
      <c r="L15"/>
      <c r="M15"/>
      <c r="N15"/>
      <c r="O15"/>
    </row>
    <row r="16" spans="1:15" ht="15" x14ac:dyDescent="0.25">
      <c r="A16" s="517" t="s">
        <v>7</v>
      </c>
      <c r="B16" s="517">
        <v>8</v>
      </c>
      <c r="C16" s="517">
        <v>0</v>
      </c>
      <c r="D16" s="517">
        <v>0</v>
      </c>
      <c r="E16" s="517">
        <v>8</v>
      </c>
      <c r="F16"/>
      <c r="G16"/>
      <c r="H16"/>
      <c r="I16"/>
      <c r="J16"/>
      <c r="K16"/>
      <c r="L16"/>
      <c r="M16"/>
      <c r="N16"/>
      <c r="O16"/>
    </row>
    <row r="17" spans="1:15" ht="15" x14ac:dyDescent="0.25">
      <c r="A17" s="517" t="s">
        <v>24</v>
      </c>
      <c r="B17" s="517">
        <v>11</v>
      </c>
      <c r="C17" s="517">
        <v>1</v>
      </c>
      <c r="D17" s="517">
        <v>0</v>
      </c>
      <c r="E17" s="517">
        <v>10</v>
      </c>
      <c r="F17"/>
      <c r="G17"/>
      <c r="H17"/>
      <c r="I17"/>
      <c r="J17"/>
      <c r="K17"/>
      <c r="L17"/>
      <c r="M17"/>
      <c r="N17"/>
      <c r="O17"/>
    </row>
    <row r="18" spans="1:15" ht="15" x14ac:dyDescent="0.25">
      <c r="A18" s="517" t="s">
        <v>29</v>
      </c>
      <c r="B18" s="517">
        <v>11</v>
      </c>
      <c r="C18" s="517">
        <v>0</v>
      </c>
      <c r="D18" s="517">
        <v>0</v>
      </c>
      <c r="E18" s="517">
        <v>11</v>
      </c>
      <c r="F18"/>
      <c r="G18"/>
      <c r="H18"/>
      <c r="I18"/>
      <c r="J18"/>
      <c r="K18"/>
      <c r="L18"/>
      <c r="M18"/>
      <c r="N18"/>
      <c r="O18"/>
    </row>
    <row r="19" spans="1:15" ht="15" x14ac:dyDescent="0.25">
      <c r="A19" s="517" t="s">
        <v>16</v>
      </c>
      <c r="B19" s="517">
        <v>13</v>
      </c>
      <c r="C19" s="517">
        <v>0</v>
      </c>
      <c r="D19" s="517">
        <v>1</v>
      </c>
      <c r="E19" s="517">
        <v>12</v>
      </c>
      <c r="F19"/>
      <c r="G19"/>
      <c r="H19"/>
      <c r="I19"/>
      <c r="J19"/>
      <c r="K19"/>
      <c r="L19"/>
      <c r="M19"/>
      <c r="N19"/>
      <c r="O19"/>
    </row>
    <row r="20" spans="1:15" ht="15" x14ac:dyDescent="0.25">
      <c r="A20" s="517" t="s">
        <v>28</v>
      </c>
      <c r="B20" s="517">
        <v>13</v>
      </c>
      <c r="C20" s="517">
        <v>0</v>
      </c>
      <c r="D20" s="517">
        <v>1</v>
      </c>
      <c r="E20" s="517">
        <v>12</v>
      </c>
      <c r="F20"/>
      <c r="G20"/>
      <c r="H20"/>
      <c r="I20"/>
      <c r="J20"/>
      <c r="K20"/>
      <c r="L20"/>
      <c r="M20"/>
      <c r="N20"/>
      <c r="O20"/>
    </row>
    <row r="21" spans="1:15" ht="15" x14ac:dyDescent="0.25">
      <c r="A21" s="517" t="s">
        <v>27</v>
      </c>
      <c r="B21" s="517">
        <v>14</v>
      </c>
      <c r="C21" s="517">
        <v>0</v>
      </c>
      <c r="D21" s="517">
        <v>1</v>
      </c>
      <c r="E21" s="517">
        <v>13</v>
      </c>
      <c r="F21"/>
      <c r="G21"/>
      <c r="H21"/>
      <c r="I21"/>
      <c r="J21"/>
      <c r="K21"/>
      <c r="L21"/>
      <c r="M21"/>
      <c r="N21"/>
      <c r="O21"/>
    </row>
    <row r="22" spans="1:15" ht="15" x14ac:dyDescent="0.25">
      <c r="A22" s="517" t="s">
        <v>32</v>
      </c>
      <c r="B22" s="517">
        <v>15</v>
      </c>
      <c r="C22" s="517">
        <v>1</v>
      </c>
      <c r="D22" s="517">
        <v>0</v>
      </c>
      <c r="E22" s="517">
        <v>14</v>
      </c>
      <c r="F22"/>
      <c r="G22"/>
      <c r="H22"/>
      <c r="I22"/>
      <c r="J22"/>
      <c r="K22"/>
      <c r="L22"/>
      <c r="M22"/>
      <c r="N22"/>
      <c r="O22"/>
    </row>
    <row r="23" spans="1:15" ht="15" x14ac:dyDescent="0.25">
      <c r="A23" s="517" t="s">
        <v>25</v>
      </c>
      <c r="B23" s="517">
        <v>16</v>
      </c>
      <c r="C23" s="517">
        <v>0</v>
      </c>
      <c r="D23" s="517">
        <v>2</v>
      </c>
      <c r="E23" s="517">
        <v>14</v>
      </c>
      <c r="F23"/>
      <c r="G23"/>
      <c r="H23"/>
      <c r="I23"/>
      <c r="J23"/>
      <c r="K23"/>
      <c r="L23"/>
      <c r="M23"/>
      <c r="N23"/>
      <c r="O23"/>
    </row>
    <row r="24" spans="1:15" ht="15" x14ac:dyDescent="0.25">
      <c r="A24" s="517" t="s">
        <v>8</v>
      </c>
      <c r="B24" s="517">
        <v>18</v>
      </c>
      <c r="C24" s="517">
        <v>0</v>
      </c>
      <c r="D24" s="517">
        <v>0</v>
      </c>
      <c r="E24" s="517">
        <v>18</v>
      </c>
      <c r="F24"/>
      <c r="G24"/>
      <c r="H24"/>
      <c r="I24"/>
      <c r="J24"/>
      <c r="K24"/>
      <c r="L24"/>
      <c r="M24"/>
      <c r="N24"/>
      <c r="O24"/>
    </row>
    <row r="25" spans="1:15" ht="15" x14ac:dyDescent="0.25">
      <c r="A25" s="517" t="s">
        <v>3</v>
      </c>
      <c r="B25" s="517">
        <v>19</v>
      </c>
      <c r="C25" s="517">
        <v>0</v>
      </c>
      <c r="D25" s="517">
        <v>1</v>
      </c>
      <c r="E25" s="517">
        <v>18</v>
      </c>
      <c r="F25"/>
      <c r="G25"/>
      <c r="H25"/>
      <c r="I25"/>
      <c r="J25"/>
      <c r="K25"/>
      <c r="L25"/>
      <c r="M25"/>
      <c r="N25"/>
      <c r="O25"/>
    </row>
    <row r="26" spans="1:15" ht="15" x14ac:dyDescent="0.25">
      <c r="A26" s="517" t="s">
        <v>21</v>
      </c>
      <c r="B26" s="517">
        <v>20</v>
      </c>
      <c r="C26" s="517">
        <v>0</v>
      </c>
      <c r="D26" s="517">
        <v>0</v>
      </c>
      <c r="E26" s="517">
        <v>20</v>
      </c>
      <c r="F26"/>
      <c r="G26"/>
      <c r="H26"/>
      <c r="I26"/>
      <c r="J26"/>
      <c r="K26"/>
      <c r="L26"/>
      <c r="M26"/>
      <c r="N26"/>
      <c r="O26"/>
    </row>
    <row r="27" spans="1:15" ht="15" x14ac:dyDescent="0.25">
      <c r="A27" s="517" t="s">
        <v>31</v>
      </c>
      <c r="B27" s="517">
        <v>22</v>
      </c>
      <c r="C27" s="517">
        <v>3</v>
      </c>
      <c r="D27" s="517">
        <v>0</v>
      </c>
      <c r="E27" s="517">
        <v>19</v>
      </c>
      <c r="F27"/>
      <c r="G27"/>
      <c r="H27"/>
      <c r="I27"/>
      <c r="J27"/>
      <c r="K27"/>
      <c r="L27"/>
      <c r="M27"/>
      <c r="N27"/>
      <c r="O27"/>
    </row>
    <row r="28" spans="1:15" ht="15" x14ac:dyDescent="0.25">
      <c r="A28" s="517" t="s">
        <v>18</v>
      </c>
      <c r="B28" s="517">
        <v>28</v>
      </c>
      <c r="C28" s="517">
        <v>0</v>
      </c>
      <c r="D28" s="517">
        <v>2</v>
      </c>
      <c r="E28" s="517">
        <v>26</v>
      </c>
      <c r="F28"/>
      <c r="G28"/>
      <c r="H28"/>
      <c r="I28"/>
      <c r="J28"/>
      <c r="K28"/>
      <c r="L28"/>
      <c r="M28"/>
      <c r="N28"/>
      <c r="O28"/>
    </row>
    <row r="29" spans="1:15" ht="15" x14ac:dyDescent="0.25">
      <c r="A29" s="517" t="s">
        <v>4</v>
      </c>
      <c r="B29" s="517">
        <v>31</v>
      </c>
      <c r="C29" s="517">
        <v>3</v>
      </c>
      <c r="D29" s="517">
        <v>1</v>
      </c>
      <c r="E29" s="517">
        <v>27</v>
      </c>
      <c r="F29"/>
      <c r="G29"/>
      <c r="H29"/>
      <c r="I29"/>
      <c r="J29"/>
      <c r="K29"/>
      <c r="L29"/>
      <c r="M29"/>
      <c r="N29"/>
      <c r="O29"/>
    </row>
    <row r="30" spans="1:15" ht="15" x14ac:dyDescent="0.25">
      <c r="A30" s="517" t="s">
        <v>10</v>
      </c>
      <c r="B30" s="517">
        <v>35</v>
      </c>
      <c r="C30" s="517">
        <v>0</v>
      </c>
      <c r="D30" s="517">
        <v>6</v>
      </c>
      <c r="E30" s="517">
        <v>29</v>
      </c>
      <c r="F30"/>
      <c r="G30"/>
      <c r="H30"/>
      <c r="I30"/>
      <c r="J30"/>
      <c r="K30"/>
      <c r="L30"/>
      <c r="M30"/>
      <c r="N30"/>
      <c r="O30"/>
    </row>
    <row r="31" spans="1:15" ht="15" x14ac:dyDescent="0.25">
      <c r="A31" s="517" t="s">
        <v>26</v>
      </c>
      <c r="B31" s="517">
        <v>35</v>
      </c>
      <c r="C31" s="517">
        <v>0</v>
      </c>
      <c r="D31" s="517">
        <v>2</v>
      </c>
      <c r="E31" s="517">
        <v>33</v>
      </c>
      <c r="F31"/>
      <c r="G31"/>
      <c r="H31"/>
      <c r="I31"/>
      <c r="J31"/>
      <c r="K31"/>
      <c r="L31"/>
      <c r="M31"/>
      <c r="N31"/>
      <c r="O31"/>
    </row>
    <row r="32" spans="1:15" ht="15" x14ac:dyDescent="0.25">
      <c r="A32" s="517" t="s">
        <v>17</v>
      </c>
      <c r="B32" s="517">
        <v>41</v>
      </c>
      <c r="C32" s="517">
        <v>1</v>
      </c>
      <c r="D32" s="517">
        <v>3</v>
      </c>
      <c r="E32" s="517">
        <v>37</v>
      </c>
      <c r="F32"/>
      <c r="G32"/>
      <c r="H32"/>
      <c r="I32"/>
      <c r="J32"/>
      <c r="K32"/>
      <c r="L32"/>
      <c r="M32"/>
      <c r="N32"/>
      <c r="O32"/>
    </row>
    <row r="33" spans="1:15" ht="15" x14ac:dyDescent="0.25">
      <c r="A33" s="517" t="s">
        <v>14</v>
      </c>
      <c r="B33" s="517">
        <v>51</v>
      </c>
      <c r="C33" s="517">
        <v>2</v>
      </c>
      <c r="D33" s="517">
        <v>5</v>
      </c>
      <c r="E33" s="517">
        <v>44</v>
      </c>
      <c r="F33"/>
      <c r="G33"/>
      <c r="H33"/>
      <c r="I33"/>
      <c r="J33"/>
      <c r="K33"/>
      <c r="L33"/>
      <c r="M33"/>
      <c r="N33"/>
      <c r="O33"/>
    </row>
    <row r="34" spans="1:15" ht="15" x14ac:dyDescent="0.25">
      <c r="A34" s="517" t="s">
        <v>23</v>
      </c>
      <c r="B34" s="517">
        <v>51</v>
      </c>
      <c r="C34" s="517">
        <v>1</v>
      </c>
      <c r="D34" s="517">
        <v>8</v>
      </c>
      <c r="E34" s="517">
        <v>42</v>
      </c>
      <c r="F34"/>
      <c r="G34"/>
      <c r="H34"/>
      <c r="I34"/>
      <c r="J34"/>
      <c r="K34"/>
      <c r="L34"/>
      <c r="M34"/>
      <c r="N34"/>
      <c r="O34"/>
    </row>
    <row r="35" spans="1:15" ht="15" x14ac:dyDescent="0.25">
      <c r="A35" s="517" t="s">
        <v>22</v>
      </c>
      <c r="B35" s="517">
        <v>67</v>
      </c>
      <c r="C35" s="517">
        <v>4</v>
      </c>
      <c r="D35" s="517">
        <v>6</v>
      </c>
      <c r="E35" s="517">
        <v>57</v>
      </c>
      <c r="F35"/>
      <c r="G35"/>
      <c r="H35"/>
      <c r="I35"/>
      <c r="J35"/>
      <c r="K35"/>
      <c r="L35"/>
      <c r="M35"/>
      <c r="N35"/>
      <c r="O35"/>
    </row>
    <row r="36" spans="1:15" ht="15" x14ac:dyDescent="0.25">
      <c r="A36" s="517" t="s">
        <v>20</v>
      </c>
      <c r="B36" s="517">
        <v>108</v>
      </c>
      <c r="C36" s="517">
        <v>5</v>
      </c>
      <c r="D36" s="517">
        <v>17</v>
      </c>
      <c r="E36" s="517">
        <v>86</v>
      </c>
      <c r="F36"/>
      <c r="G36"/>
      <c r="H36"/>
      <c r="I36"/>
      <c r="J36"/>
      <c r="K36"/>
      <c r="L36"/>
      <c r="M36"/>
      <c r="N36"/>
      <c r="O36"/>
    </row>
    <row r="37" spans="1:15" ht="15" x14ac:dyDescent="0.25">
      <c r="A37" s="517" t="s">
        <v>0</v>
      </c>
      <c r="B37" s="517">
        <v>147</v>
      </c>
      <c r="C37" s="517">
        <v>6</v>
      </c>
      <c r="D37" s="517">
        <v>3</v>
      </c>
      <c r="E37" s="517">
        <v>138</v>
      </c>
      <c r="F37"/>
      <c r="G37"/>
      <c r="H37"/>
      <c r="I37"/>
      <c r="J37"/>
      <c r="K37"/>
      <c r="L37"/>
      <c r="M37"/>
      <c r="N37"/>
      <c r="O37"/>
    </row>
    <row r="38" spans="1:15" ht="15" x14ac:dyDescent="0.25">
      <c r="A38" s="517" t="s">
        <v>13</v>
      </c>
      <c r="B38" s="517">
        <v>286</v>
      </c>
      <c r="C38" s="517">
        <v>7</v>
      </c>
      <c r="D38" s="517">
        <v>13</v>
      </c>
      <c r="E38" s="517">
        <v>266</v>
      </c>
      <c r="F38"/>
      <c r="G38"/>
      <c r="H38"/>
      <c r="I38"/>
      <c r="J38"/>
      <c r="K38"/>
      <c r="L38"/>
      <c r="M38"/>
      <c r="N38"/>
      <c r="O38"/>
    </row>
    <row r="39" spans="1:15" ht="15" x14ac:dyDescent="0.25">
      <c r="A39" s="517" t="s">
        <v>9</v>
      </c>
      <c r="B39" s="517">
        <v>480</v>
      </c>
      <c r="C39" s="517">
        <v>14</v>
      </c>
      <c r="D39" s="517">
        <v>55</v>
      </c>
      <c r="E39" s="517">
        <v>411</v>
      </c>
      <c r="F39"/>
      <c r="G39"/>
      <c r="H39"/>
      <c r="I39"/>
      <c r="J39"/>
      <c r="K39"/>
      <c r="L39"/>
      <c r="M39"/>
      <c r="N39"/>
      <c r="O39"/>
    </row>
    <row r="40" spans="1:15" ht="15" x14ac:dyDescent="0.25">
      <c r="A40" s="519" t="s">
        <v>1</v>
      </c>
      <c r="B40" s="520">
        <v>1574</v>
      </c>
      <c r="C40" s="520">
        <v>49</v>
      </c>
      <c r="D40" s="520">
        <v>127</v>
      </c>
      <c r="E40" s="520">
        <v>1398</v>
      </c>
      <c r="F40"/>
      <c r="G40"/>
      <c r="H40"/>
      <c r="I40"/>
      <c r="J40"/>
      <c r="K40"/>
      <c r="L40"/>
      <c r="M40"/>
      <c r="N40"/>
      <c r="O40"/>
    </row>
    <row r="41" spans="1:15" ht="15" x14ac:dyDescent="0.25">
      <c r="A41"/>
      <c r="B41"/>
      <c r="C41"/>
      <c r="D41"/>
      <c r="E41"/>
      <c r="F41"/>
      <c r="G41"/>
      <c r="H41"/>
      <c r="I41"/>
      <c r="J41"/>
      <c r="K41"/>
      <c r="L41"/>
      <c r="M41"/>
      <c r="N41"/>
      <c r="O41"/>
    </row>
  </sheetData>
  <mergeCells count="1">
    <mergeCell ref="H1:I1"/>
  </mergeCells>
  <hyperlinks>
    <hyperlink ref="H1:I1" location="Index!A1" display="Regresar al Índice" xr:uid="{8C331955-C937-4887-B454-C90948A23BF8}"/>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F9D5-9387-4777-8136-0876AAED739E}">
  <sheetPr codeName="Hoja143"/>
  <dimension ref="A1:N40"/>
  <sheetViews>
    <sheetView workbookViewId="0">
      <selection activeCell="E7" sqref="E7"/>
    </sheetView>
  </sheetViews>
  <sheetFormatPr baseColWidth="10" defaultRowHeight="12.75" x14ac:dyDescent="0.2"/>
  <cols>
    <col min="1" max="16384" width="11.42578125" style="12"/>
  </cols>
  <sheetData>
    <row r="1" spans="1:14" ht="15" x14ac:dyDescent="0.25">
      <c r="A1" s="12" t="s">
        <v>1004</v>
      </c>
      <c r="H1" s="531" t="s">
        <v>39</v>
      </c>
      <c r="I1" s="531"/>
    </row>
    <row r="2" spans="1:14" ht="15" x14ac:dyDescent="0.25">
      <c r="A2" s="516" t="s">
        <v>1352</v>
      </c>
    </row>
    <row r="6" spans="1:14" ht="15" x14ac:dyDescent="0.25">
      <c r="A6"/>
      <c r="B6"/>
      <c r="C6"/>
      <c r="D6"/>
      <c r="E6"/>
      <c r="F6"/>
      <c r="G6"/>
      <c r="H6"/>
      <c r="I6"/>
      <c r="J6"/>
      <c r="K6"/>
      <c r="L6"/>
      <c r="M6"/>
      <c r="N6"/>
    </row>
    <row r="7" spans="1:14" ht="15" x14ac:dyDescent="0.25">
      <c r="A7" s="517"/>
      <c r="B7" s="517" t="s">
        <v>1355</v>
      </c>
      <c r="C7" s="517" t="s">
        <v>1353</v>
      </c>
      <c r="D7" s="517" t="s">
        <v>1356</v>
      </c>
      <c r="E7"/>
      <c r="F7"/>
      <c r="G7"/>
      <c r="H7"/>
      <c r="I7"/>
      <c r="J7"/>
      <c r="K7"/>
      <c r="L7"/>
      <c r="M7"/>
      <c r="N7"/>
    </row>
    <row r="8" spans="1:14" ht="15" x14ac:dyDescent="0.25">
      <c r="A8" s="517" t="s">
        <v>33</v>
      </c>
      <c r="B8" s="521">
        <v>1654593</v>
      </c>
      <c r="C8" s="517">
        <v>1</v>
      </c>
      <c r="D8" s="522">
        <v>0.60437823682319458</v>
      </c>
      <c r="E8"/>
      <c r="F8"/>
      <c r="G8"/>
      <c r="H8"/>
      <c r="I8"/>
      <c r="J8"/>
      <c r="K8"/>
      <c r="L8"/>
      <c r="M8"/>
      <c r="N8"/>
    </row>
    <row r="9" spans="1:14" ht="15" x14ac:dyDescent="0.25">
      <c r="A9" s="517" t="s">
        <v>7</v>
      </c>
      <c r="B9" s="521">
        <v>5647532</v>
      </c>
      <c r="C9" s="517">
        <v>8</v>
      </c>
      <c r="D9" s="522">
        <v>1.4165479717512004</v>
      </c>
      <c r="E9"/>
      <c r="F9"/>
      <c r="G9"/>
      <c r="H9"/>
      <c r="I9"/>
      <c r="J9"/>
      <c r="K9"/>
      <c r="L9"/>
      <c r="M9"/>
      <c r="N9"/>
    </row>
    <row r="10" spans="1:14" ht="15" x14ac:dyDescent="0.25">
      <c r="A10" s="517" t="s">
        <v>15</v>
      </c>
      <c r="B10" s="521">
        <v>3643974</v>
      </c>
      <c r="C10" s="517">
        <v>7</v>
      </c>
      <c r="D10" s="522">
        <v>1.920979677681564</v>
      </c>
      <c r="E10"/>
      <c r="F10"/>
      <c r="G10"/>
      <c r="H10"/>
      <c r="I10"/>
      <c r="J10"/>
      <c r="K10"/>
      <c r="L10"/>
      <c r="M10"/>
      <c r="N10"/>
    </row>
    <row r="11" spans="1:14" ht="15" x14ac:dyDescent="0.25">
      <c r="A11" s="517" t="s">
        <v>6</v>
      </c>
      <c r="B11" s="521">
        <v>984046</v>
      </c>
      <c r="C11" s="517">
        <v>2</v>
      </c>
      <c r="D11" s="522">
        <v>2.0324253134507941</v>
      </c>
      <c r="E11"/>
      <c r="F11"/>
      <c r="G11"/>
      <c r="H11"/>
      <c r="I11"/>
      <c r="J11"/>
      <c r="K11"/>
      <c r="L11"/>
      <c r="M11"/>
      <c r="N11"/>
    </row>
    <row r="12" spans="1:14" ht="15" x14ac:dyDescent="0.25">
      <c r="A12" s="517" t="s">
        <v>12</v>
      </c>
      <c r="B12" s="521">
        <v>1852952</v>
      </c>
      <c r="C12" s="517">
        <v>4</v>
      </c>
      <c r="D12" s="522">
        <v>2.1587175490784434</v>
      </c>
      <c r="E12"/>
      <c r="F12"/>
      <c r="G12"/>
      <c r="H12"/>
      <c r="I12"/>
      <c r="J12"/>
      <c r="K12"/>
      <c r="L12"/>
      <c r="M12"/>
      <c r="N12"/>
    </row>
    <row r="13" spans="1:14" ht="15" x14ac:dyDescent="0.25">
      <c r="A13" s="517" t="s">
        <v>19</v>
      </c>
      <c r="B13" s="521">
        <v>1270646</v>
      </c>
      <c r="C13" s="517">
        <v>3</v>
      </c>
      <c r="D13" s="522">
        <v>2.361003772884029</v>
      </c>
      <c r="E13"/>
      <c r="F13"/>
      <c r="G13"/>
      <c r="H13"/>
      <c r="I13"/>
      <c r="J13"/>
      <c r="K13"/>
      <c r="L13"/>
      <c r="M13"/>
      <c r="N13"/>
    </row>
    <row r="14" spans="1:14" ht="15" x14ac:dyDescent="0.25">
      <c r="A14" s="517" t="s">
        <v>31</v>
      </c>
      <c r="B14" s="521">
        <v>8488447</v>
      </c>
      <c r="C14" s="517">
        <v>22</v>
      </c>
      <c r="D14" s="522">
        <v>2.5917579505414832</v>
      </c>
      <c r="E14"/>
      <c r="F14"/>
      <c r="G14"/>
      <c r="H14"/>
      <c r="I14"/>
      <c r="J14"/>
      <c r="K14"/>
      <c r="L14"/>
      <c r="M14"/>
      <c r="N14"/>
    </row>
    <row r="15" spans="1:14" ht="15" x14ac:dyDescent="0.25">
      <c r="A15" s="517" t="s">
        <v>29</v>
      </c>
      <c r="B15" s="521">
        <v>3620910</v>
      </c>
      <c r="C15" s="517">
        <v>11</v>
      </c>
      <c r="D15" s="522">
        <v>3.0379103595504997</v>
      </c>
      <c r="E15"/>
      <c r="F15"/>
      <c r="G15"/>
      <c r="H15"/>
      <c r="I15"/>
      <c r="J15"/>
      <c r="K15"/>
      <c r="L15"/>
      <c r="M15"/>
      <c r="N15"/>
    </row>
    <row r="16" spans="1:14" ht="15" x14ac:dyDescent="0.25">
      <c r="A16" s="517" t="s">
        <v>11</v>
      </c>
      <c r="B16" s="521">
        <v>772842</v>
      </c>
      <c r="C16" s="517">
        <v>3</v>
      </c>
      <c r="D16" s="522">
        <v>3.8817766115195607</v>
      </c>
      <c r="E16"/>
      <c r="F16"/>
      <c r="G16"/>
      <c r="H16"/>
      <c r="I16"/>
      <c r="J16"/>
      <c r="K16"/>
      <c r="L16"/>
      <c r="M16"/>
      <c r="N16"/>
    </row>
    <row r="17" spans="1:14" ht="15" x14ac:dyDescent="0.25">
      <c r="A17" s="517" t="s">
        <v>16</v>
      </c>
      <c r="B17" s="521">
        <v>3050720</v>
      </c>
      <c r="C17" s="517">
        <v>13</v>
      </c>
      <c r="D17" s="522">
        <v>4.2612891383017777</v>
      </c>
      <c r="E17"/>
      <c r="F17"/>
      <c r="G17"/>
      <c r="H17"/>
      <c r="I17"/>
      <c r="J17"/>
      <c r="K17"/>
      <c r="L17"/>
      <c r="M17"/>
      <c r="N17"/>
    </row>
    <row r="18" spans="1:14" ht="15" x14ac:dyDescent="0.25">
      <c r="A18" s="517" t="s">
        <v>30</v>
      </c>
      <c r="B18" s="521">
        <v>1364147</v>
      </c>
      <c r="C18" s="517">
        <v>6</v>
      </c>
      <c r="D18" s="522">
        <v>4.3983529634269622</v>
      </c>
      <c r="E18"/>
      <c r="F18"/>
      <c r="G18"/>
      <c r="H18"/>
      <c r="I18"/>
      <c r="J18"/>
      <c r="K18"/>
      <c r="L18"/>
      <c r="M18"/>
      <c r="N18"/>
    </row>
    <row r="19" spans="1:14" ht="15" x14ac:dyDescent="0.25">
      <c r="A19" s="517" t="s">
        <v>27</v>
      </c>
      <c r="B19" s="521">
        <v>3037752</v>
      </c>
      <c r="C19" s="517">
        <v>14</v>
      </c>
      <c r="D19" s="522">
        <v>4.6086711489285497</v>
      </c>
      <c r="E19"/>
      <c r="F19"/>
      <c r="G19"/>
      <c r="H19"/>
      <c r="I19"/>
      <c r="J19"/>
      <c r="K19"/>
      <c r="L19"/>
      <c r="M19"/>
      <c r="N19"/>
    </row>
    <row r="20" spans="1:14" ht="15" x14ac:dyDescent="0.25">
      <c r="A20" s="517" t="s">
        <v>8</v>
      </c>
      <c r="B20" s="521">
        <v>3765325</v>
      </c>
      <c r="C20" s="517">
        <v>18</v>
      </c>
      <c r="D20" s="522">
        <v>4.7804638377829276</v>
      </c>
      <c r="E20"/>
      <c r="F20"/>
      <c r="G20"/>
      <c r="H20"/>
      <c r="I20"/>
      <c r="J20"/>
      <c r="K20"/>
      <c r="L20"/>
      <c r="M20"/>
      <c r="N20"/>
    </row>
    <row r="21" spans="1:14" ht="15" x14ac:dyDescent="0.25">
      <c r="A21" s="517" t="s">
        <v>21</v>
      </c>
      <c r="B21" s="521">
        <v>4120741</v>
      </c>
      <c r="C21" s="517">
        <v>20</v>
      </c>
      <c r="D21" s="522">
        <v>4.8534960095769177</v>
      </c>
      <c r="E21"/>
      <c r="F21"/>
      <c r="G21"/>
      <c r="H21"/>
      <c r="I21"/>
      <c r="J21"/>
      <c r="K21"/>
      <c r="L21"/>
      <c r="M21"/>
      <c r="N21"/>
    </row>
    <row r="22" spans="1:14" ht="15" x14ac:dyDescent="0.25">
      <c r="A22" s="517" t="s">
        <v>28</v>
      </c>
      <c r="B22" s="521">
        <v>2544372</v>
      </c>
      <c r="C22" s="517">
        <v>13</v>
      </c>
      <c r="D22" s="522">
        <v>5.1093157761522292</v>
      </c>
      <c r="E22"/>
      <c r="F22"/>
      <c r="G22"/>
      <c r="H22"/>
      <c r="I22"/>
      <c r="J22"/>
      <c r="K22"/>
      <c r="L22"/>
      <c r="M22"/>
      <c r="N22"/>
    </row>
    <row r="23" spans="1:14" ht="15" x14ac:dyDescent="0.25">
      <c r="A23" s="517" t="s">
        <v>25</v>
      </c>
      <c r="B23" s="521">
        <v>2845959</v>
      </c>
      <c r="C23" s="517">
        <v>16</v>
      </c>
      <c r="D23" s="522">
        <v>5.6220065011477676</v>
      </c>
      <c r="E23"/>
      <c r="F23"/>
      <c r="G23"/>
      <c r="H23"/>
      <c r="I23"/>
      <c r="J23"/>
      <c r="K23"/>
      <c r="L23"/>
      <c r="M23"/>
      <c r="N23"/>
    </row>
    <row r="24" spans="1:14" ht="15" x14ac:dyDescent="0.25">
      <c r="A24" s="517" t="s">
        <v>24</v>
      </c>
      <c r="B24" s="521">
        <v>1684541</v>
      </c>
      <c r="C24" s="517">
        <v>11</v>
      </c>
      <c r="D24" s="522">
        <v>6.5299686977045974</v>
      </c>
      <c r="E24"/>
      <c r="F24"/>
      <c r="G24"/>
      <c r="H24"/>
      <c r="I24"/>
      <c r="J24"/>
      <c r="K24"/>
      <c r="L24"/>
      <c r="M24"/>
      <c r="N24"/>
    </row>
    <row r="25" spans="1:14" ht="15" x14ac:dyDescent="0.25">
      <c r="A25" s="517" t="s">
        <v>32</v>
      </c>
      <c r="B25" s="521">
        <v>2233866</v>
      </c>
      <c r="C25" s="517">
        <v>15</v>
      </c>
      <c r="D25" s="522">
        <v>6.7148163766313642</v>
      </c>
      <c r="E25"/>
      <c r="F25"/>
      <c r="G25"/>
      <c r="H25"/>
      <c r="I25"/>
      <c r="J25"/>
      <c r="K25"/>
      <c r="L25"/>
      <c r="M25"/>
      <c r="N25"/>
    </row>
    <row r="26" spans="1:14" ht="15" x14ac:dyDescent="0.25">
      <c r="A26" s="517" t="s">
        <v>14</v>
      </c>
      <c r="B26" s="521">
        <v>6173718</v>
      </c>
      <c r="C26" s="517">
        <v>51</v>
      </c>
      <c r="D26" s="522">
        <v>8.2608243525214462</v>
      </c>
      <c r="E26"/>
      <c r="F26"/>
      <c r="G26"/>
      <c r="H26"/>
      <c r="I26"/>
      <c r="J26"/>
      <c r="K26"/>
      <c r="L26"/>
      <c r="M26"/>
      <c r="N26"/>
    </row>
    <row r="27" spans="1:14" ht="15" x14ac:dyDescent="0.25">
      <c r="A27" s="517" t="s">
        <v>17</v>
      </c>
      <c r="B27" s="521">
        <v>4791977</v>
      </c>
      <c r="C27" s="517">
        <v>41</v>
      </c>
      <c r="D27" s="522">
        <v>8.5559676100281798</v>
      </c>
      <c r="E27"/>
      <c r="F27"/>
      <c r="G27"/>
      <c r="H27"/>
      <c r="I27"/>
      <c r="J27"/>
      <c r="K27"/>
      <c r="L27"/>
      <c r="M27"/>
      <c r="N27"/>
    </row>
    <row r="28" spans="1:14" ht="15" x14ac:dyDescent="0.25">
      <c r="A28" s="517" t="s">
        <v>4</v>
      </c>
      <c r="B28" s="521">
        <v>3578561</v>
      </c>
      <c r="C28" s="517">
        <v>31</v>
      </c>
      <c r="D28" s="522">
        <v>8.6626998952931089</v>
      </c>
      <c r="E28"/>
      <c r="F28"/>
      <c r="G28"/>
      <c r="H28"/>
      <c r="I28"/>
      <c r="J28"/>
      <c r="K28"/>
      <c r="L28"/>
      <c r="M28"/>
      <c r="N28"/>
    </row>
    <row r="29" spans="1:14" ht="15" x14ac:dyDescent="0.25">
      <c r="A29" s="517" t="s">
        <v>5</v>
      </c>
      <c r="B29" s="521">
        <v>788119</v>
      </c>
      <c r="C29" s="517">
        <v>8</v>
      </c>
      <c r="D29" s="522">
        <v>10.150751345926185</v>
      </c>
      <c r="E29"/>
      <c r="F29"/>
      <c r="G29"/>
      <c r="H29"/>
      <c r="I29"/>
      <c r="J29"/>
      <c r="K29"/>
      <c r="L29"/>
      <c r="M29"/>
      <c r="N29"/>
    </row>
    <row r="30" spans="1:14" ht="15" x14ac:dyDescent="0.25">
      <c r="A30" s="517" t="s">
        <v>22</v>
      </c>
      <c r="B30" s="521">
        <v>6542484</v>
      </c>
      <c r="C30" s="517">
        <v>67</v>
      </c>
      <c r="D30" s="522">
        <v>10.240758708771775</v>
      </c>
      <c r="E30"/>
      <c r="F30"/>
      <c r="G30"/>
      <c r="H30"/>
      <c r="I30"/>
      <c r="J30"/>
      <c r="K30"/>
      <c r="L30"/>
      <c r="M30"/>
      <c r="N30"/>
    </row>
    <row r="31" spans="1:14" ht="15" x14ac:dyDescent="0.25">
      <c r="A31" s="517" t="s">
        <v>10</v>
      </c>
      <c r="B31" s="521">
        <v>3175643</v>
      </c>
      <c r="C31" s="517">
        <v>35</v>
      </c>
      <c r="D31" s="522">
        <v>11.02138999881284</v>
      </c>
      <c r="E31"/>
      <c r="F31"/>
      <c r="G31"/>
      <c r="H31"/>
      <c r="I31"/>
      <c r="J31"/>
      <c r="K31"/>
      <c r="L31"/>
      <c r="M31"/>
      <c r="N31"/>
    </row>
    <row r="32" spans="1:14" ht="15" x14ac:dyDescent="0.25">
      <c r="A32" s="517" t="s">
        <v>26</v>
      </c>
      <c r="B32" s="521">
        <v>3131012</v>
      </c>
      <c r="C32" s="517">
        <v>35</v>
      </c>
      <c r="D32" s="522">
        <v>11.17849436540007</v>
      </c>
      <c r="E32"/>
      <c r="F32"/>
      <c r="G32"/>
      <c r="H32"/>
      <c r="I32"/>
      <c r="J32"/>
      <c r="K32"/>
      <c r="L32"/>
      <c r="M32"/>
      <c r="N32"/>
    </row>
    <row r="33" spans="1:14" ht="15" x14ac:dyDescent="0.25">
      <c r="A33" s="517" t="s">
        <v>3</v>
      </c>
      <c r="B33" s="521">
        <v>1415421</v>
      </c>
      <c r="C33" s="517">
        <v>19</v>
      </c>
      <c r="D33" s="522">
        <v>13.423567970236418</v>
      </c>
      <c r="E33"/>
      <c r="F33"/>
      <c r="G33"/>
      <c r="H33"/>
      <c r="I33"/>
      <c r="J33"/>
      <c r="K33"/>
      <c r="L33"/>
      <c r="M33"/>
      <c r="N33"/>
    </row>
    <row r="34" spans="1:14" ht="15" x14ac:dyDescent="0.25">
      <c r="A34" s="517" t="s">
        <v>18</v>
      </c>
      <c r="B34" s="521">
        <v>2022568</v>
      </c>
      <c r="C34" s="517">
        <v>28</v>
      </c>
      <c r="D34" s="522">
        <v>13.843786710755833</v>
      </c>
      <c r="E34"/>
      <c r="F34"/>
      <c r="G34"/>
      <c r="H34"/>
      <c r="I34"/>
      <c r="J34"/>
      <c r="K34"/>
      <c r="L34"/>
      <c r="M34"/>
      <c r="N34"/>
    </row>
    <row r="35" spans="1:14" ht="15" x14ac:dyDescent="0.25">
      <c r="A35" s="517" t="s">
        <v>13</v>
      </c>
      <c r="B35" s="521">
        <v>17245551</v>
      </c>
      <c r="C35" s="517">
        <v>286</v>
      </c>
      <c r="D35" s="522">
        <v>16.583987371583547</v>
      </c>
      <c r="E35"/>
      <c r="F35"/>
      <c r="G35"/>
      <c r="H35"/>
      <c r="I35"/>
      <c r="J35"/>
      <c r="K35"/>
      <c r="L35"/>
      <c r="M35"/>
      <c r="N35"/>
    </row>
    <row r="36" spans="1:14" ht="15" x14ac:dyDescent="0.25">
      <c r="A36" s="517" t="s">
        <v>0</v>
      </c>
      <c r="B36" s="521">
        <v>8325800</v>
      </c>
      <c r="C36" s="517">
        <v>147</v>
      </c>
      <c r="D36" s="522">
        <v>17.655960988733817</v>
      </c>
      <c r="E36"/>
      <c r="F36"/>
      <c r="G36"/>
      <c r="H36"/>
      <c r="I36"/>
      <c r="J36"/>
      <c r="K36"/>
      <c r="L36"/>
      <c r="M36"/>
      <c r="N36"/>
    </row>
    <row r="37" spans="1:14" ht="15" x14ac:dyDescent="0.25">
      <c r="A37" s="517" t="s">
        <v>20</v>
      </c>
      <c r="B37" s="521">
        <v>5533147</v>
      </c>
      <c r="C37" s="517">
        <v>108</v>
      </c>
      <c r="D37" s="522">
        <v>19.518729576495979</v>
      </c>
      <c r="E37"/>
      <c r="F37"/>
      <c r="G37"/>
      <c r="H37"/>
      <c r="I37"/>
      <c r="J37"/>
      <c r="K37"/>
      <c r="L37"/>
      <c r="M37"/>
      <c r="N37"/>
    </row>
    <row r="38" spans="1:14" ht="15" x14ac:dyDescent="0.25">
      <c r="A38" s="517" t="s">
        <v>23</v>
      </c>
      <c r="B38" s="521">
        <v>2239112</v>
      </c>
      <c r="C38" s="517">
        <v>51</v>
      </c>
      <c r="D38" s="522">
        <v>22.776886551454325</v>
      </c>
      <c r="E38"/>
      <c r="F38"/>
      <c r="G38"/>
      <c r="H38"/>
      <c r="I38"/>
      <c r="J38"/>
      <c r="K38"/>
      <c r="L38"/>
      <c r="M38"/>
      <c r="N38"/>
    </row>
    <row r="39" spans="1:14" ht="15" x14ac:dyDescent="0.25">
      <c r="A39" s="517" t="s">
        <v>9</v>
      </c>
      <c r="B39" s="521">
        <v>9031213</v>
      </c>
      <c r="C39" s="517">
        <v>480</v>
      </c>
      <c r="D39" s="522">
        <v>53.149006672747063</v>
      </c>
      <c r="E39"/>
      <c r="F39"/>
      <c r="G39"/>
      <c r="H39"/>
      <c r="I39"/>
      <c r="J39"/>
      <c r="K39"/>
      <c r="L39"/>
      <c r="M39"/>
      <c r="N39"/>
    </row>
    <row r="40" spans="1:14" ht="15" x14ac:dyDescent="0.25">
      <c r="A40" s="519" t="s">
        <v>1</v>
      </c>
      <c r="B40" s="523">
        <v>126577691</v>
      </c>
      <c r="C40" s="520">
        <v>1574</v>
      </c>
      <c r="D40" s="524">
        <v>12.43505065991447</v>
      </c>
      <c r="E40"/>
      <c r="F40"/>
      <c r="G40"/>
      <c r="H40"/>
      <c r="I40"/>
      <c r="J40"/>
      <c r="K40"/>
      <c r="L40"/>
      <c r="M40"/>
      <c r="N40"/>
    </row>
  </sheetData>
  <mergeCells count="1">
    <mergeCell ref="H1:I1"/>
  </mergeCells>
  <hyperlinks>
    <hyperlink ref="H1:I1" location="Index!A1" display="Regresar al Índice" xr:uid="{54C3AC6B-DDA3-48F9-9F70-98AF141341BE}"/>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5A7A3-AFEB-44E9-A7C6-8E0A764048E4}">
  <sheetPr codeName="Hoja144"/>
  <dimension ref="A1:I34"/>
  <sheetViews>
    <sheetView workbookViewId="0">
      <selection activeCell="B3" sqref="B3"/>
    </sheetView>
  </sheetViews>
  <sheetFormatPr baseColWidth="10" defaultColWidth="11.42578125" defaultRowHeight="12.75" x14ac:dyDescent="0.2"/>
  <cols>
    <col min="1" max="16384" width="11.42578125" style="190"/>
  </cols>
  <sheetData>
    <row r="1" spans="1:9" ht="15" x14ac:dyDescent="0.25">
      <c r="A1" s="12" t="s">
        <v>1005</v>
      </c>
      <c r="H1" s="525" t="s">
        <v>39</v>
      </c>
      <c r="I1" s="525"/>
    </row>
    <row r="2" spans="1:9" x14ac:dyDescent="0.2">
      <c r="A2" s="189" t="s">
        <v>503</v>
      </c>
    </row>
    <row r="3" spans="1:9" x14ac:dyDescent="0.2">
      <c r="E3" s="192"/>
    </row>
    <row r="4" spans="1:9" x14ac:dyDescent="0.2">
      <c r="A4" s="190" t="s">
        <v>504</v>
      </c>
    </row>
    <row r="5" spans="1:9" x14ac:dyDescent="0.2">
      <c r="A5" s="190" t="s">
        <v>54</v>
      </c>
      <c r="B5" s="274" t="s">
        <v>809</v>
      </c>
      <c r="C5" s="198">
        <v>123045</v>
      </c>
    </row>
    <row r="6" spans="1:9" x14ac:dyDescent="0.2">
      <c r="A6" s="190" t="s">
        <v>54</v>
      </c>
      <c r="B6" s="274" t="s">
        <v>810</v>
      </c>
      <c r="C6" s="198">
        <v>114900</v>
      </c>
    </row>
    <row r="7" spans="1:9" x14ac:dyDescent="0.2">
      <c r="A7" s="190" t="s">
        <v>54</v>
      </c>
      <c r="B7" s="274" t="s">
        <v>811</v>
      </c>
      <c r="C7" s="198">
        <v>115046</v>
      </c>
    </row>
    <row r="8" spans="1:9" x14ac:dyDescent="0.2">
      <c r="A8" s="190" t="s">
        <v>54</v>
      </c>
      <c r="B8" s="274" t="s">
        <v>812</v>
      </c>
      <c r="C8" s="198">
        <v>119873</v>
      </c>
    </row>
    <row r="9" spans="1:9" x14ac:dyDescent="0.2">
      <c r="A9" s="190" t="s">
        <v>54</v>
      </c>
      <c r="B9" s="190" t="s">
        <v>813</v>
      </c>
      <c r="C9" s="198">
        <v>113006</v>
      </c>
    </row>
    <row r="10" spans="1:9" x14ac:dyDescent="0.2">
      <c r="A10" s="190" t="s">
        <v>54</v>
      </c>
      <c r="B10" s="190" t="s">
        <v>814</v>
      </c>
      <c r="C10" s="198">
        <v>105789</v>
      </c>
    </row>
    <row r="11" spans="1:9" x14ac:dyDescent="0.2">
      <c r="A11" s="190" t="s">
        <v>54</v>
      </c>
      <c r="B11" s="190" t="s">
        <v>815</v>
      </c>
      <c r="C11" s="198">
        <v>90901</v>
      </c>
    </row>
    <row r="12" spans="1:9" x14ac:dyDescent="0.2">
      <c r="A12" s="190" t="s">
        <v>54</v>
      </c>
      <c r="B12" s="190" t="s">
        <v>816</v>
      </c>
      <c r="C12" s="198">
        <v>93037</v>
      </c>
    </row>
    <row r="13" spans="1:9" x14ac:dyDescent="0.2">
      <c r="A13" s="190" t="s">
        <v>54</v>
      </c>
      <c r="B13" s="190" t="s">
        <v>817</v>
      </c>
      <c r="C13" s="198">
        <v>94422</v>
      </c>
    </row>
    <row r="14" spans="1:9" x14ac:dyDescent="0.2">
      <c r="A14" s="190" t="s">
        <v>54</v>
      </c>
      <c r="B14" s="190" t="s">
        <v>818</v>
      </c>
      <c r="C14" s="198">
        <v>98506</v>
      </c>
    </row>
    <row r="15" spans="1:9" x14ac:dyDescent="0.2">
      <c r="A15" s="190" t="s">
        <v>54</v>
      </c>
      <c r="B15" s="190" t="s">
        <v>819</v>
      </c>
      <c r="C15" s="198">
        <v>110243</v>
      </c>
    </row>
    <row r="16" spans="1:9" x14ac:dyDescent="0.2">
      <c r="A16" s="190" t="s">
        <v>54</v>
      </c>
      <c r="B16" s="190" t="s">
        <v>820</v>
      </c>
      <c r="C16" s="198">
        <v>112250</v>
      </c>
    </row>
    <row r="17" spans="1:8" x14ac:dyDescent="0.2">
      <c r="A17" s="190" t="s">
        <v>54</v>
      </c>
      <c r="B17" s="190" t="s">
        <v>821</v>
      </c>
      <c r="C17" s="198">
        <v>110852</v>
      </c>
      <c r="E17" s="189" t="s">
        <v>503</v>
      </c>
    </row>
    <row r="18" spans="1:8" x14ac:dyDescent="0.2">
      <c r="A18" s="274">
        <v>43800</v>
      </c>
      <c r="B18" s="198">
        <v>127770</v>
      </c>
      <c r="E18" s="189" t="s">
        <v>1292</v>
      </c>
    </row>
    <row r="19" spans="1:8" x14ac:dyDescent="0.2">
      <c r="C19" s="198">
        <f>C17-B18</f>
        <v>-16918</v>
      </c>
      <c r="D19" s="201"/>
    </row>
    <row r="20" spans="1:8" x14ac:dyDescent="0.2">
      <c r="C20" s="201">
        <f>C17/C16-1</f>
        <v>-1.2454342984409839E-2</v>
      </c>
      <c r="D20" s="200"/>
      <c r="E20" s="201"/>
      <c r="F20" s="198"/>
    </row>
    <row r="21" spans="1:8" x14ac:dyDescent="0.2">
      <c r="A21" s="277" t="s">
        <v>505</v>
      </c>
      <c r="E21" s="201"/>
      <c r="F21" s="198"/>
    </row>
    <row r="22" spans="1:8" x14ac:dyDescent="0.2">
      <c r="E22" s="201"/>
      <c r="F22" s="198"/>
    </row>
    <row r="23" spans="1:8" x14ac:dyDescent="0.2">
      <c r="B23" s="274"/>
      <c r="E23" s="198"/>
      <c r="F23" s="198"/>
      <c r="H23" s="198"/>
    </row>
    <row r="24" spans="1:8" x14ac:dyDescent="0.2">
      <c r="B24" s="274"/>
      <c r="E24" s="200"/>
      <c r="H24" s="198"/>
    </row>
    <row r="25" spans="1:8" x14ac:dyDescent="0.2">
      <c r="B25" s="274"/>
      <c r="E25" s="200"/>
      <c r="F25" s="198"/>
    </row>
    <row r="26" spans="1:8" x14ac:dyDescent="0.2">
      <c r="B26" s="274"/>
      <c r="E26" s="198"/>
      <c r="F26" s="198"/>
    </row>
    <row r="27" spans="1:8" x14ac:dyDescent="0.2">
      <c r="E27" s="201"/>
      <c r="F27" s="198"/>
    </row>
    <row r="28" spans="1:8" x14ac:dyDescent="0.2">
      <c r="E28" s="198"/>
      <c r="F28" s="198"/>
    </row>
    <row r="29" spans="1:8" x14ac:dyDescent="0.2">
      <c r="E29" s="198"/>
      <c r="F29" s="198"/>
    </row>
    <row r="30" spans="1:8" x14ac:dyDescent="0.2">
      <c r="E30" s="198"/>
      <c r="F30" s="198"/>
    </row>
    <row r="31" spans="1:8" x14ac:dyDescent="0.2">
      <c r="E31" s="198"/>
      <c r="F31" s="198"/>
    </row>
    <row r="32" spans="1:8" x14ac:dyDescent="0.2">
      <c r="E32" s="198"/>
      <c r="F32" s="198"/>
    </row>
    <row r="33" spans="5:6" x14ac:dyDescent="0.2">
      <c r="E33" s="198"/>
      <c r="F33" s="198"/>
    </row>
    <row r="34" spans="5:6" x14ac:dyDescent="0.2">
      <c r="E34" s="198"/>
    </row>
  </sheetData>
  <mergeCells count="1">
    <mergeCell ref="H1:I1"/>
  </mergeCells>
  <hyperlinks>
    <hyperlink ref="A21" r:id="rId1" location="Datos_abiertos" xr:uid="{5D330BD3-A271-45C9-9D12-571837B03699}"/>
    <hyperlink ref="H1:I1" location="Index!A1" display="Regresar al Índice" xr:uid="{42ADFBDC-B108-48FE-B929-2DAB03E4A324}"/>
  </hyperlinks>
  <pageMargins left="0.7" right="0.7" top="0.75" bottom="0.75" header="0.3" footer="0.3"/>
  <pageSetup paperSize="9" orientation="portrait" horizontalDpi="300" verticalDpi="0" copies="0" r:id="rId2"/>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DCB55-4DA0-4F8F-BDF9-26E880C83F7A}">
  <sheetPr codeName="Hoja145"/>
  <dimension ref="A1:P40"/>
  <sheetViews>
    <sheetView workbookViewId="0">
      <selection activeCell="B3" sqref="B3"/>
    </sheetView>
  </sheetViews>
  <sheetFormatPr baseColWidth="10" defaultColWidth="11.42578125" defaultRowHeight="12.75" x14ac:dyDescent="0.2"/>
  <cols>
    <col min="1" max="16384" width="11.42578125" style="190"/>
  </cols>
  <sheetData>
    <row r="1" spans="1:16" ht="15" x14ac:dyDescent="0.25">
      <c r="A1" s="12" t="s">
        <v>1006</v>
      </c>
      <c r="H1" s="525" t="s">
        <v>39</v>
      </c>
      <c r="I1" s="525"/>
    </row>
    <row r="2" spans="1:16" x14ac:dyDescent="0.2">
      <c r="A2" s="189" t="s">
        <v>503</v>
      </c>
    </row>
    <row r="3" spans="1:16" x14ac:dyDescent="0.2">
      <c r="O3" s="198"/>
    </row>
    <row r="4" spans="1:16" x14ac:dyDescent="0.2">
      <c r="E4" s="199" t="s">
        <v>1293</v>
      </c>
      <c r="O4" s="198"/>
    </row>
    <row r="5" spans="1:16" x14ac:dyDescent="0.2">
      <c r="A5" s="190" t="s">
        <v>506</v>
      </c>
      <c r="O5" s="198"/>
    </row>
    <row r="6" spans="1:16" x14ac:dyDescent="0.2">
      <c r="A6" s="190" t="s">
        <v>54</v>
      </c>
      <c r="B6" s="274" t="s">
        <v>809</v>
      </c>
      <c r="C6" s="198">
        <v>14793</v>
      </c>
    </row>
    <row r="7" spans="1:16" x14ac:dyDescent="0.2">
      <c r="A7" s="190" t="s">
        <v>54</v>
      </c>
      <c r="B7" s="274" t="s">
        <v>810</v>
      </c>
      <c r="C7" s="198">
        <v>14843</v>
      </c>
      <c r="O7" s="274"/>
      <c r="P7" s="198"/>
    </row>
    <row r="8" spans="1:16" x14ac:dyDescent="0.2">
      <c r="A8" s="190" t="s">
        <v>54</v>
      </c>
      <c r="B8" s="274" t="s">
        <v>811</v>
      </c>
      <c r="C8" s="198">
        <v>15608</v>
      </c>
    </row>
    <row r="9" spans="1:16" x14ac:dyDescent="0.2">
      <c r="A9" s="190" t="s">
        <v>54</v>
      </c>
      <c r="B9" s="274" t="s">
        <v>812</v>
      </c>
      <c r="C9" s="198">
        <v>15979</v>
      </c>
      <c r="P9" s="198"/>
    </row>
    <row r="10" spans="1:16" x14ac:dyDescent="0.2">
      <c r="A10" s="190" t="s">
        <v>54</v>
      </c>
      <c r="B10" s="190" t="s">
        <v>813</v>
      </c>
      <c r="C10" s="198">
        <v>14910</v>
      </c>
      <c r="O10" s="198"/>
    </row>
    <row r="11" spans="1:16" x14ac:dyDescent="0.2">
      <c r="A11" s="190" t="s">
        <v>54</v>
      </c>
      <c r="B11" s="190" t="s">
        <v>814</v>
      </c>
      <c r="C11" s="198">
        <v>13600</v>
      </c>
      <c r="O11" s="274"/>
      <c r="P11" s="198"/>
    </row>
    <row r="12" spans="1:16" x14ac:dyDescent="0.2">
      <c r="A12" s="190" t="s">
        <v>54</v>
      </c>
      <c r="B12" s="190" t="s">
        <v>815</v>
      </c>
      <c r="C12" s="198">
        <v>11427</v>
      </c>
      <c r="O12" s="274"/>
      <c r="P12" s="198"/>
    </row>
    <row r="13" spans="1:16" x14ac:dyDescent="0.2">
      <c r="A13" s="190" t="s">
        <v>54</v>
      </c>
      <c r="B13" s="190" t="s">
        <v>816</v>
      </c>
      <c r="C13" s="198">
        <v>11459</v>
      </c>
      <c r="O13" s="198"/>
    </row>
    <row r="14" spans="1:16" x14ac:dyDescent="0.2">
      <c r="A14" s="190" t="s">
        <v>54</v>
      </c>
      <c r="B14" s="190" t="s">
        <v>817</v>
      </c>
      <c r="C14" s="198">
        <v>11260</v>
      </c>
      <c r="P14" s="198"/>
    </row>
    <row r="15" spans="1:16" x14ac:dyDescent="0.2">
      <c r="A15" s="190" t="s">
        <v>54</v>
      </c>
      <c r="B15" s="190" t="s">
        <v>818</v>
      </c>
      <c r="C15" s="198">
        <v>12360</v>
      </c>
      <c r="O15" s="198"/>
    </row>
    <row r="16" spans="1:16" x14ac:dyDescent="0.2">
      <c r="A16" s="190" t="s">
        <v>54</v>
      </c>
      <c r="B16" s="190" t="s">
        <v>819</v>
      </c>
      <c r="C16" s="198">
        <v>14494</v>
      </c>
      <c r="O16" s="198"/>
    </row>
    <row r="17" spans="1:16" x14ac:dyDescent="0.2">
      <c r="A17" s="190" t="s">
        <v>54</v>
      </c>
      <c r="B17" s="190" t="s">
        <v>820</v>
      </c>
      <c r="C17" s="198">
        <v>14661</v>
      </c>
      <c r="D17" s="201">
        <f>C18/C17-1</f>
        <v>3.1989632357956488E-2</v>
      </c>
      <c r="E17" s="200"/>
      <c r="O17" s="198"/>
    </row>
    <row r="18" spans="1:16" x14ac:dyDescent="0.2">
      <c r="A18" s="190" t="s">
        <v>54</v>
      </c>
      <c r="B18" s="190" t="s">
        <v>821</v>
      </c>
      <c r="C18" s="198">
        <v>15130</v>
      </c>
      <c r="N18" s="198"/>
      <c r="P18" s="198"/>
    </row>
    <row r="19" spans="1:16" x14ac:dyDescent="0.2">
      <c r="A19" s="274">
        <v>43800</v>
      </c>
      <c r="B19" s="198">
        <v>16517</v>
      </c>
      <c r="F19" s="198"/>
      <c r="N19" s="198"/>
      <c r="O19" s="274"/>
      <c r="P19" s="198"/>
    </row>
    <row r="20" spans="1:16" x14ac:dyDescent="0.2">
      <c r="C20" s="198">
        <f>C18-B19</f>
        <v>-1387</v>
      </c>
      <c r="E20" s="200"/>
      <c r="F20" s="276"/>
      <c r="G20" s="276"/>
      <c r="N20" s="198"/>
    </row>
    <row r="21" spans="1:16" x14ac:dyDescent="0.2">
      <c r="N21" s="198"/>
    </row>
    <row r="22" spans="1:16" x14ac:dyDescent="0.2">
      <c r="O22" s="198"/>
    </row>
    <row r="23" spans="1:16" x14ac:dyDescent="0.2">
      <c r="N23" s="198"/>
      <c r="P23" s="198"/>
    </row>
    <row r="24" spans="1:16" x14ac:dyDescent="0.2">
      <c r="N24" s="198"/>
      <c r="P24" s="198"/>
    </row>
    <row r="25" spans="1:16" x14ac:dyDescent="0.2">
      <c r="B25" s="274"/>
      <c r="E25" s="190" t="s">
        <v>503</v>
      </c>
      <c r="N25" s="198"/>
      <c r="P25" s="198"/>
    </row>
    <row r="26" spans="1:16" ht="38.25" customHeight="1" x14ac:dyDescent="0.2">
      <c r="B26" s="274"/>
      <c r="E26" s="553" t="s">
        <v>1294</v>
      </c>
      <c r="F26" s="553"/>
      <c r="G26" s="553"/>
      <c r="H26" s="553"/>
      <c r="I26" s="553"/>
      <c r="J26" s="553"/>
      <c r="K26" s="553"/>
      <c r="L26" s="553"/>
      <c r="M26" s="553"/>
      <c r="N26" s="198"/>
      <c r="P26" s="198"/>
    </row>
    <row r="27" spans="1:16" x14ac:dyDescent="0.2">
      <c r="B27" s="274"/>
      <c r="N27" s="198"/>
      <c r="P27" s="198"/>
    </row>
    <row r="28" spans="1:16" x14ac:dyDescent="0.2">
      <c r="N28" s="198"/>
      <c r="P28" s="198"/>
    </row>
    <row r="29" spans="1:16" x14ac:dyDescent="0.2">
      <c r="B29" s="274"/>
      <c r="E29" s="274"/>
      <c r="F29" s="198"/>
      <c r="N29" s="198"/>
      <c r="O29" s="198"/>
    </row>
    <row r="30" spans="1:16" x14ac:dyDescent="0.2">
      <c r="E30" s="274"/>
      <c r="F30" s="198"/>
      <c r="N30" s="198"/>
      <c r="O30" s="198"/>
    </row>
    <row r="31" spans="1:16" x14ac:dyDescent="0.2">
      <c r="F31" s="198"/>
    </row>
    <row r="32" spans="1:16" x14ac:dyDescent="0.2">
      <c r="F32" s="198"/>
    </row>
    <row r="33" spans="5:6" x14ac:dyDescent="0.2">
      <c r="E33" s="274"/>
      <c r="F33" s="198"/>
    </row>
    <row r="34" spans="5:6" x14ac:dyDescent="0.2">
      <c r="E34" s="274"/>
      <c r="F34" s="198"/>
    </row>
    <row r="35" spans="5:6" x14ac:dyDescent="0.2">
      <c r="F35" s="198"/>
    </row>
    <row r="36" spans="5:6" x14ac:dyDescent="0.2">
      <c r="F36" s="198"/>
    </row>
    <row r="37" spans="5:6" x14ac:dyDescent="0.2">
      <c r="F37" s="198"/>
    </row>
    <row r="38" spans="5:6" x14ac:dyDescent="0.2">
      <c r="F38" s="198"/>
    </row>
    <row r="39" spans="5:6" x14ac:dyDescent="0.2">
      <c r="F39" s="198"/>
    </row>
    <row r="40" spans="5:6" x14ac:dyDescent="0.2">
      <c r="F40" s="198"/>
    </row>
  </sheetData>
  <mergeCells count="2">
    <mergeCell ref="E26:M26"/>
    <mergeCell ref="H1:I1"/>
  </mergeCells>
  <hyperlinks>
    <hyperlink ref="H1:I1" location="Index!A1" display="Regresar al Índice" xr:uid="{23D2F3AF-210F-4101-AEC7-B74A8557B226}"/>
  </hyperlink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0"/>
  <dimension ref="A1:L14"/>
  <sheetViews>
    <sheetView workbookViewId="0">
      <selection activeCell="B3" sqref="B3"/>
    </sheetView>
  </sheetViews>
  <sheetFormatPr baseColWidth="10" defaultRowHeight="12.75" x14ac:dyDescent="0.2"/>
  <cols>
    <col min="1" max="1" width="28.5703125" style="140" customWidth="1"/>
    <col min="2" max="2" width="12.42578125" style="140" customWidth="1"/>
    <col min="3" max="3" width="12" style="140" customWidth="1"/>
    <col min="4" max="4" width="10" style="140" customWidth="1"/>
    <col min="5" max="5" width="11.42578125" style="140" customWidth="1"/>
    <col min="6" max="7" width="9.85546875" style="140" customWidth="1"/>
    <col min="8" max="9" width="9.42578125" style="140" customWidth="1"/>
    <col min="10" max="10" width="7.85546875" style="140" bestFit="1" customWidth="1"/>
    <col min="11" max="11" width="6.42578125" style="140" bestFit="1" customWidth="1"/>
    <col min="12" max="16384" width="11.42578125" style="140"/>
  </cols>
  <sheetData>
    <row r="1" spans="1:12" ht="15" x14ac:dyDescent="0.25">
      <c r="A1" s="12" t="s">
        <v>1034</v>
      </c>
      <c r="H1" s="525" t="s">
        <v>39</v>
      </c>
      <c r="I1" s="525"/>
      <c r="J1" s="62"/>
      <c r="K1" s="62"/>
      <c r="L1" s="62"/>
    </row>
    <row r="2" spans="1:12" x14ac:dyDescent="0.2">
      <c r="A2" s="140" t="s">
        <v>325</v>
      </c>
    </row>
    <row r="4" spans="1:12" x14ac:dyDescent="0.2">
      <c r="A4" s="540" t="s">
        <v>362</v>
      </c>
      <c r="B4" s="143">
        <v>2019</v>
      </c>
      <c r="C4" s="143">
        <v>2020</v>
      </c>
      <c r="D4" s="542" t="s">
        <v>144</v>
      </c>
      <c r="E4" s="542"/>
    </row>
    <row r="5" spans="1:12" x14ac:dyDescent="0.2">
      <c r="A5" s="541"/>
      <c r="B5" s="144" t="s">
        <v>50</v>
      </c>
      <c r="C5" s="144" t="s">
        <v>50</v>
      </c>
      <c r="D5" s="142" t="s">
        <v>363</v>
      </c>
      <c r="E5" s="142" t="s">
        <v>364</v>
      </c>
    </row>
    <row r="6" spans="1:12" ht="25.5" x14ac:dyDescent="0.2">
      <c r="A6" s="55" t="s">
        <v>328</v>
      </c>
      <c r="B6" s="39">
        <v>3249</v>
      </c>
      <c r="C6" s="39">
        <v>3438</v>
      </c>
      <c r="D6" s="39">
        <f>C6-B6</f>
        <v>189</v>
      </c>
      <c r="E6" s="38">
        <f>C6/B6-1</f>
        <v>5.8171745152354681E-2</v>
      </c>
    </row>
    <row r="7" spans="1:12" x14ac:dyDescent="0.2">
      <c r="A7" s="45" t="s">
        <v>329</v>
      </c>
      <c r="B7" s="40">
        <v>29509</v>
      </c>
      <c r="C7" s="40">
        <v>30152</v>
      </c>
      <c r="D7" s="40">
        <f t="shared" ref="D7:D13" si="0">C7-B7</f>
        <v>643</v>
      </c>
      <c r="E7" s="46">
        <f t="shared" ref="E7:E13" si="1">C7/B7-1</f>
        <v>2.1789962384357375E-2</v>
      </c>
    </row>
    <row r="8" spans="1:12" x14ac:dyDescent="0.2">
      <c r="A8" s="44" t="s">
        <v>330</v>
      </c>
      <c r="B8" s="39">
        <v>11866</v>
      </c>
      <c r="C8" s="39">
        <v>11840</v>
      </c>
      <c r="D8" s="39">
        <f t="shared" si="0"/>
        <v>-26</v>
      </c>
      <c r="E8" s="38">
        <f t="shared" si="1"/>
        <v>-2.1911343333894662E-3</v>
      </c>
    </row>
    <row r="9" spans="1:12" x14ac:dyDescent="0.2">
      <c r="A9" s="45" t="s">
        <v>365</v>
      </c>
      <c r="B9" s="41">
        <v>150</v>
      </c>
      <c r="C9" s="41">
        <v>159</v>
      </c>
      <c r="D9" s="40">
        <f t="shared" si="0"/>
        <v>9</v>
      </c>
      <c r="E9" s="46">
        <f t="shared" si="1"/>
        <v>6.0000000000000053E-2</v>
      </c>
    </row>
    <row r="10" spans="1:12" x14ac:dyDescent="0.2">
      <c r="A10" s="44" t="s">
        <v>332</v>
      </c>
      <c r="B10" s="39">
        <v>15370</v>
      </c>
      <c r="C10" s="39">
        <v>15465</v>
      </c>
      <c r="D10" s="39">
        <f t="shared" si="0"/>
        <v>95</v>
      </c>
      <c r="E10" s="38">
        <f t="shared" si="1"/>
        <v>6.1808718282367892E-3</v>
      </c>
    </row>
    <row r="11" spans="1:12" x14ac:dyDescent="0.2">
      <c r="A11" s="45" t="s">
        <v>333</v>
      </c>
      <c r="B11" s="41">
        <v>130</v>
      </c>
      <c r="C11" s="41">
        <v>125</v>
      </c>
      <c r="D11" s="40">
        <f t="shared" si="0"/>
        <v>-5</v>
      </c>
      <c r="E11" s="46">
        <f t="shared" si="1"/>
        <v>-3.8461538461538436E-2</v>
      </c>
    </row>
    <row r="12" spans="1:12" x14ac:dyDescent="0.2">
      <c r="A12" s="44" t="s">
        <v>334</v>
      </c>
      <c r="B12" s="39">
        <v>30836</v>
      </c>
      <c r="C12" s="39">
        <v>31084</v>
      </c>
      <c r="D12" s="39">
        <f t="shared" si="0"/>
        <v>248</v>
      </c>
      <c r="E12" s="38">
        <f t="shared" si="1"/>
        <v>8.0425476715526578E-3</v>
      </c>
    </row>
    <row r="13" spans="1:12" x14ac:dyDescent="0.2">
      <c r="A13" s="45" t="s">
        <v>335</v>
      </c>
      <c r="B13" s="40">
        <v>6300</v>
      </c>
      <c r="C13" s="40">
        <v>6053</v>
      </c>
      <c r="D13" s="40">
        <f t="shared" si="0"/>
        <v>-247</v>
      </c>
      <c r="E13" s="46">
        <f t="shared" si="1"/>
        <v>-3.9206349206349245E-2</v>
      </c>
    </row>
    <row r="14" spans="1:12" x14ac:dyDescent="0.2">
      <c r="A14" s="42" t="s">
        <v>366</v>
      </c>
      <c r="B14" s="43">
        <f>SUM(B6:B13)</f>
        <v>97410</v>
      </c>
      <c r="C14" s="43">
        <f>SUM(C6:C13)</f>
        <v>98316</v>
      </c>
      <c r="D14" s="43">
        <f>C14-B14</f>
        <v>906</v>
      </c>
      <c r="E14" s="49">
        <f>C14/B14-1</f>
        <v>9.3008931321219013E-3</v>
      </c>
    </row>
  </sheetData>
  <mergeCells count="3">
    <mergeCell ref="H1:I1"/>
    <mergeCell ref="A4:A5"/>
    <mergeCell ref="D4:E4"/>
  </mergeCells>
  <hyperlinks>
    <hyperlink ref="H1:I1" location="Index!A1" display="Regresar al Índice" xr:uid="{00000000-0004-0000-1600-000000000000}"/>
  </hyperlink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05A95-5CA5-4EA4-BA73-D136CC2AD7C5}">
  <sheetPr codeName="Hoja146"/>
  <dimension ref="A1:P31"/>
  <sheetViews>
    <sheetView workbookViewId="0">
      <selection activeCell="B3" sqref="B3"/>
    </sheetView>
  </sheetViews>
  <sheetFormatPr baseColWidth="10" defaultColWidth="11.42578125" defaultRowHeight="12.75" x14ac:dyDescent="0.2"/>
  <cols>
    <col min="1" max="1" width="11.42578125" style="190"/>
    <col min="2" max="2" width="14" style="190" customWidth="1"/>
    <col min="3" max="16384" width="11.42578125" style="190"/>
  </cols>
  <sheetData>
    <row r="1" spans="1:16" ht="15" x14ac:dyDescent="0.25">
      <c r="A1" s="12" t="s">
        <v>1007</v>
      </c>
      <c r="H1" s="525" t="s">
        <v>39</v>
      </c>
      <c r="I1" s="525"/>
    </row>
    <row r="2" spans="1:16" x14ac:dyDescent="0.2">
      <c r="A2" s="199" t="s">
        <v>503</v>
      </c>
    </row>
    <row r="3" spans="1:16" x14ac:dyDescent="0.2">
      <c r="E3" s="192"/>
    </row>
    <row r="4" spans="1:16" x14ac:dyDescent="0.2">
      <c r="A4" s="190" t="s">
        <v>504</v>
      </c>
    </row>
    <row r="5" spans="1:16" x14ac:dyDescent="0.2">
      <c r="A5" s="190" t="s">
        <v>54</v>
      </c>
      <c r="B5" s="274" t="s">
        <v>1295</v>
      </c>
      <c r="C5" s="198">
        <v>1162536</v>
      </c>
    </row>
    <row r="6" spans="1:16" x14ac:dyDescent="0.2">
      <c r="A6" s="190" t="s">
        <v>54</v>
      </c>
      <c r="B6" s="274" t="s">
        <v>1296</v>
      </c>
      <c r="C6" s="198">
        <v>1082939</v>
      </c>
    </row>
    <row r="7" spans="1:16" ht="15" customHeight="1" x14ac:dyDescent="0.2">
      <c r="A7" s="190" t="s">
        <v>54</v>
      </c>
      <c r="B7" s="274" t="s">
        <v>1297</v>
      </c>
      <c r="C7" s="198">
        <v>1100749</v>
      </c>
      <c r="O7" s="274"/>
      <c r="P7" s="198"/>
    </row>
    <row r="8" spans="1:16" ht="15" customHeight="1" x14ac:dyDescent="0.2">
      <c r="A8" s="190" t="s">
        <v>54</v>
      </c>
      <c r="B8" s="274" t="s">
        <v>1298</v>
      </c>
      <c r="C8" s="198">
        <v>1130931</v>
      </c>
      <c r="O8" s="274"/>
      <c r="P8" s="198"/>
    </row>
    <row r="9" spans="1:16" ht="15" customHeight="1" x14ac:dyDescent="0.2">
      <c r="A9" s="190" t="s">
        <v>54</v>
      </c>
      <c r="B9" s="274" t="s">
        <v>1299</v>
      </c>
      <c r="C9" s="198">
        <v>1127032</v>
      </c>
    </row>
    <row r="10" spans="1:16" ht="15" customHeight="1" x14ac:dyDescent="0.2">
      <c r="A10" s="190" t="s">
        <v>54</v>
      </c>
      <c r="B10" s="274" t="s">
        <v>1300</v>
      </c>
      <c r="C10" s="198">
        <v>1050047</v>
      </c>
    </row>
    <row r="11" spans="1:16" ht="15" customHeight="1" x14ac:dyDescent="0.2">
      <c r="A11" s="190" t="s">
        <v>54</v>
      </c>
      <c r="B11" s="274" t="s">
        <v>1301</v>
      </c>
      <c r="C11" s="198">
        <v>907675</v>
      </c>
      <c r="O11" s="274"/>
      <c r="P11" s="198"/>
    </row>
    <row r="12" spans="1:16" ht="15" customHeight="1" x14ac:dyDescent="0.2">
      <c r="A12" s="190" t="s">
        <v>54</v>
      </c>
      <c r="B12" s="274" t="s">
        <v>1302</v>
      </c>
      <c r="C12" s="198">
        <v>862173</v>
      </c>
      <c r="O12" s="274"/>
      <c r="P12" s="198"/>
    </row>
    <row r="13" spans="1:16" ht="14.25" customHeight="1" x14ac:dyDescent="0.2">
      <c r="A13" s="190" t="s">
        <v>54</v>
      </c>
      <c r="B13" s="274" t="s">
        <v>1303</v>
      </c>
      <c r="C13" s="198">
        <v>914089</v>
      </c>
      <c r="O13" s="274"/>
      <c r="P13" s="198"/>
    </row>
    <row r="14" spans="1:16" ht="14.25" customHeight="1" x14ac:dyDescent="0.2">
      <c r="A14" s="190" t="s">
        <v>54</v>
      </c>
      <c r="B14" s="274" t="s">
        <v>1304</v>
      </c>
      <c r="C14" s="198">
        <v>926193</v>
      </c>
    </row>
    <row r="15" spans="1:16" x14ac:dyDescent="0.2">
      <c r="A15" s="190" t="s">
        <v>54</v>
      </c>
      <c r="B15" s="274" t="s">
        <v>1305</v>
      </c>
      <c r="C15" s="198">
        <v>1011572</v>
      </c>
      <c r="O15" s="274"/>
      <c r="P15" s="198"/>
    </row>
    <row r="16" spans="1:16" ht="14.25" customHeight="1" x14ac:dyDescent="0.2">
      <c r="A16" s="190" t="s">
        <v>54</v>
      </c>
      <c r="B16" s="274" t="s">
        <v>1306</v>
      </c>
      <c r="C16" s="198">
        <v>1073820</v>
      </c>
      <c r="O16" s="274"/>
      <c r="P16" s="198"/>
    </row>
    <row r="17" spans="1:16" ht="14.25" customHeight="1" x14ac:dyDescent="0.2">
      <c r="A17" s="190" t="s">
        <v>54</v>
      </c>
      <c r="B17" s="274" t="s">
        <v>1307</v>
      </c>
      <c r="C17" s="198">
        <v>1037472</v>
      </c>
      <c r="D17" s="201">
        <f>C17/C16-1</f>
        <v>-3.3849248477398453E-2</v>
      </c>
      <c r="O17" s="274"/>
      <c r="P17" s="198"/>
    </row>
    <row r="18" spans="1:16" ht="14.25" customHeight="1" x14ac:dyDescent="0.2">
      <c r="A18" s="274"/>
      <c r="B18" s="198"/>
      <c r="L18" s="198"/>
      <c r="N18" s="198"/>
    </row>
    <row r="19" spans="1:16" ht="14.25" customHeight="1" x14ac:dyDescent="0.2">
      <c r="B19" s="274"/>
      <c r="C19" s="198"/>
      <c r="L19" s="198"/>
      <c r="N19" s="198"/>
    </row>
    <row r="20" spans="1:16" ht="14.25" customHeight="1" x14ac:dyDescent="0.2">
      <c r="L20" s="198"/>
      <c r="N20" s="198"/>
    </row>
    <row r="21" spans="1:16" ht="14.25" customHeight="1" x14ac:dyDescent="0.2">
      <c r="L21" s="198"/>
    </row>
    <row r="22" spans="1:16" x14ac:dyDescent="0.2">
      <c r="L22" s="198"/>
      <c r="N22" s="198"/>
      <c r="O22" s="274"/>
      <c r="P22" s="198"/>
    </row>
    <row r="23" spans="1:16" ht="14.25" customHeight="1" x14ac:dyDescent="0.2">
      <c r="B23" s="274"/>
      <c r="L23" s="198"/>
      <c r="N23" s="198"/>
    </row>
    <row r="24" spans="1:16" ht="14.25" customHeight="1" x14ac:dyDescent="0.2">
      <c r="B24" s="274"/>
      <c r="E24" s="189" t="s">
        <v>503</v>
      </c>
      <c r="L24" s="198"/>
    </row>
    <row r="25" spans="1:16" x14ac:dyDescent="0.2">
      <c r="E25" s="189" t="s">
        <v>1308</v>
      </c>
      <c r="L25" s="198"/>
      <c r="N25" s="198"/>
      <c r="O25" s="274"/>
      <c r="P25" s="198"/>
    </row>
    <row r="26" spans="1:16" ht="15" customHeight="1" x14ac:dyDescent="0.2">
      <c r="L26" s="198"/>
      <c r="N26" s="198"/>
      <c r="O26" s="274"/>
      <c r="P26" s="198"/>
    </row>
    <row r="27" spans="1:16" ht="15" customHeight="1" x14ac:dyDescent="0.2">
      <c r="B27" s="274"/>
      <c r="L27" s="198"/>
      <c r="N27" s="198"/>
      <c r="O27" s="274"/>
      <c r="P27" s="198"/>
    </row>
    <row r="28" spans="1:16" ht="15" customHeight="1" x14ac:dyDescent="0.2">
      <c r="B28" s="274"/>
      <c r="L28" s="198"/>
      <c r="N28" s="198"/>
      <c r="O28" s="274"/>
      <c r="P28" s="198"/>
    </row>
    <row r="29" spans="1:16" x14ac:dyDescent="0.2">
      <c r="L29" s="198"/>
      <c r="N29" s="198"/>
    </row>
    <row r="30" spans="1:16" x14ac:dyDescent="0.2">
      <c r="N30" s="198"/>
    </row>
    <row r="31" spans="1:16" x14ac:dyDescent="0.2">
      <c r="N31" s="198"/>
    </row>
  </sheetData>
  <mergeCells count="1">
    <mergeCell ref="H1:I1"/>
  </mergeCells>
  <hyperlinks>
    <hyperlink ref="H1:I1" location="Index!A1" display="Regresar al Índice" xr:uid="{0C201ACD-9430-4338-B5D7-0365195AF2D5}"/>
  </hyperlinks>
  <pageMargins left="0.7" right="0.7" top="0.75" bottom="0.75" header="0.3" footer="0.3"/>
  <pageSetup paperSize="9" orientation="portrait" horizontalDpi="300" verticalDpi="4294967295"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99F4C-6D5F-47BD-8904-D6B0A91320C3}">
  <sheetPr codeName="Hoja147"/>
  <dimension ref="A1:P30"/>
  <sheetViews>
    <sheetView workbookViewId="0">
      <selection activeCell="B3" sqref="B3"/>
    </sheetView>
  </sheetViews>
  <sheetFormatPr baseColWidth="10" defaultColWidth="11.42578125" defaultRowHeight="12.75" x14ac:dyDescent="0.2"/>
  <cols>
    <col min="1" max="1" width="11.42578125" style="190"/>
    <col min="2" max="2" width="15.5703125" style="190" customWidth="1"/>
    <col min="3" max="4" width="11.42578125" style="190"/>
    <col min="5" max="5" width="11.85546875" style="190" bestFit="1" customWidth="1"/>
    <col min="6" max="16384" width="11.42578125" style="190"/>
  </cols>
  <sheetData>
    <row r="1" spans="1:16" ht="15" x14ac:dyDescent="0.25">
      <c r="A1" s="12" t="s">
        <v>1008</v>
      </c>
      <c r="H1" s="525" t="s">
        <v>39</v>
      </c>
      <c r="I1" s="525"/>
    </row>
    <row r="2" spans="1:16" x14ac:dyDescent="0.2">
      <c r="A2" s="189" t="s">
        <v>503</v>
      </c>
    </row>
    <row r="4" spans="1:16" x14ac:dyDescent="0.2">
      <c r="E4" s="199" t="s">
        <v>1309</v>
      </c>
    </row>
    <row r="5" spans="1:16" x14ac:dyDescent="0.2">
      <c r="A5" s="190" t="s">
        <v>506</v>
      </c>
    </row>
    <row r="6" spans="1:16" ht="15" customHeight="1" x14ac:dyDescent="0.2">
      <c r="A6" s="190" t="s">
        <v>54</v>
      </c>
      <c r="B6" s="274" t="s">
        <v>1295</v>
      </c>
      <c r="C6" s="198">
        <v>142072</v>
      </c>
      <c r="O6" s="274"/>
      <c r="P6" s="198"/>
    </row>
    <row r="7" spans="1:16" ht="14.25" customHeight="1" x14ac:dyDescent="0.2">
      <c r="A7" s="190" t="s">
        <v>54</v>
      </c>
      <c r="B7" s="274" t="s">
        <v>1296</v>
      </c>
      <c r="C7" s="198">
        <v>141268</v>
      </c>
      <c r="O7" s="274"/>
      <c r="P7" s="198"/>
    </row>
    <row r="8" spans="1:16" ht="14.25" customHeight="1" x14ac:dyDescent="0.2">
      <c r="A8" s="190" t="s">
        <v>54</v>
      </c>
      <c r="B8" s="274" t="s">
        <v>1297</v>
      </c>
      <c r="C8" s="198">
        <v>149989</v>
      </c>
    </row>
    <row r="9" spans="1:16" ht="14.25" customHeight="1" x14ac:dyDescent="0.2">
      <c r="A9" s="190" t="s">
        <v>54</v>
      </c>
      <c r="B9" s="274" t="s">
        <v>1298</v>
      </c>
      <c r="C9" s="198">
        <v>154101</v>
      </c>
      <c r="O9" s="274"/>
      <c r="P9" s="198"/>
    </row>
    <row r="10" spans="1:16" ht="14.25" customHeight="1" x14ac:dyDescent="0.2">
      <c r="A10" s="190" t="s">
        <v>54</v>
      </c>
      <c r="B10" s="274" t="s">
        <v>1299</v>
      </c>
      <c r="C10" s="198">
        <v>153671</v>
      </c>
      <c r="O10" s="274"/>
      <c r="P10" s="198"/>
    </row>
    <row r="11" spans="1:16" x14ac:dyDescent="0.2">
      <c r="A11" s="190" t="s">
        <v>54</v>
      </c>
      <c r="B11" s="274" t="s">
        <v>1300</v>
      </c>
      <c r="C11" s="198">
        <v>136934</v>
      </c>
      <c r="O11" s="274"/>
      <c r="P11" s="198"/>
    </row>
    <row r="12" spans="1:16" x14ac:dyDescent="0.2">
      <c r="A12" s="190" t="s">
        <v>54</v>
      </c>
      <c r="B12" s="274" t="s">
        <v>1301</v>
      </c>
      <c r="C12" s="198">
        <v>116429</v>
      </c>
      <c r="O12" s="274"/>
      <c r="P12" s="198"/>
    </row>
    <row r="13" spans="1:16" x14ac:dyDescent="0.2">
      <c r="A13" s="190" t="s">
        <v>54</v>
      </c>
      <c r="B13" s="274" t="s">
        <v>1302</v>
      </c>
      <c r="C13" s="198">
        <v>109286</v>
      </c>
      <c r="O13" s="274"/>
      <c r="P13" s="198"/>
    </row>
    <row r="14" spans="1:16" x14ac:dyDescent="0.2">
      <c r="A14" s="190" t="s">
        <v>54</v>
      </c>
      <c r="B14" s="274" t="s">
        <v>1303</v>
      </c>
      <c r="C14" s="198">
        <v>112820</v>
      </c>
      <c r="O14" s="274"/>
      <c r="P14" s="198"/>
    </row>
    <row r="15" spans="1:16" x14ac:dyDescent="0.2">
      <c r="A15" s="190" t="s">
        <v>54</v>
      </c>
      <c r="B15" s="274" t="s">
        <v>1304</v>
      </c>
      <c r="C15" s="198">
        <v>114764</v>
      </c>
      <c r="O15" s="274"/>
      <c r="P15" s="198"/>
    </row>
    <row r="16" spans="1:16" x14ac:dyDescent="0.2">
      <c r="A16" s="190" t="s">
        <v>54</v>
      </c>
      <c r="B16" s="274" t="s">
        <v>1305</v>
      </c>
      <c r="C16" s="198">
        <v>127491</v>
      </c>
      <c r="O16" s="274"/>
      <c r="P16" s="198"/>
    </row>
    <row r="17" spans="1:16" x14ac:dyDescent="0.2">
      <c r="A17" s="190" t="s">
        <v>54</v>
      </c>
      <c r="B17" s="274" t="s">
        <v>1306</v>
      </c>
      <c r="C17" s="198">
        <v>139818</v>
      </c>
      <c r="N17" s="198"/>
      <c r="O17" s="274"/>
      <c r="P17" s="198"/>
    </row>
    <row r="18" spans="1:16" x14ac:dyDescent="0.2">
      <c r="A18" s="190" t="s">
        <v>54</v>
      </c>
      <c r="B18" s="274" t="s">
        <v>1307</v>
      </c>
      <c r="C18" s="198">
        <v>140716</v>
      </c>
      <c r="D18" s="201">
        <f>C18/C17-1</f>
        <v>6.4226351399676584E-3</v>
      </c>
      <c r="E18" s="275"/>
      <c r="N18" s="198"/>
      <c r="O18" s="274"/>
      <c r="P18" s="198"/>
    </row>
    <row r="19" spans="1:16" x14ac:dyDescent="0.2">
      <c r="A19" s="274"/>
      <c r="B19" s="198"/>
      <c r="C19" s="198"/>
      <c r="D19" s="201"/>
      <c r="G19" s="201"/>
      <c r="N19" s="198"/>
      <c r="O19" s="274"/>
      <c r="P19" s="198"/>
    </row>
    <row r="20" spans="1:16" x14ac:dyDescent="0.2">
      <c r="B20" s="274"/>
      <c r="C20" s="198"/>
      <c r="N20" s="198"/>
    </row>
    <row r="21" spans="1:16" x14ac:dyDescent="0.2">
      <c r="N21" s="198"/>
    </row>
    <row r="22" spans="1:16" x14ac:dyDescent="0.2">
      <c r="N22" s="198"/>
    </row>
    <row r="23" spans="1:16" x14ac:dyDescent="0.2">
      <c r="N23" s="198"/>
    </row>
    <row r="24" spans="1:16" x14ac:dyDescent="0.2">
      <c r="N24" s="198"/>
    </row>
    <row r="25" spans="1:16" x14ac:dyDescent="0.2">
      <c r="B25" s="274"/>
      <c r="E25" s="190" t="s">
        <v>503</v>
      </c>
      <c r="N25" s="198"/>
    </row>
    <row r="26" spans="1:16" ht="38.25" customHeight="1" x14ac:dyDescent="0.2">
      <c r="B26" s="274"/>
      <c r="E26" s="553" t="s">
        <v>1310</v>
      </c>
      <c r="F26" s="553"/>
      <c r="G26" s="553"/>
      <c r="H26" s="553"/>
      <c r="I26" s="553"/>
      <c r="J26" s="553"/>
      <c r="K26" s="553"/>
      <c r="L26" s="553"/>
      <c r="M26" s="553"/>
      <c r="N26" s="198"/>
    </row>
    <row r="27" spans="1:16" x14ac:dyDescent="0.2">
      <c r="B27" s="274"/>
      <c r="N27" s="198"/>
    </row>
    <row r="28" spans="1:16" x14ac:dyDescent="0.2">
      <c r="N28" s="198"/>
    </row>
    <row r="29" spans="1:16" x14ac:dyDescent="0.2">
      <c r="B29" s="274"/>
      <c r="N29" s="274"/>
    </row>
    <row r="30" spans="1:16" x14ac:dyDescent="0.2">
      <c r="N30" s="274"/>
    </row>
  </sheetData>
  <mergeCells count="2">
    <mergeCell ref="E26:M26"/>
    <mergeCell ref="H1:I1"/>
  </mergeCells>
  <hyperlinks>
    <hyperlink ref="H1:I1" location="Index!A1" display="Regresar al Índice" xr:uid="{8D3331C7-5E20-490D-9A26-34F9590DE0EE}"/>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191BF-519A-4148-929D-176D93C2099D}">
  <sheetPr codeName="Hoja148"/>
  <dimension ref="A1:Q44"/>
  <sheetViews>
    <sheetView workbookViewId="0">
      <selection activeCell="B3" sqref="B3"/>
    </sheetView>
  </sheetViews>
  <sheetFormatPr baseColWidth="10" defaultColWidth="11.42578125" defaultRowHeight="12.75" x14ac:dyDescent="0.2"/>
  <cols>
    <col min="1" max="1" width="25" style="190" customWidth="1"/>
    <col min="2" max="12" width="11.42578125" style="190"/>
    <col min="13" max="13" width="5.140625" style="190" customWidth="1"/>
    <col min="14" max="14" width="25.42578125" style="190" customWidth="1"/>
    <col min="15" max="16384" width="11.42578125" style="190"/>
  </cols>
  <sheetData>
    <row r="1" spans="1:17" ht="15" x14ac:dyDescent="0.25">
      <c r="A1" s="12" t="s">
        <v>1009</v>
      </c>
      <c r="H1" s="525" t="s">
        <v>39</v>
      </c>
      <c r="I1" s="525"/>
    </row>
    <row r="2" spans="1:17" x14ac:dyDescent="0.2">
      <c r="A2" s="189" t="s">
        <v>503</v>
      </c>
    </row>
    <row r="4" spans="1:17" x14ac:dyDescent="0.2">
      <c r="A4" s="192" t="s">
        <v>507</v>
      </c>
      <c r="E4" s="199" t="s">
        <v>1311</v>
      </c>
    </row>
    <row r="5" spans="1:17" x14ac:dyDescent="0.2">
      <c r="A5" s="192" t="s">
        <v>508</v>
      </c>
    </row>
    <row r="6" spans="1:17" x14ac:dyDescent="0.2">
      <c r="A6" s="256" t="s">
        <v>1312</v>
      </c>
    </row>
    <row r="7" spans="1:17" x14ac:dyDescent="0.2">
      <c r="Q7" s="190">
        <v>799</v>
      </c>
    </row>
    <row r="8" spans="1:17" ht="38.25" x14ac:dyDescent="0.2">
      <c r="A8" s="261" t="s">
        <v>509</v>
      </c>
      <c r="B8" s="262" t="s">
        <v>510</v>
      </c>
      <c r="C8" s="262" t="s">
        <v>511</v>
      </c>
      <c r="D8" s="262" t="s">
        <v>1313</v>
      </c>
      <c r="Q8" s="190">
        <v>126</v>
      </c>
    </row>
    <row r="9" spans="1:17" x14ac:dyDescent="0.2">
      <c r="A9" s="263" t="s">
        <v>4</v>
      </c>
      <c r="B9" s="270">
        <v>126</v>
      </c>
      <c r="C9" s="260">
        <f t="shared" ref="C9:C39" si="0">B9/B$40</f>
        <v>2.6691522264118968E-3</v>
      </c>
      <c r="D9" s="263">
        <f t="shared" ref="D9:D39" si="1">RANK(B9,B$9:B$39)</f>
        <v>31</v>
      </c>
      <c r="Q9" s="190">
        <v>278</v>
      </c>
    </row>
    <row r="10" spans="1:17" x14ac:dyDescent="0.2">
      <c r="A10" s="263" t="s">
        <v>30</v>
      </c>
      <c r="B10" s="270">
        <v>170</v>
      </c>
      <c r="C10" s="260">
        <f t="shared" si="0"/>
        <v>3.601237130873194E-3</v>
      </c>
      <c r="D10" s="263">
        <f t="shared" si="1"/>
        <v>30</v>
      </c>
      <c r="Q10" s="190">
        <v>256</v>
      </c>
    </row>
    <row r="11" spans="1:17" x14ac:dyDescent="0.2">
      <c r="A11" s="263" t="s">
        <v>24</v>
      </c>
      <c r="B11" s="270">
        <v>195</v>
      </c>
      <c r="C11" s="260">
        <f t="shared" si="0"/>
        <v>4.1308308265898402E-3</v>
      </c>
      <c r="D11" s="263">
        <f t="shared" si="1"/>
        <v>29</v>
      </c>
      <c r="Q11" s="190">
        <v>2765</v>
      </c>
    </row>
    <row r="12" spans="1:17" x14ac:dyDescent="0.2">
      <c r="A12" s="263" t="s">
        <v>20</v>
      </c>
      <c r="B12" s="270">
        <v>252</v>
      </c>
      <c r="C12" s="260">
        <f t="shared" si="0"/>
        <v>5.3383044528237935E-3</v>
      </c>
      <c r="D12" s="263">
        <f t="shared" si="1"/>
        <v>28</v>
      </c>
      <c r="Q12" s="190">
        <v>273</v>
      </c>
    </row>
    <row r="13" spans="1:17" x14ac:dyDescent="0.2">
      <c r="A13" s="263" t="s">
        <v>6</v>
      </c>
      <c r="B13" s="270">
        <v>256</v>
      </c>
      <c r="C13" s="260">
        <f t="shared" si="0"/>
        <v>5.4230394441384571E-3</v>
      </c>
      <c r="D13" s="263">
        <f t="shared" si="1"/>
        <v>27</v>
      </c>
      <c r="Q13" s="190">
        <v>1525</v>
      </c>
    </row>
    <row r="14" spans="1:17" x14ac:dyDescent="0.2">
      <c r="A14" s="263" t="s">
        <v>11</v>
      </c>
      <c r="B14" s="270">
        <v>273</v>
      </c>
      <c r="C14" s="260">
        <f t="shared" si="0"/>
        <v>5.7831631572257767E-3</v>
      </c>
      <c r="D14" s="263">
        <f t="shared" si="1"/>
        <v>26</v>
      </c>
      <c r="Q14" s="190">
        <v>2343</v>
      </c>
    </row>
    <row r="15" spans="1:17" x14ac:dyDescent="0.2">
      <c r="A15" s="263" t="s">
        <v>5</v>
      </c>
      <c r="B15" s="270">
        <v>278</v>
      </c>
      <c r="C15" s="260">
        <f t="shared" si="0"/>
        <v>5.8890818963691057E-3</v>
      </c>
      <c r="D15" s="263">
        <f t="shared" si="1"/>
        <v>25</v>
      </c>
      <c r="Q15" s="190">
        <v>1067</v>
      </c>
    </row>
    <row r="16" spans="1:17" x14ac:dyDescent="0.2">
      <c r="A16" s="263" t="s">
        <v>32</v>
      </c>
      <c r="B16" s="270">
        <v>290</v>
      </c>
      <c r="C16" s="260">
        <f t="shared" si="0"/>
        <v>6.1432868703130954E-3</v>
      </c>
      <c r="D16" s="263">
        <f t="shared" si="1"/>
        <v>24</v>
      </c>
      <c r="Q16" s="190">
        <v>4114</v>
      </c>
    </row>
    <row r="17" spans="1:17" x14ac:dyDescent="0.2">
      <c r="A17" s="263" t="s">
        <v>18</v>
      </c>
      <c r="B17" s="270">
        <v>405</v>
      </c>
      <c r="C17" s="260">
        <f t="shared" si="0"/>
        <v>8.5794178706096683E-3</v>
      </c>
      <c r="D17" s="263">
        <f t="shared" si="1"/>
        <v>23</v>
      </c>
      <c r="Q17" s="190">
        <v>1233</v>
      </c>
    </row>
    <row r="18" spans="1:17" x14ac:dyDescent="0.2">
      <c r="A18" s="263" t="s">
        <v>27</v>
      </c>
      <c r="B18" s="270">
        <v>537</v>
      </c>
      <c r="C18" s="260">
        <f t="shared" si="0"/>
        <v>1.137567258399356E-2</v>
      </c>
      <c r="D18" s="263">
        <f t="shared" si="1"/>
        <v>22</v>
      </c>
      <c r="Q18" s="190">
        <v>1325</v>
      </c>
    </row>
    <row r="19" spans="1:17" x14ac:dyDescent="0.2">
      <c r="A19" s="263" t="s">
        <v>26</v>
      </c>
      <c r="B19" s="270">
        <v>561</v>
      </c>
      <c r="C19" s="260">
        <f t="shared" si="0"/>
        <v>1.1884082531881541E-2</v>
      </c>
      <c r="D19" s="263">
        <f t="shared" si="1"/>
        <v>21</v>
      </c>
      <c r="Q19" s="190">
        <v>10018</v>
      </c>
    </row>
    <row r="20" spans="1:17" x14ac:dyDescent="0.2">
      <c r="A20" s="263" t="s">
        <v>19</v>
      </c>
      <c r="B20" s="270">
        <v>578</v>
      </c>
      <c r="C20" s="260">
        <f t="shared" si="0"/>
        <v>1.224420624496886E-2</v>
      </c>
      <c r="D20" s="263">
        <f t="shared" si="1"/>
        <v>20</v>
      </c>
      <c r="Q20" s="190">
        <v>3918</v>
      </c>
    </row>
    <row r="21" spans="1:17" x14ac:dyDescent="0.2">
      <c r="A21" s="263" t="s">
        <v>21</v>
      </c>
      <c r="B21" s="270">
        <v>624</v>
      </c>
      <c r="C21" s="260">
        <f t="shared" si="0"/>
        <v>1.3218658645087488E-2</v>
      </c>
      <c r="D21" s="263">
        <f t="shared" si="1"/>
        <v>19</v>
      </c>
      <c r="Q21" s="190">
        <v>5411</v>
      </c>
    </row>
    <row r="22" spans="1:17" x14ac:dyDescent="0.2">
      <c r="A22" s="263" t="s">
        <v>28</v>
      </c>
      <c r="B22" s="270">
        <v>729</v>
      </c>
      <c r="C22" s="260">
        <f t="shared" si="0"/>
        <v>1.5442952167097403E-2</v>
      </c>
      <c r="D22" s="263">
        <f t="shared" si="1"/>
        <v>18</v>
      </c>
      <c r="Q22" s="190">
        <v>405</v>
      </c>
    </row>
    <row r="23" spans="1:17" x14ac:dyDescent="0.2">
      <c r="A23" s="263" t="s">
        <v>29</v>
      </c>
      <c r="B23" s="270">
        <v>764</v>
      </c>
      <c r="C23" s="260">
        <f t="shared" si="0"/>
        <v>1.6184383341100707E-2</v>
      </c>
      <c r="D23" s="263">
        <f t="shared" si="1"/>
        <v>17</v>
      </c>
      <c r="Q23" s="190">
        <v>578</v>
      </c>
    </row>
    <row r="24" spans="1:17" x14ac:dyDescent="0.2">
      <c r="A24" s="263" t="s">
        <v>3</v>
      </c>
      <c r="B24" s="270">
        <v>799</v>
      </c>
      <c r="C24" s="260">
        <f t="shared" si="0"/>
        <v>1.6925814515104012E-2</v>
      </c>
      <c r="D24" s="263">
        <f t="shared" si="1"/>
        <v>16</v>
      </c>
      <c r="Q24" s="190">
        <v>252</v>
      </c>
    </row>
    <row r="25" spans="1:17" x14ac:dyDescent="0.2">
      <c r="A25" s="263" t="s">
        <v>33</v>
      </c>
      <c r="B25" s="270">
        <v>953</v>
      </c>
      <c r="C25" s="260">
        <f t="shared" si="0"/>
        <v>2.0188111680718553E-2</v>
      </c>
      <c r="D25" s="263">
        <f t="shared" si="1"/>
        <v>15</v>
      </c>
      <c r="Q25" s="190">
        <v>624</v>
      </c>
    </row>
    <row r="26" spans="1:17" x14ac:dyDescent="0.2">
      <c r="A26" s="263" t="s">
        <v>22</v>
      </c>
      <c r="B26" s="270">
        <v>981</v>
      </c>
      <c r="C26" s="264">
        <f t="shared" si="0"/>
        <v>2.0781256619921196E-2</v>
      </c>
      <c r="D26" s="263">
        <f t="shared" si="1"/>
        <v>14</v>
      </c>
      <c r="Q26" s="190">
        <v>981</v>
      </c>
    </row>
    <row r="27" spans="1:17" x14ac:dyDescent="0.2">
      <c r="A27" s="263" t="s">
        <v>12</v>
      </c>
      <c r="B27" s="270">
        <v>1067</v>
      </c>
      <c r="C27" s="260">
        <f t="shared" si="0"/>
        <v>2.2603058933186461E-2</v>
      </c>
      <c r="D27" s="263">
        <f t="shared" si="1"/>
        <v>13</v>
      </c>
      <c r="Q27" s="190">
        <v>1276</v>
      </c>
    </row>
    <row r="28" spans="1:17" x14ac:dyDescent="0.2">
      <c r="A28" s="263" t="s">
        <v>15</v>
      </c>
      <c r="B28" s="270">
        <v>1233</v>
      </c>
      <c r="C28" s="260">
        <f t="shared" si="0"/>
        <v>2.611956107274499E-2</v>
      </c>
      <c r="D28" s="263">
        <f t="shared" si="1"/>
        <v>12</v>
      </c>
      <c r="Q28" s="190">
        <v>195</v>
      </c>
    </row>
    <row r="29" spans="1:17" x14ac:dyDescent="0.2">
      <c r="A29" s="263" t="s">
        <v>23</v>
      </c>
      <c r="B29" s="270">
        <v>1276</v>
      </c>
      <c r="C29" s="260">
        <f t="shared" si="0"/>
        <v>2.7030462229377623E-2</v>
      </c>
      <c r="D29" s="263">
        <f t="shared" si="1"/>
        <v>11</v>
      </c>
      <c r="Q29" s="190">
        <v>1300</v>
      </c>
    </row>
    <row r="30" spans="1:17" x14ac:dyDescent="0.2">
      <c r="A30" s="263" t="s">
        <v>25</v>
      </c>
      <c r="B30" s="270">
        <v>1300</v>
      </c>
      <c r="C30" s="260">
        <f t="shared" si="0"/>
        <v>2.75388721772656E-2</v>
      </c>
      <c r="D30" s="263">
        <f t="shared" si="1"/>
        <v>10</v>
      </c>
      <c r="Q30" s="190">
        <v>561</v>
      </c>
    </row>
    <row r="31" spans="1:17" x14ac:dyDescent="0.2">
      <c r="A31" s="263" t="s">
        <v>16</v>
      </c>
      <c r="B31" s="270">
        <v>1325</v>
      </c>
      <c r="C31" s="260">
        <f t="shared" si="0"/>
        <v>2.8068465872982246E-2</v>
      </c>
      <c r="D31" s="263">
        <f t="shared" si="1"/>
        <v>9</v>
      </c>
      <c r="Q31" s="190">
        <v>537</v>
      </c>
    </row>
    <row r="32" spans="1:17" x14ac:dyDescent="0.2">
      <c r="A32" s="263" t="s">
        <v>7</v>
      </c>
      <c r="B32" s="270">
        <v>1525</v>
      </c>
      <c r="C32" s="260">
        <f t="shared" si="0"/>
        <v>3.2305215438715416E-2</v>
      </c>
      <c r="D32" s="263">
        <f t="shared" si="1"/>
        <v>8</v>
      </c>
      <c r="Q32" s="190">
        <v>729</v>
      </c>
    </row>
    <row r="33" spans="1:17" x14ac:dyDescent="0.2">
      <c r="A33" s="263" t="s">
        <v>31</v>
      </c>
      <c r="B33" s="270">
        <v>2140</v>
      </c>
      <c r="C33" s="260">
        <f t="shared" si="0"/>
        <v>4.5333220353344916E-2</v>
      </c>
      <c r="D33" s="263">
        <f t="shared" si="1"/>
        <v>7</v>
      </c>
      <c r="Q33" s="190">
        <v>764</v>
      </c>
    </row>
    <row r="34" spans="1:17" x14ac:dyDescent="0.2">
      <c r="A34" s="263" t="s">
        <v>8</v>
      </c>
      <c r="B34" s="270">
        <v>2343</v>
      </c>
      <c r="C34" s="260">
        <f t="shared" si="0"/>
        <v>4.963352116256408E-2</v>
      </c>
      <c r="D34" s="263">
        <f t="shared" si="1"/>
        <v>6</v>
      </c>
      <c r="Q34" s="190">
        <v>170</v>
      </c>
    </row>
    <row r="35" spans="1:17" x14ac:dyDescent="0.2">
      <c r="A35" s="263" t="s">
        <v>10</v>
      </c>
      <c r="B35" s="270">
        <v>2765</v>
      </c>
      <c r="C35" s="260">
        <f t="shared" si="0"/>
        <v>5.8573062746261069E-2</v>
      </c>
      <c r="D35" s="263">
        <f t="shared" si="1"/>
        <v>5</v>
      </c>
      <c r="Q35" s="190">
        <v>2140</v>
      </c>
    </row>
    <row r="36" spans="1:17" x14ac:dyDescent="0.2">
      <c r="A36" s="263" t="s">
        <v>13</v>
      </c>
      <c r="B36" s="270">
        <v>3918</v>
      </c>
      <c r="C36" s="260">
        <f t="shared" si="0"/>
        <v>8.2997923992712788E-2</v>
      </c>
      <c r="D36" s="263">
        <f t="shared" si="1"/>
        <v>4</v>
      </c>
      <c r="Q36" s="190">
        <v>290</v>
      </c>
    </row>
    <row r="37" spans="1:17" x14ac:dyDescent="0.2">
      <c r="A37" s="263" t="s">
        <v>14</v>
      </c>
      <c r="B37" s="270">
        <v>4114</v>
      </c>
      <c r="C37" s="260">
        <f t="shared" si="0"/>
        <v>8.7149938567131296E-2</v>
      </c>
      <c r="D37" s="263">
        <f t="shared" si="1"/>
        <v>3</v>
      </c>
      <c r="Q37" s="190">
        <v>953</v>
      </c>
    </row>
    <row r="38" spans="1:17" x14ac:dyDescent="0.2">
      <c r="A38" s="263" t="s">
        <v>17</v>
      </c>
      <c r="B38" s="270">
        <v>5411</v>
      </c>
      <c r="C38" s="260">
        <f t="shared" si="0"/>
        <v>0.1146252595009109</v>
      </c>
      <c r="D38" s="263">
        <f t="shared" si="1"/>
        <v>2</v>
      </c>
    </row>
    <row r="39" spans="1:17" x14ac:dyDescent="0.2">
      <c r="A39" s="265" t="s">
        <v>0</v>
      </c>
      <c r="B39" s="271">
        <v>10018</v>
      </c>
      <c r="C39" s="266">
        <f t="shared" si="0"/>
        <v>0.21221878574757447</v>
      </c>
      <c r="D39" s="265">
        <f t="shared" si="1"/>
        <v>1</v>
      </c>
    </row>
    <row r="40" spans="1:17" x14ac:dyDescent="0.2">
      <c r="A40" s="267" t="s">
        <v>512</v>
      </c>
      <c r="B40" s="268">
        <f>SUM(B9:B39)</f>
        <v>47206</v>
      </c>
      <c r="C40" s="269">
        <f>SUM(C9:C39)</f>
        <v>0.99999999999999989</v>
      </c>
      <c r="D40" s="267"/>
    </row>
    <row r="42" spans="1:17" x14ac:dyDescent="0.2">
      <c r="A42" s="190" t="s">
        <v>503</v>
      </c>
    </row>
    <row r="43" spans="1:17" ht="33" customHeight="1" x14ac:dyDescent="0.2">
      <c r="A43" s="553" t="s">
        <v>513</v>
      </c>
      <c r="B43" s="553"/>
      <c r="C43" s="553"/>
      <c r="D43" s="553"/>
      <c r="E43" s="553"/>
      <c r="F43" s="553"/>
      <c r="G43" s="553"/>
      <c r="H43" s="553"/>
    </row>
    <row r="44" spans="1:17" x14ac:dyDescent="0.2">
      <c r="A44" s="190" t="s">
        <v>1314</v>
      </c>
    </row>
  </sheetData>
  <mergeCells count="2">
    <mergeCell ref="A43:H43"/>
    <mergeCell ref="H1:I1"/>
  </mergeCells>
  <hyperlinks>
    <hyperlink ref="H1:I1" location="Index!A1" display="Regresar al Índice" xr:uid="{E0D599AE-3B7C-426D-8384-22CC5ECFE75D}"/>
  </hyperlinks>
  <pageMargins left="0.7" right="0.7" top="0.75" bottom="0.75" header="0.3" footer="0.3"/>
  <pageSetup paperSize="9" orientation="portrait" horizontalDpi="300"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65BDD-B462-43A2-8E4A-E16B7FA81B51}">
  <sheetPr codeName="Hoja149"/>
  <dimension ref="A1:I45"/>
  <sheetViews>
    <sheetView workbookViewId="0">
      <selection activeCell="B3" sqref="B3"/>
    </sheetView>
  </sheetViews>
  <sheetFormatPr baseColWidth="10" defaultColWidth="11.42578125" defaultRowHeight="12.75" x14ac:dyDescent="0.2"/>
  <cols>
    <col min="1" max="1" width="25" style="190" customWidth="1"/>
    <col min="2" max="16384" width="11.42578125" style="190"/>
  </cols>
  <sheetData>
    <row r="1" spans="1:9" ht="15" x14ac:dyDescent="0.25">
      <c r="A1" s="12" t="s">
        <v>1010</v>
      </c>
      <c r="H1" s="525" t="s">
        <v>39</v>
      </c>
      <c r="I1" s="525"/>
    </row>
    <row r="2" spans="1:9" x14ac:dyDescent="0.2">
      <c r="A2" s="189" t="s">
        <v>503</v>
      </c>
    </row>
    <row r="5" spans="1:9" x14ac:dyDescent="0.2">
      <c r="A5" s="192" t="s">
        <v>514</v>
      </c>
      <c r="E5" s="199" t="s">
        <v>1315</v>
      </c>
    </row>
    <row r="6" spans="1:9" x14ac:dyDescent="0.2">
      <c r="A6" s="192" t="s">
        <v>508</v>
      </c>
    </row>
    <row r="7" spans="1:9" x14ac:dyDescent="0.2">
      <c r="A7" s="256" t="s">
        <v>1312</v>
      </c>
      <c r="C7" s="190" t="s">
        <v>34</v>
      </c>
    </row>
    <row r="9" spans="1:9" ht="38.25" x14ac:dyDescent="0.2">
      <c r="A9" s="261" t="s">
        <v>509</v>
      </c>
      <c r="B9" s="262" t="s">
        <v>510</v>
      </c>
      <c r="C9" s="262" t="s">
        <v>511</v>
      </c>
      <c r="D9" s="262" t="s">
        <v>1313</v>
      </c>
    </row>
    <row r="10" spans="1:9" x14ac:dyDescent="0.2">
      <c r="A10" s="263" t="s">
        <v>4</v>
      </c>
      <c r="B10" s="270">
        <v>23</v>
      </c>
      <c r="C10" s="260">
        <f t="shared" ref="C10:C40" si="0">B10/B$41</f>
        <v>7.1544108498195846E-4</v>
      </c>
      <c r="D10" s="263">
        <f t="shared" ref="D10:D40" si="1">RANK(B10,B$10:B$40)</f>
        <v>31</v>
      </c>
    </row>
    <row r="11" spans="1:9" x14ac:dyDescent="0.2">
      <c r="A11" s="263" t="s">
        <v>12</v>
      </c>
      <c r="B11" s="270">
        <v>31</v>
      </c>
      <c r="C11" s="260">
        <f t="shared" si="0"/>
        <v>9.6429015801916137E-4</v>
      </c>
      <c r="D11" s="263">
        <f t="shared" si="1"/>
        <v>30</v>
      </c>
    </row>
    <row r="12" spans="1:9" x14ac:dyDescent="0.2">
      <c r="A12" s="263" t="s">
        <v>20</v>
      </c>
      <c r="B12" s="270">
        <v>33</v>
      </c>
      <c r="C12" s="260">
        <f t="shared" si="0"/>
        <v>1.0265024262784621E-3</v>
      </c>
      <c r="D12" s="263">
        <f t="shared" si="1"/>
        <v>29</v>
      </c>
    </row>
    <row r="13" spans="1:9" x14ac:dyDescent="0.2">
      <c r="A13" s="263" t="s">
        <v>28</v>
      </c>
      <c r="B13" s="270">
        <v>36</v>
      </c>
      <c r="C13" s="260">
        <f t="shared" si="0"/>
        <v>1.1198208286674132E-3</v>
      </c>
      <c r="D13" s="263">
        <f t="shared" si="1"/>
        <v>28</v>
      </c>
    </row>
    <row r="14" spans="1:9" x14ac:dyDescent="0.2">
      <c r="A14" s="263" t="s">
        <v>5</v>
      </c>
      <c r="B14" s="270">
        <v>37</v>
      </c>
      <c r="C14" s="260">
        <f t="shared" si="0"/>
        <v>1.1509269627970637E-3</v>
      </c>
      <c r="D14" s="263">
        <f t="shared" si="1"/>
        <v>27</v>
      </c>
    </row>
    <row r="15" spans="1:9" x14ac:dyDescent="0.2">
      <c r="A15" s="263" t="s">
        <v>7</v>
      </c>
      <c r="B15" s="270">
        <v>64</v>
      </c>
      <c r="C15" s="260">
        <f t="shared" si="0"/>
        <v>1.9907925842976236E-3</v>
      </c>
      <c r="D15" s="263">
        <f t="shared" si="1"/>
        <v>26</v>
      </c>
    </row>
    <row r="16" spans="1:9" x14ac:dyDescent="0.2">
      <c r="A16" s="263" t="s">
        <v>29</v>
      </c>
      <c r="B16" s="270">
        <v>75</v>
      </c>
      <c r="C16" s="260">
        <f t="shared" si="0"/>
        <v>2.3329600597237774E-3</v>
      </c>
      <c r="D16" s="263">
        <f t="shared" si="1"/>
        <v>25</v>
      </c>
    </row>
    <row r="17" spans="1:4" x14ac:dyDescent="0.2">
      <c r="A17" s="263" t="s">
        <v>21</v>
      </c>
      <c r="B17" s="270">
        <v>161</v>
      </c>
      <c r="C17" s="260">
        <f t="shared" si="0"/>
        <v>5.0080875948737089E-3</v>
      </c>
      <c r="D17" s="263">
        <f t="shared" si="1"/>
        <v>24</v>
      </c>
    </row>
    <row r="18" spans="1:4" x14ac:dyDescent="0.2">
      <c r="A18" s="263" t="s">
        <v>8</v>
      </c>
      <c r="B18" s="270">
        <v>169</v>
      </c>
      <c r="C18" s="260">
        <f t="shared" si="0"/>
        <v>5.2569366679109117E-3</v>
      </c>
      <c r="D18" s="263">
        <f t="shared" si="1"/>
        <v>23</v>
      </c>
    </row>
    <row r="19" spans="1:4" x14ac:dyDescent="0.2">
      <c r="A19" s="263" t="s">
        <v>26</v>
      </c>
      <c r="B19" s="270">
        <v>203</v>
      </c>
      <c r="C19" s="260">
        <f t="shared" si="0"/>
        <v>6.3145452283190247E-3</v>
      </c>
      <c r="D19" s="263">
        <f t="shared" si="1"/>
        <v>22</v>
      </c>
    </row>
    <row r="20" spans="1:4" x14ac:dyDescent="0.2">
      <c r="A20" s="263" t="s">
        <v>30</v>
      </c>
      <c r="B20" s="270">
        <v>260</v>
      </c>
      <c r="C20" s="260">
        <f t="shared" si="0"/>
        <v>8.0875948737090947E-3</v>
      </c>
      <c r="D20" s="263">
        <f t="shared" si="1"/>
        <v>21</v>
      </c>
    </row>
    <row r="21" spans="1:4" x14ac:dyDescent="0.2">
      <c r="A21" s="263" t="s">
        <v>6</v>
      </c>
      <c r="B21" s="270">
        <v>317</v>
      </c>
      <c r="C21" s="260">
        <f t="shared" si="0"/>
        <v>9.8606445190991664E-3</v>
      </c>
      <c r="D21" s="263">
        <f t="shared" si="1"/>
        <v>20</v>
      </c>
    </row>
    <row r="22" spans="1:4" x14ac:dyDescent="0.2">
      <c r="A22" s="263" t="s">
        <v>10</v>
      </c>
      <c r="B22" s="270">
        <v>361</v>
      </c>
      <c r="C22" s="260">
        <f t="shared" si="0"/>
        <v>1.1229314420803783E-2</v>
      </c>
      <c r="D22" s="263">
        <f t="shared" si="1"/>
        <v>19</v>
      </c>
    </row>
    <row r="23" spans="1:4" x14ac:dyDescent="0.2">
      <c r="A23" s="263" t="s">
        <v>24</v>
      </c>
      <c r="B23" s="270">
        <v>388</v>
      </c>
      <c r="C23" s="260">
        <f t="shared" si="0"/>
        <v>1.2069180042304343E-2</v>
      </c>
      <c r="D23" s="263">
        <f t="shared" si="1"/>
        <v>18</v>
      </c>
    </row>
    <row r="24" spans="1:4" x14ac:dyDescent="0.2">
      <c r="A24" s="263" t="s">
        <v>19</v>
      </c>
      <c r="B24" s="270">
        <v>403</v>
      </c>
      <c r="C24" s="260">
        <f t="shared" si="0"/>
        <v>1.2535772054249097E-2</v>
      </c>
      <c r="D24" s="263">
        <f t="shared" si="1"/>
        <v>17</v>
      </c>
    </row>
    <row r="25" spans="1:4" x14ac:dyDescent="0.2">
      <c r="A25" s="263" t="s">
        <v>11</v>
      </c>
      <c r="B25" s="270">
        <v>445</v>
      </c>
      <c r="C25" s="260">
        <f t="shared" si="0"/>
        <v>1.3842229687694413E-2</v>
      </c>
      <c r="D25" s="263">
        <f t="shared" si="1"/>
        <v>16</v>
      </c>
    </row>
    <row r="26" spans="1:4" x14ac:dyDescent="0.2">
      <c r="A26" s="263" t="s">
        <v>33</v>
      </c>
      <c r="B26" s="270">
        <v>467</v>
      </c>
      <c r="C26" s="260">
        <f t="shared" si="0"/>
        <v>1.4526564638546721E-2</v>
      </c>
      <c r="D26" s="263">
        <f t="shared" si="1"/>
        <v>15</v>
      </c>
    </row>
    <row r="27" spans="1:4" x14ac:dyDescent="0.2">
      <c r="A27" s="263" t="s">
        <v>27</v>
      </c>
      <c r="B27" s="270">
        <v>503</v>
      </c>
      <c r="C27" s="260">
        <f t="shared" si="0"/>
        <v>1.5646385467214134E-2</v>
      </c>
      <c r="D27" s="263">
        <f t="shared" si="1"/>
        <v>14</v>
      </c>
    </row>
    <row r="28" spans="1:4" x14ac:dyDescent="0.2">
      <c r="A28" s="263" t="s">
        <v>25</v>
      </c>
      <c r="B28" s="270">
        <v>749</v>
      </c>
      <c r="C28" s="260">
        <f t="shared" si="0"/>
        <v>2.3298494463108124E-2</v>
      </c>
      <c r="D28" s="263">
        <f t="shared" si="1"/>
        <v>13</v>
      </c>
    </row>
    <row r="29" spans="1:4" x14ac:dyDescent="0.2">
      <c r="A29" s="263" t="s">
        <v>16</v>
      </c>
      <c r="B29" s="270">
        <v>992</v>
      </c>
      <c r="C29" s="260">
        <f t="shared" si="0"/>
        <v>3.0857285056613164E-2</v>
      </c>
      <c r="D29" s="263">
        <f t="shared" si="1"/>
        <v>12</v>
      </c>
    </row>
    <row r="30" spans="1:4" x14ac:dyDescent="0.2">
      <c r="A30" s="263" t="s">
        <v>3</v>
      </c>
      <c r="B30" s="270">
        <v>1012</v>
      </c>
      <c r="C30" s="260">
        <f t="shared" si="0"/>
        <v>3.1479407739206169E-2</v>
      </c>
      <c r="D30" s="263">
        <f t="shared" si="1"/>
        <v>11</v>
      </c>
    </row>
    <row r="31" spans="1:4" x14ac:dyDescent="0.2">
      <c r="A31" s="263" t="s">
        <v>15</v>
      </c>
      <c r="B31" s="270">
        <v>1070</v>
      </c>
      <c r="C31" s="260">
        <f t="shared" si="0"/>
        <v>3.3283563518725891E-2</v>
      </c>
      <c r="D31" s="263">
        <f t="shared" si="1"/>
        <v>10</v>
      </c>
    </row>
    <row r="32" spans="1:4" x14ac:dyDescent="0.2">
      <c r="A32" s="263" t="s">
        <v>18</v>
      </c>
      <c r="B32" s="270">
        <v>1316</v>
      </c>
      <c r="C32" s="260">
        <f t="shared" si="0"/>
        <v>4.0935672514619881E-2</v>
      </c>
      <c r="D32" s="263">
        <f t="shared" si="1"/>
        <v>9</v>
      </c>
    </row>
    <row r="33" spans="1:8" x14ac:dyDescent="0.2">
      <c r="A33" s="263" t="s">
        <v>23</v>
      </c>
      <c r="B33" s="270">
        <v>1508</v>
      </c>
      <c r="C33" s="260">
        <f t="shared" si="0"/>
        <v>4.6908050267512755E-2</v>
      </c>
      <c r="D33" s="263">
        <f t="shared" si="1"/>
        <v>8</v>
      </c>
    </row>
    <row r="34" spans="1:8" x14ac:dyDescent="0.2">
      <c r="A34" s="263" t="s">
        <v>31</v>
      </c>
      <c r="B34" s="270">
        <v>1616</v>
      </c>
      <c r="C34" s="260">
        <f t="shared" si="0"/>
        <v>5.0267512753514994E-2</v>
      </c>
      <c r="D34" s="263">
        <f t="shared" si="1"/>
        <v>7</v>
      </c>
    </row>
    <row r="35" spans="1:8" x14ac:dyDescent="0.2">
      <c r="A35" s="263" t="s">
        <v>17</v>
      </c>
      <c r="B35" s="270">
        <v>2064</v>
      </c>
      <c r="C35" s="260">
        <f t="shared" si="0"/>
        <v>6.4203060843598364E-2</v>
      </c>
      <c r="D35" s="263">
        <f t="shared" si="1"/>
        <v>6</v>
      </c>
    </row>
    <row r="36" spans="1:8" x14ac:dyDescent="0.2">
      <c r="A36" s="263" t="s">
        <v>32</v>
      </c>
      <c r="B36" s="270">
        <v>2455</v>
      </c>
      <c r="C36" s="260">
        <f t="shared" si="0"/>
        <v>7.6365559288291654E-2</v>
      </c>
      <c r="D36" s="263">
        <f t="shared" si="1"/>
        <v>5</v>
      </c>
    </row>
    <row r="37" spans="1:8" x14ac:dyDescent="0.2">
      <c r="A37" s="263" t="s">
        <v>14</v>
      </c>
      <c r="B37" s="270">
        <v>2493</v>
      </c>
      <c r="C37" s="260">
        <f t="shared" si="0"/>
        <v>7.754759238521837E-2</v>
      </c>
      <c r="D37" s="263">
        <f t="shared" si="1"/>
        <v>4</v>
      </c>
    </row>
    <row r="38" spans="1:8" x14ac:dyDescent="0.2">
      <c r="A38" s="263" t="s">
        <v>22</v>
      </c>
      <c r="B38" s="270">
        <v>2539</v>
      </c>
      <c r="C38" s="260">
        <f t="shared" si="0"/>
        <v>7.8978474555182282E-2</v>
      </c>
      <c r="D38" s="263">
        <f t="shared" si="1"/>
        <v>3</v>
      </c>
    </row>
    <row r="39" spans="1:8" x14ac:dyDescent="0.2">
      <c r="A39" s="265" t="s">
        <v>0</v>
      </c>
      <c r="B39" s="271">
        <v>5075</v>
      </c>
      <c r="C39" s="266">
        <f t="shared" si="0"/>
        <v>0.1578636307079756</v>
      </c>
      <c r="D39" s="265">
        <f t="shared" si="1"/>
        <v>2</v>
      </c>
    </row>
    <row r="40" spans="1:8" x14ac:dyDescent="0.2">
      <c r="A40" s="263" t="s">
        <v>13</v>
      </c>
      <c r="B40" s="270">
        <v>5283</v>
      </c>
      <c r="C40" s="272">
        <f t="shared" si="0"/>
        <v>0.16433370660694288</v>
      </c>
      <c r="D40" s="273">
        <f t="shared" si="1"/>
        <v>1</v>
      </c>
    </row>
    <row r="41" spans="1:8" x14ac:dyDescent="0.2">
      <c r="A41" s="267" t="s">
        <v>512</v>
      </c>
      <c r="B41" s="268">
        <f>SUM(B10:B40)</f>
        <v>32148</v>
      </c>
      <c r="C41" s="269">
        <f>SUM(C10:C40)</f>
        <v>1</v>
      </c>
      <c r="D41" s="267"/>
    </row>
    <row r="43" spans="1:8" x14ac:dyDescent="0.2">
      <c r="A43" s="190" t="s">
        <v>503</v>
      </c>
    </row>
    <row r="44" spans="1:8" x14ac:dyDescent="0.2">
      <c r="A44" s="553" t="s">
        <v>513</v>
      </c>
      <c r="B44" s="553"/>
      <c r="C44" s="553"/>
      <c r="D44" s="553"/>
      <c r="E44" s="553"/>
      <c r="F44" s="553"/>
      <c r="G44" s="553"/>
      <c r="H44" s="553"/>
    </row>
    <row r="45" spans="1:8" x14ac:dyDescent="0.2">
      <c r="A45" s="190" t="s">
        <v>1314</v>
      </c>
    </row>
  </sheetData>
  <mergeCells count="2">
    <mergeCell ref="A44:H44"/>
    <mergeCell ref="H1:I1"/>
  </mergeCells>
  <hyperlinks>
    <hyperlink ref="H1:I1" location="Index!A1" display="Regresar al Índice" xr:uid="{E6BC2220-AED4-41A2-A389-1B82FC4D5A6E}"/>
  </hyperlinks>
  <pageMargins left="0.7" right="0.7" top="0.75" bottom="0.75" header="0.3" footer="0.3"/>
  <pageSetup orientation="portrait" horizontalDpi="4294967295" verticalDpi="4294967295"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DF6B8-3062-4914-9E30-465A71F04285}">
  <sheetPr codeName="Hoja150"/>
  <dimension ref="A1:I45"/>
  <sheetViews>
    <sheetView workbookViewId="0">
      <selection activeCell="B3" sqref="B3"/>
    </sheetView>
  </sheetViews>
  <sheetFormatPr baseColWidth="10" defaultColWidth="11.42578125" defaultRowHeight="12.75" x14ac:dyDescent="0.2"/>
  <cols>
    <col min="1" max="1" width="25" style="190" customWidth="1"/>
    <col min="2" max="16384" width="11.42578125" style="190"/>
  </cols>
  <sheetData>
    <row r="1" spans="1:9" ht="15" x14ac:dyDescent="0.25">
      <c r="A1" s="12" t="s">
        <v>1011</v>
      </c>
      <c r="H1" s="525" t="s">
        <v>39</v>
      </c>
      <c r="I1" s="525"/>
    </row>
    <row r="2" spans="1:9" x14ac:dyDescent="0.2">
      <c r="A2" s="189" t="s">
        <v>503</v>
      </c>
    </row>
    <row r="5" spans="1:9" x14ac:dyDescent="0.2">
      <c r="A5" s="192" t="s">
        <v>515</v>
      </c>
      <c r="F5" s="199" t="s">
        <v>1316</v>
      </c>
    </row>
    <row r="6" spans="1:9" x14ac:dyDescent="0.2">
      <c r="A6" s="192" t="s">
        <v>508</v>
      </c>
    </row>
    <row r="7" spans="1:9" x14ac:dyDescent="0.2">
      <c r="A7" s="256" t="s">
        <v>1312</v>
      </c>
    </row>
    <row r="9" spans="1:9" ht="38.25" x14ac:dyDescent="0.2">
      <c r="A9" s="261" t="s">
        <v>509</v>
      </c>
      <c r="B9" s="262" t="s">
        <v>510</v>
      </c>
      <c r="C9" s="262" t="s">
        <v>511</v>
      </c>
      <c r="D9" s="262" t="s">
        <v>1313</v>
      </c>
    </row>
    <row r="10" spans="1:9" x14ac:dyDescent="0.2">
      <c r="A10" s="263" t="s">
        <v>4</v>
      </c>
      <c r="B10" s="263">
        <v>0</v>
      </c>
      <c r="C10" s="260">
        <f t="shared" ref="C10:C40" si="0">B10/B$41</f>
        <v>0</v>
      </c>
      <c r="D10" s="263">
        <f t="shared" ref="D10:D40" si="1">RANK(B10,B$10:B$40)</f>
        <v>19</v>
      </c>
    </row>
    <row r="11" spans="1:9" x14ac:dyDescent="0.2">
      <c r="A11" s="263" t="s">
        <v>5</v>
      </c>
      <c r="B11" s="263">
        <v>0</v>
      </c>
      <c r="C11" s="260">
        <f t="shared" si="0"/>
        <v>0</v>
      </c>
      <c r="D11" s="263">
        <f t="shared" si="1"/>
        <v>19</v>
      </c>
    </row>
    <row r="12" spans="1:9" x14ac:dyDescent="0.2">
      <c r="A12" s="263" t="s">
        <v>6</v>
      </c>
      <c r="B12" s="263">
        <v>0</v>
      </c>
      <c r="C12" s="260">
        <f t="shared" si="0"/>
        <v>0</v>
      </c>
      <c r="D12" s="263">
        <f t="shared" si="1"/>
        <v>19</v>
      </c>
    </row>
    <row r="13" spans="1:9" x14ac:dyDescent="0.2">
      <c r="A13" s="263" t="s">
        <v>7</v>
      </c>
      <c r="B13" s="263">
        <v>0</v>
      </c>
      <c r="C13" s="260">
        <f t="shared" si="0"/>
        <v>0</v>
      </c>
      <c r="D13" s="263">
        <f t="shared" si="1"/>
        <v>19</v>
      </c>
    </row>
    <row r="14" spans="1:9" x14ac:dyDescent="0.2">
      <c r="A14" s="263" t="s">
        <v>12</v>
      </c>
      <c r="B14" s="263">
        <v>0</v>
      </c>
      <c r="C14" s="260">
        <f t="shared" si="0"/>
        <v>0</v>
      </c>
      <c r="D14" s="263">
        <f t="shared" si="1"/>
        <v>19</v>
      </c>
    </row>
    <row r="15" spans="1:9" x14ac:dyDescent="0.2">
      <c r="A15" s="263" t="s">
        <v>15</v>
      </c>
      <c r="B15" s="263">
        <v>0</v>
      </c>
      <c r="C15" s="260">
        <f t="shared" si="0"/>
        <v>0</v>
      </c>
      <c r="D15" s="263">
        <f t="shared" si="1"/>
        <v>19</v>
      </c>
    </row>
    <row r="16" spans="1:9" x14ac:dyDescent="0.2">
      <c r="A16" s="263" t="s">
        <v>18</v>
      </c>
      <c r="B16" s="263">
        <v>0</v>
      </c>
      <c r="C16" s="260">
        <f t="shared" si="0"/>
        <v>0</v>
      </c>
      <c r="D16" s="263">
        <f t="shared" si="1"/>
        <v>19</v>
      </c>
    </row>
    <row r="17" spans="1:4" x14ac:dyDescent="0.2">
      <c r="A17" s="263" t="s">
        <v>19</v>
      </c>
      <c r="B17" s="263">
        <v>0</v>
      </c>
      <c r="C17" s="260">
        <f t="shared" si="0"/>
        <v>0</v>
      </c>
      <c r="D17" s="263">
        <f t="shared" si="1"/>
        <v>19</v>
      </c>
    </row>
    <row r="18" spans="1:4" x14ac:dyDescent="0.2">
      <c r="A18" s="263" t="s">
        <v>20</v>
      </c>
      <c r="B18" s="263">
        <v>0</v>
      </c>
      <c r="C18" s="260">
        <f t="shared" si="0"/>
        <v>0</v>
      </c>
      <c r="D18" s="263">
        <f t="shared" si="1"/>
        <v>19</v>
      </c>
    </row>
    <row r="19" spans="1:4" x14ac:dyDescent="0.2">
      <c r="A19" s="263" t="s">
        <v>27</v>
      </c>
      <c r="B19" s="263">
        <v>0</v>
      </c>
      <c r="C19" s="260">
        <f t="shared" si="0"/>
        <v>0</v>
      </c>
      <c r="D19" s="263">
        <f t="shared" si="1"/>
        <v>19</v>
      </c>
    </row>
    <row r="20" spans="1:4" x14ac:dyDescent="0.2">
      <c r="A20" s="263" t="s">
        <v>28</v>
      </c>
      <c r="B20" s="263">
        <v>0</v>
      </c>
      <c r="C20" s="260">
        <f t="shared" si="0"/>
        <v>0</v>
      </c>
      <c r="D20" s="263">
        <f t="shared" si="1"/>
        <v>19</v>
      </c>
    </row>
    <row r="21" spans="1:4" x14ac:dyDescent="0.2">
      <c r="A21" s="263" t="s">
        <v>29</v>
      </c>
      <c r="B21" s="263">
        <v>0</v>
      </c>
      <c r="C21" s="260">
        <f t="shared" si="0"/>
        <v>0</v>
      </c>
      <c r="D21" s="263">
        <f t="shared" si="1"/>
        <v>19</v>
      </c>
    </row>
    <row r="22" spans="1:4" x14ac:dyDescent="0.2">
      <c r="A22" s="263" t="s">
        <v>31</v>
      </c>
      <c r="B22" s="263">
        <v>0</v>
      </c>
      <c r="C22" s="260">
        <f t="shared" si="0"/>
        <v>0</v>
      </c>
      <c r="D22" s="263">
        <f t="shared" si="1"/>
        <v>19</v>
      </c>
    </row>
    <row r="23" spans="1:4" x14ac:dyDescent="0.2">
      <c r="A23" s="263" t="s">
        <v>10</v>
      </c>
      <c r="B23" s="263">
        <v>1</v>
      </c>
      <c r="C23" s="260">
        <f t="shared" si="0"/>
        <v>4.3668122270742356E-3</v>
      </c>
      <c r="D23" s="263">
        <f t="shared" si="1"/>
        <v>15</v>
      </c>
    </row>
    <row r="24" spans="1:4" x14ac:dyDescent="0.2">
      <c r="A24" s="263" t="s">
        <v>8</v>
      </c>
      <c r="B24" s="263">
        <v>1</v>
      </c>
      <c r="C24" s="260">
        <f t="shared" si="0"/>
        <v>4.3668122270742356E-3</v>
      </c>
      <c r="D24" s="263">
        <f t="shared" si="1"/>
        <v>15</v>
      </c>
    </row>
    <row r="25" spans="1:4" x14ac:dyDescent="0.2">
      <c r="A25" s="263" t="s">
        <v>21</v>
      </c>
      <c r="B25" s="263">
        <v>1</v>
      </c>
      <c r="C25" s="260">
        <f t="shared" si="0"/>
        <v>4.3668122270742356E-3</v>
      </c>
      <c r="D25" s="263">
        <f t="shared" si="1"/>
        <v>15</v>
      </c>
    </row>
    <row r="26" spans="1:4" x14ac:dyDescent="0.2">
      <c r="A26" s="263" t="s">
        <v>30</v>
      </c>
      <c r="B26" s="263">
        <v>1</v>
      </c>
      <c r="C26" s="260">
        <f t="shared" si="0"/>
        <v>4.3668122270742356E-3</v>
      </c>
      <c r="D26" s="263">
        <f t="shared" si="1"/>
        <v>15</v>
      </c>
    </row>
    <row r="27" spans="1:4" x14ac:dyDescent="0.2">
      <c r="A27" s="263" t="s">
        <v>11</v>
      </c>
      <c r="B27" s="263">
        <v>2</v>
      </c>
      <c r="C27" s="260">
        <f t="shared" si="0"/>
        <v>8.7336244541484712E-3</v>
      </c>
      <c r="D27" s="263">
        <f t="shared" si="1"/>
        <v>14</v>
      </c>
    </row>
    <row r="28" spans="1:4" x14ac:dyDescent="0.2">
      <c r="A28" s="263" t="s">
        <v>25</v>
      </c>
      <c r="B28" s="263">
        <v>3</v>
      </c>
      <c r="C28" s="260">
        <f t="shared" si="0"/>
        <v>1.3100436681222707E-2</v>
      </c>
      <c r="D28" s="263">
        <f t="shared" si="1"/>
        <v>12</v>
      </c>
    </row>
    <row r="29" spans="1:4" x14ac:dyDescent="0.2">
      <c r="A29" s="263" t="s">
        <v>32</v>
      </c>
      <c r="B29" s="263">
        <v>3</v>
      </c>
      <c r="C29" s="260">
        <f t="shared" si="0"/>
        <v>1.3100436681222707E-2</v>
      </c>
      <c r="D29" s="263">
        <f t="shared" si="1"/>
        <v>12</v>
      </c>
    </row>
    <row r="30" spans="1:4" x14ac:dyDescent="0.2">
      <c r="A30" s="263" t="s">
        <v>24</v>
      </c>
      <c r="B30" s="263">
        <v>4</v>
      </c>
      <c r="C30" s="260">
        <f t="shared" si="0"/>
        <v>1.7467248908296942E-2</v>
      </c>
      <c r="D30" s="263">
        <f t="shared" si="1"/>
        <v>11</v>
      </c>
    </row>
    <row r="31" spans="1:4" x14ac:dyDescent="0.2">
      <c r="A31" s="263" t="s">
        <v>16</v>
      </c>
      <c r="B31" s="263">
        <v>5</v>
      </c>
      <c r="C31" s="260">
        <f t="shared" si="0"/>
        <v>2.1834061135371178E-2</v>
      </c>
      <c r="D31" s="263">
        <f t="shared" si="1"/>
        <v>10</v>
      </c>
    </row>
    <row r="32" spans="1:4" x14ac:dyDescent="0.2">
      <c r="A32" s="263" t="s">
        <v>22</v>
      </c>
      <c r="B32" s="263">
        <v>6</v>
      </c>
      <c r="C32" s="260">
        <f t="shared" si="0"/>
        <v>2.6200873362445413E-2</v>
      </c>
      <c r="D32" s="263">
        <f t="shared" si="1"/>
        <v>9</v>
      </c>
    </row>
    <row r="33" spans="1:8" x14ac:dyDescent="0.2">
      <c r="A33" s="263" t="s">
        <v>26</v>
      </c>
      <c r="B33" s="263">
        <v>8</v>
      </c>
      <c r="C33" s="260">
        <f t="shared" si="0"/>
        <v>3.4934497816593885E-2</v>
      </c>
      <c r="D33" s="263">
        <f t="shared" si="1"/>
        <v>8</v>
      </c>
    </row>
    <row r="34" spans="1:8" x14ac:dyDescent="0.2">
      <c r="A34" s="263" t="s">
        <v>17</v>
      </c>
      <c r="B34" s="263">
        <v>10</v>
      </c>
      <c r="C34" s="260">
        <f t="shared" si="0"/>
        <v>4.3668122270742356E-2</v>
      </c>
      <c r="D34" s="263">
        <f t="shared" si="1"/>
        <v>6</v>
      </c>
    </row>
    <row r="35" spans="1:8" x14ac:dyDescent="0.2">
      <c r="A35" s="263" t="s">
        <v>33</v>
      </c>
      <c r="B35" s="263">
        <v>10</v>
      </c>
      <c r="C35" s="260">
        <f t="shared" si="0"/>
        <v>4.3668122270742356E-2</v>
      </c>
      <c r="D35" s="263">
        <f t="shared" si="1"/>
        <v>6</v>
      </c>
    </row>
    <row r="36" spans="1:8" x14ac:dyDescent="0.2">
      <c r="A36" s="263" t="s">
        <v>14</v>
      </c>
      <c r="B36" s="263">
        <v>17</v>
      </c>
      <c r="C36" s="264">
        <f t="shared" si="0"/>
        <v>7.4235807860262015E-2</v>
      </c>
      <c r="D36" s="263">
        <f t="shared" si="1"/>
        <v>4</v>
      </c>
    </row>
    <row r="37" spans="1:8" x14ac:dyDescent="0.2">
      <c r="A37" s="263" t="s">
        <v>23</v>
      </c>
      <c r="B37" s="263">
        <v>17</v>
      </c>
      <c r="C37" s="260">
        <f t="shared" si="0"/>
        <v>7.4235807860262015E-2</v>
      </c>
      <c r="D37" s="263">
        <f t="shared" si="1"/>
        <v>4</v>
      </c>
    </row>
    <row r="38" spans="1:8" x14ac:dyDescent="0.2">
      <c r="A38" s="265" t="s">
        <v>0</v>
      </c>
      <c r="B38" s="265">
        <v>28</v>
      </c>
      <c r="C38" s="266">
        <f t="shared" si="0"/>
        <v>0.1222707423580786</v>
      </c>
      <c r="D38" s="265">
        <f t="shared" si="1"/>
        <v>3</v>
      </c>
    </row>
    <row r="39" spans="1:8" x14ac:dyDescent="0.2">
      <c r="A39" s="263" t="s">
        <v>13</v>
      </c>
      <c r="B39" s="263">
        <v>47</v>
      </c>
      <c r="C39" s="260">
        <f t="shared" si="0"/>
        <v>0.20524017467248909</v>
      </c>
      <c r="D39" s="263">
        <f t="shared" si="1"/>
        <v>2</v>
      </c>
    </row>
    <row r="40" spans="1:8" x14ac:dyDescent="0.2">
      <c r="A40" s="263" t="s">
        <v>3</v>
      </c>
      <c r="B40" s="263">
        <v>65</v>
      </c>
      <c r="C40" s="260">
        <f t="shared" si="0"/>
        <v>0.28384279475982532</v>
      </c>
      <c r="D40" s="263">
        <f t="shared" si="1"/>
        <v>1</v>
      </c>
    </row>
    <row r="41" spans="1:8" x14ac:dyDescent="0.2">
      <c r="A41" s="267" t="s">
        <v>512</v>
      </c>
      <c r="B41" s="268">
        <f>SUM(B10:B40)</f>
        <v>229</v>
      </c>
      <c r="C41" s="269">
        <f>SUM(C10:C40)</f>
        <v>1</v>
      </c>
      <c r="D41" s="267"/>
    </row>
    <row r="43" spans="1:8" x14ac:dyDescent="0.2">
      <c r="A43" s="190" t="s">
        <v>503</v>
      </c>
    </row>
    <row r="44" spans="1:8" x14ac:dyDescent="0.2">
      <c r="A44" s="553" t="s">
        <v>513</v>
      </c>
      <c r="B44" s="553"/>
      <c r="C44" s="553"/>
      <c r="D44" s="553"/>
      <c r="E44" s="553"/>
      <c r="F44" s="553"/>
      <c r="G44" s="553"/>
      <c r="H44" s="553"/>
    </row>
    <row r="45" spans="1:8" x14ac:dyDescent="0.2">
      <c r="A45" s="190" t="s">
        <v>1314</v>
      </c>
    </row>
  </sheetData>
  <mergeCells count="2">
    <mergeCell ref="A44:H44"/>
    <mergeCell ref="H1:I1"/>
  </mergeCells>
  <hyperlinks>
    <hyperlink ref="H1:I1" location="Index!A1" display="Regresar al Índice" xr:uid="{09375ED2-4309-409F-A97E-8E6161DDF7D4}"/>
  </hyperlink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37FEE-141A-40BF-829F-43463A3A725A}">
  <sheetPr codeName="Hoja151"/>
  <dimension ref="A1:K45"/>
  <sheetViews>
    <sheetView workbookViewId="0">
      <selection activeCell="B3" sqref="B3"/>
    </sheetView>
  </sheetViews>
  <sheetFormatPr baseColWidth="10" defaultColWidth="11.42578125" defaultRowHeight="12.75" x14ac:dyDescent="0.2"/>
  <cols>
    <col min="1" max="1" width="25" style="190" customWidth="1"/>
    <col min="2" max="16384" width="11.42578125" style="190"/>
  </cols>
  <sheetData>
    <row r="1" spans="1:9" ht="15" x14ac:dyDescent="0.25">
      <c r="A1" s="12" t="s">
        <v>1012</v>
      </c>
      <c r="H1" s="525" t="s">
        <v>39</v>
      </c>
      <c r="I1" s="525"/>
    </row>
    <row r="2" spans="1:9" x14ac:dyDescent="0.2">
      <c r="A2" s="189" t="s">
        <v>503</v>
      </c>
    </row>
    <row r="5" spans="1:9" x14ac:dyDescent="0.2">
      <c r="A5" s="192" t="s">
        <v>516</v>
      </c>
      <c r="E5" s="199" t="s">
        <v>1317</v>
      </c>
    </row>
    <row r="6" spans="1:9" x14ac:dyDescent="0.2">
      <c r="A6" s="192" t="s">
        <v>508</v>
      </c>
    </row>
    <row r="7" spans="1:9" x14ac:dyDescent="0.2">
      <c r="A7" s="256" t="s">
        <v>1312</v>
      </c>
    </row>
    <row r="9" spans="1:9" ht="38.25" x14ac:dyDescent="0.2">
      <c r="A9" s="261" t="s">
        <v>509</v>
      </c>
      <c r="B9" s="262" t="s">
        <v>510</v>
      </c>
      <c r="C9" s="262" t="s">
        <v>511</v>
      </c>
      <c r="D9" s="262" t="s">
        <v>1313</v>
      </c>
    </row>
    <row r="10" spans="1:9" ht="15" customHeight="1" x14ac:dyDescent="0.2">
      <c r="A10" s="263" t="s">
        <v>3</v>
      </c>
      <c r="B10" s="263">
        <v>0</v>
      </c>
      <c r="C10" s="260">
        <f t="shared" ref="C10:C40" si="0">B10/B$41</f>
        <v>0</v>
      </c>
      <c r="D10" s="263">
        <f t="shared" ref="D10:D40" si="1">RANK(B10,B$10:B$40)</f>
        <v>12</v>
      </c>
    </row>
    <row r="11" spans="1:9" ht="15" customHeight="1" x14ac:dyDescent="0.2">
      <c r="A11" s="263" t="s">
        <v>5</v>
      </c>
      <c r="B11" s="263">
        <v>0</v>
      </c>
      <c r="C11" s="260">
        <f t="shared" si="0"/>
        <v>0</v>
      </c>
      <c r="D11" s="263">
        <f t="shared" si="1"/>
        <v>12</v>
      </c>
    </row>
    <row r="12" spans="1:9" ht="15" customHeight="1" x14ac:dyDescent="0.2">
      <c r="A12" s="263" t="s">
        <v>6</v>
      </c>
      <c r="B12" s="263">
        <v>0</v>
      </c>
      <c r="C12" s="260">
        <f t="shared" si="0"/>
        <v>0</v>
      </c>
      <c r="D12" s="263">
        <f t="shared" si="1"/>
        <v>12</v>
      </c>
    </row>
    <row r="13" spans="1:9" ht="15" customHeight="1" x14ac:dyDescent="0.2">
      <c r="A13" s="263" t="s">
        <v>10</v>
      </c>
      <c r="B13" s="263">
        <v>0</v>
      </c>
      <c r="C13" s="260">
        <f t="shared" si="0"/>
        <v>0</v>
      </c>
      <c r="D13" s="263">
        <f t="shared" si="1"/>
        <v>12</v>
      </c>
    </row>
    <row r="14" spans="1:9" ht="15" customHeight="1" x14ac:dyDescent="0.2">
      <c r="A14" s="263" t="s">
        <v>7</v>
      </c>
      <c r="B14" s="263">
        <v>0</v>
      </c>
      <c r="C14" s="260">
        <f t="shared" si="0"/>
        <v>0</v>
      </c>
      <c r="D14" s="263">
        <f t="shared" si="1"/>
        <v>12</v>
      </c>
    </row>
    <row r="15" spans="1:9" ht="15" customHeight="1" x14ac:dyDescent="0.2">
      <c r="A15" s="263" t="s">
        <v>8</v>
      </c>
      <c r="B15" s="263">
        <v>0</v>
      </c>
      <c r="C15" s="260">
        <f t="shared" si="0"/>
        <v>0</v>
      </c>
      <c r="D15" s="263">
        <f t="shared" si="1"/>
        <v>12</v>
      </c>
    </row>
    <row r="16" spans="1:9" ht="15" customHeight="1" x14ac:dyDescent="0.2">
      <c r="A16" s="263" t="s">
        <v>12</v>
      </c>
      <c r="B16" s="263">
        <v>0</v>
      </c>
      <c r="C16" s="260">
        <f t="shared" si="0"/>
        <v>0</v>
      </c>
      <c r="D16" s="263">
        <f t="shared" si="1"/>
        <v>12</v>
      </c>
    </row>
    <row r="17" spans="1:4" ht="15" customHeight="1" x14ac:dyDescent="0.2">
      <c r="A17" s="263" t="s">
        <v>15</v>
      </c>
      <c r="B17" s="263">
        <v>0</v>
      </c>
      <c r="C17" s="260">
        <f t="shared" si="0"/>
        <v>0</v>
      </c>
      <c r="D17" s="263">
        <f t="shared" si="1"/>
        <v>12</v>
      </c>
    </row>
    <row r="18" spans="1:4" ht="15" customHeight="1" x14ac:dyDescent="0.2">
      <c r="A18" s="263" t="s">
        <v>16</v>
      </c>
      <c r="B18" s="263">
        <v>0</v>
      </c>
      <c r="C18" s="260">
        <f t="shared" si="0"/>
        <v>0</v>
      </c>
      <c r="D18" s="263">
        <f t="shared" si="1"/>
        <v>12</v>
      </c>
    </row>
    <row r="19" spans="1:4" ht="15" customHeight="1" x14ac:dyDescent="0.2">
      <c r="A19" s="263" t="s">
        <v>13</v>
      </c>
      <c r="B19" s="263">
        <v>0</v>
      </c>
      <c r="C19" s="260">
        <f t="shared" si="0"/>
        <v>0</v>
      </c>
      <c r="D19" s="263">
        <f t="shared" si="1"/>
        <v>12</v>
      </c>
    </row>
    <row r="20" spans="1:4" ht="15" customHeight="1" x14ac:dyDescent="0.2">
      <c r="A20" s="263" t="s">
        <v>18</v>
      </c>
      <c r="B20" s="263">
        <v>0</v>
      </c>
      <c r="C20" s="260">
        <f t="shared" si="0"/>
        <v>0</v>
      </c>
      <c r="D20" s="263">
        <f t="shared" si="1"/>
        <v>12</v>
      </c>
    </row>
    <row r="21" spans="1:4" ht="15" customHeight="1" x14ac:dyDescent="0.2">
      <c r="A21" s="263" t="s">
        <v>19</v>
      </c>
      <c r="B21" s="263">
        <v>0</v>
      </c>
      <c r="C21" s="260">
        <f t="shared" si="0"/>
        <v>0</v>
      </c>
      <c r="D21" s="263">
        <f t="shared" si="1"/>
        <v>12</v>
      </c>
    </row>
    <row r="22" spans="1:4" ht="15" customHeight="1" x14ac:dyDescent="0.2">
      <c r="A22" s="263" t="s">
        <v>20</v>
      </c>
      <c r="B22" s="263">
        <v>0</v>
      </c>
      <c r="C22" s="260">
        <f t="shared" si="0"/>
        <v>0</v>
      </c>
      <c r="D22" s="263">
        <f t="shared" si="1"/>
        <v>12</v>
      </c>
    </row>
    <row r="23" spans="1:4" ht="15" customHeight="1" x14ac:dyDescent="0.2">
      <c r="A23" s="263" t="s">
        <v>22</v>
      </c>
      <c r="B23" s="263">
        <v>0</v>
      </c>
      <c r="C23" s="260">
        <f t="shared" si="0"/>
        <v>0</v>
      </c>
      <c r="D23" s="263">
        <f t="shared" si="1"/>
        <v>12</v>
      </c>
    </row>
    <row r="24" spans="1:4" ht="15" customHeight="1" x14ac:dyDescent="0.2">
      <c r="A24" s="263" t="s">
        <v>23</v>
      </c>
      <c r="B24" s="263">
        <v>0</v>
      </c>
      <c r="C24" s="260">
        <f t="shared" si="0"/>
        <v>0</v>
      </c>
      <c r="D24" s="263">
        <f t="shared" si="1"/>
        <v>12</v>
      </c>
    </row>
    <row r="25" spans="1:4" ht="15" customHeight="1" x14ac:dyDescent="0.2">
      <c r="A25" s="263" t="s">
        <v>24</v>
      </c>
      <c r="B25" s="263">
        <v>0</v>
      </c>
      <c r="C25" s="260">
        <f t="shared" si="0"/>
        <v>0</v>
      </c>
      <c r="D25" s="263">
        <f t="shared" si="1"/>
        <v>12</v>
      </c>
    </row>
    <row r="26" spans="1:4" ht="15" customHeight="1" x14ac:dyDescent="0.2">
      <c r="A26" s="263" t="s">
        <v>28</v>
      </c>
      <c r="B26" s="263">
        <v>0</v>
      </c>
      <c r="C26" s="260">
        <f t="shared" si="0"/>
        <v>0</v>
      </c>
      <c r="D26" s="263">
        <f t="shared" si="1"/>
        <v>12</v>
      </c>
    </row>
    <row r="27" spans="1:4" ht="15" customHeight="1" x14ac:dyDescent="0.2">
      <c r="A27" s="263" t="s">
        <v>30</v>
      </c>
      <c r="B27" s="263">
        <v>0</v>
      </c>
      <c r="C27" s="260">
        <f t="shared" si="0"/>
        <v>0</v>
      </c>
      <c r="D27" s="263">
        <f t="shared" si="1"/>
        <v>12</v>
      </c>
    </row>
    <row r="28" spans="1:4" ht="15" customHeight="1" x14ac:dyDescent="0.2">
      <c r="A28" s="263" t="s">
        <v>31</v>
      </c>
      <c r="B28" s="263">
        <v>0</v>
      </c>
      <c r="C28" s="260">
        <f t="shared" si="0"/>
        <v>0</v>
      </c>
      <c r="D28" s="263">
        <f t="shared" si="1"/>
        <v>12</v>
      </c>
    </row>
    <row r="29" spans="1:4" ht="15" customHeight="1" x14ac:dyDescent="0.2">
      <c r="A29" s="263" t="s">
        <v>32</v>
      </c>
      <c r="B29" s="263">
        <v>0</v>
      </c>
      <c r="C29" s="260">
        <f t="shared" si="0"/>
        <v>0</v>
      </c>
      <c r="D29" s="263">
        <f t="shared" si="1"/>
        <v>12</v>
      </c>
    </row>
    <row r="30" spans="1:4" ht="15" customHeight="1" x14ac:dyDescent="0.2">
      <c r="A30" s="263" t="s">
        <v>21</v>
      </c>
      <c r="B30" s="263">
        <v>1</v>
      </c>
      <c r="C30" s="260">
        <f t="shared" si="0"/>
        <v>2.2727272727272728E-2</v>
      </c>
      <c r="D30" s="263">
        <f t="shared" si="1"/>
        <v>8</v>
      </c>
    </row>
    <row r="31" spans="1:4" ht="15" customHeight="1" x14ac:dyDescent="0.2">
      <c r="A31" s="263" t="s">
        <v>25</v>
      </c>
      <c r="B31" s="263">
        <v>1</v>
      </c>
      <c r="C31" s="260">
        <f t="shared" si="0"/>
        <v>2.2727272727272728E-2</v>
      </c>
      <c r="D31" s="263">
        <f t="shared" si="1"/>
        <v>8</v>
      </c>
    </row>
    <row r="32" spans="1:4" ht="15" customHeight="1" x14ac:dyDescent="0.2">
      <c r="A32" s="263" t="s">
        <v>27</v>
      </c>
      <c r="B32" s="263">
        <v>1</v>
      </c>
      <c r="C32" s="260">
        <f t="shared" si="0"/>
        <v>2.2727272727272728E-2</v>
      </c>
      <c r="D32" s="263">
        <f t="shared" si="1"/>
        <v>8</v>
      </c>
    </row>
    <row r="33" spans="1:11" ht="15" customHeight="1" x14ac:dyDescent="0.2">
      <c r="A33" s="263" t="s">
        <v>29</v>
      </c>
      <c r="B33" s="263">
        <v>1</v>
      </c>
      <c r="C33" s="260">
        <f t="shared" si="0"/>
        <v>2.2727272727272728E-2</v>
      </c>
      <c r="D33" s="263">
        <f t="shared" si="1"/>
        <v>8</v>
      </c>
    </row>
    <row r="34" spans="1:11" ht="15" customHeight="1" x14ac:dyDescent="0.2">
      <c r="A34" s="263" t="s">
        <v>4</v>
      </c>
      <c r="B34" s="263">
        <v>2</v>
      </c>
      <c r="C34" s="260">
        <f t="shared" si="0"/>
        <v>4.5454545454545456E-2</v>
      </c>
      <c r="D34" s="263">
        <f t="shared" si="1"/>
        <v>5</v>
      </c>
    </row>
    <row r="35" spans="1:11" ht="15" customHeight="1" x14ac:dyDescent="0.2">
      <c r="A35" s="263" t="s">
        <v>11</v>
      </c>
      <c r="B35" s="263">
        <v>2</v>
      </c>
      <c r="C35" s="260">
        <f t="shared" si="0"/>
        <v>4.5454545454545456E-2</v>
      </c>
      <c r="D35" s="263">
        <f t="shared" si="1"/>
        <v>5</v>
      </c>
    </row>
    <row r="36" spans="1:11" ht="15" customHeight="1" x14ac:dyDescent="0.2">
      <c r="A36" s="263" t="s">
        <v>33</v>
      </c>
      <c r="B36" s="263">
        <v>2</v>
      </c>
      <c r="C36" s="260">
        <f t="shared" si="0"/>
        <v>4.5454545454545456E-2</v>
      </c>
      <c r="D36" s="263">
        <f t="shared" si="1"/>
        <v>5</v>
      </c>
    </row>
    <row r="37" spans="1:11" ht="15" customHeight="1" x14ac:dyDescent="0.2">
      <c r="A37" s="263" t="s">
        <v>26</v>
      </c>
      <c r="B37" s="263">
        <v>6</v>
      </c>
      <c r="C37" s="264">
        <f t="shared" si="0"/>
        <v>0.13636363636363635</v>
      </c>
      <c r="D37" s="263">
        <f t="shared" si="1"/>
        <v>4</v>
      </c>
    </row>
    <row r="38" spans="1:11" x14ac:dyDescent="0.2">
      <c r="A38" s="265" t="s">
        <v>0</v>
      </c>
      <c r="B38" s="265">
        <v>9</v>
      </c>
      <c r="C38" s="266">
        <f t="shared" si="0"/>
        <v>0.20454545454545456</v>
      </c>
      <c r="D38" s="265">
        <f t="shared" si="1"/>
        <v>2</v>
      </c>
    </row>
    <row r="39" spans="1:11" x14ac:dyDescent="0.2">
      <c r="A39" s="263" t="s">
        <v>17</v>
      </c>
      <c r="B39" s="263">
        <v>9</v>
      </c>
      <c r="C39" s="264">
        <f t="shared" si="0"/>
        <v>0.20454545454545456</v>
      </c>
      <c r="D39" s="263">
        <f t="shared" si="1"/>
        <v>2</v>
      </c>
    </row>
    <row r="40" spans="1:11" x14ac:dyDescent="0.2">
      <c r="A40" s="263" t="s">
        <v>14</v>
      </c>
      <c r="B40" s="263">
        <v>10</v>
      </c>
      <c r="C40" s="260">
        <f t="shared" si="0"/>
        <v>0.22727272727272727</v>
      </c>
      <c r="D40" s="263">
        <f t="shared" si="1"/>
        <v>1</v>
      </c>
    </row>
    <row r="41" spans="1:11" x14ac:dyDescent="0.2">
      <c r="A41" s="267" t="s">
        <v>512</v>
      </c>
      <c r="B41" s="268">
        <f>SUM(B10:B40)</f>
        <v>44</v>
      </c>
      <c r="C41" s="269">
        <f>SUM(C10:C40)</f>
        <v>1</v>
      </c>
      <c r="D41" s="267"/>
    </row>
    <row r="42" spans="1:11" x14ac:dyDescent="0.2">
      <c r="K42" s="201"/>
    </row>
    <row r="43" spans="1:11" x14ac:dyDescent="0.2">
      <c r="A43" s="190" t="s">
        <v>503</v>
      </c>
      <c r="K43" s="201"/>
    </row>
    <row r="44" spans="1:11" x14ac:dyDescent="0.2">
      <c r="A44" s="553" t="s">
        <v>513</v>
      </c>
      <c r="B44" s="553"/>
      <c r="C44" s="553"/>
      <c r="D44" s="553"/>
      <c r="E44" s="553"/>
      <c r="F44" s="553"/>
      <c r="G44" s="553"/>
      <c r="H44" s="553"/>
      <c r="K44" s="201"/>
    </row>
    <row r="45" spans="1:11" x14ac:dyDescent="0.2">
      <c r="A45" s="190" t="s">
        <v>1314</v>
      </c>
    </row>
  </sheetData>
  <mergeCells count="2">
    <mergeCell ref="A44:H44"/>
    <mergeCell ref="H1:I1"/>
  </mergeCells>
  <hyperlinks>
    <hyperlink ref="H1:I1" location="Index!A1" display="Regresar al Índice" xr:uid="{BBB7E5C9-FAC0-40CC-802C-1DC497D26815}"/>
  </hyperlinks>
  <pageMargins left="0.7" right="0.7" top="0.75" bottom="0.75" header="0.3" footer="0.3"/>
  <pageSetup paperSize="9" orientation="portrait" horizontalDpi="300" verticalDpi="0" copies="0"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4CBC8-63F8-452D-95E8-23140FC95427}">
  <sheetPr codeName="Hoja152"/>
  <dimension ref="A1:Q58"/>
  <sheetViews>
    <sheetView zoomScaleNormal="100" workbookViewId="0">
      <selection activeCell="B3" sqref="B3"/>
    </sheetView>
  </sheetViews>
  <sheetFormatPr baseColWidth="10" defaultColWidth="11.42578125" defaultRowHeight="12.75" x14ac:dyDescent="0.2"/>
  <cols>
    <col min="1" max="1" width="5.7109375" style="190" customWidth="1"/>
    <col min="2" max="2" width="8.140625" style="190" customWidth="1"/>
    <col min="3" max="16384" width="11.42578125" style="190"/>
  </cols>
  <sheetData>
    <row r="1" spans="1:9" ht="15" x14ac:dyDescent="0.25">
      <c r="A1" s="12" t="s">
        <v>1326</v>
      </c>
      <c r="B1" s="189"/>
      <c r="H1" s="525" t="s">
        <v>39</v>
      </c>
      <c r="I1" s="525"/>
    </row>
    <row r="2" spans="1:9" x14ac:dyDescent="0.2">
      <c r="A2" s="189" t="s">
        <v>503</v>
      </c>
    </row>
    <row r="4" spans="1:9" x14ac:dyDescent="0.2">
      <c r="H4" s="199" t="s">
        <v>1318</v>
      </c>
    </row>
    <row r="5" spans="1:9" x14ac:dyDescent="0.2">
      <c r="A5" s="192" t="s">
        <v>507</v>
      </c>
    </row>
    <row r="6" spans="1:9" x14ac:dyDescent="0.2">
      <c r="A6" s="192" t="s">
        <v>517</v>
      </c>
    </row>
    <row r="7" spans="1:9" x14ac:dyDescent="0.2">
      <c r="A7" s="256" t="s">
        <v>518</v>
      </c>
    </row>
    <row r="10" spans="1:9" x14ac:dyDescent="0.2">
      <c r="A10" s="257" t="s">
        <v>519</v>
      </c>
      <c r="B10" s="257" t="s">
        <v>520</v>
      </c>
      <c r="C10" s="257" t="s">
        <v>1</v>
      </c>
      <c r="D10" s="257" t="s">
        <v>0</v>
      </c>
    </row>
    <row r="11" spans="1:9" ht="15" customHeight="1" x14ac:dyDescent="0.2">
      <c r="A11" s="569">
        <v>2017</v>
      </c>
      <c r="B11" s="258" t="s">
        <v>173</v>
      </c>
      <c r="C11" s="259">
        <v>36928</v>
      </c>
      <c r="D11" s="259">
        <v>7186</v>
      </c>
    </row>
    <row r="12" spans="1:9" ht="15" customHeight="1" x14ac:dyDescent="0.2">
      <c r="A12" s="570"/>
      <c r="B12" s="258" t="s">
        <v>174</v>
      </c>
      <c r="C12" s="259">
        <v>31747</v>
      </c>
      <c r="D12" s="259">
        <v>5512</v>
      </c>
    </row>
    <row r="13" spans="1:9" ht="15" customHeight="1" x14ac:dyDescent="0.2">
      <c r="A13" s="570"/>
      <c r="B13" s="258" t="s">
        <v>175</v>
      </c>
      <c r="C13" s="259">
        <v>34872</v>
      </c>
      <c r="D13" s="259">
        <v>6676</v>
      </c>
    </row>
    <row r="14" spans="1:9" ht="15" customHeight="1" x14ac:dyDescent="0.2">
      <c r="A14" s="570"/>
      <c r="B14" s="258" t="s">
        <v>176</v>
      </c>
      <c r="C14" s="259">
        <v>32605</v>
      </c>
      <c r="D14" s="259">
        <v>6032</v>
      </c>
    </row>
    <row r="15" spans="1:9" ht="15" customHeight="1" x14ac:dyDescent="0.2">
      <c r="A15" s="570"/>
      <c r="B15" s="258" t="s">
        <v>177</v>
      </c>
      <c r="C15" s="259">
        <v>37241</v>
      </c>
      <c r="D15" s="259">
        <v>7201</v>
      </c>
    </row>
    <row r="16" spans="1:9" ht="15" customHeight="1" x14ac:dyDescent="0.2">
      <c r="A16" s="570"/>
      <c r="B16" s="258" t="s">
        <v>178</v>
      </c>
      <c r="C16" s="259">
        <v>36505</v>
      </c>
      <c r="D16" s="259">
        <v>6696</v>
      </c>
    </row>
    <row r="17" spans="1:17" ht="15" customHeight="1" x14ac:dyDescent="0.2">
      <c r="A17" s="570"/>
      <c r="B17" s="258" t="s">
        <v>179</v>
      </c>
      <c r="C17" s="259">
        <v>36531</v>
      </c>
      <c r="D17" s="259">
        <v>6514</v>
      </c>
    </row>
    <row r="18" spans="1:17" ht="15" customHeight="1" x14ac:dyDescent="0.2">
      <c r="A18" s="570"/>
      <c r="B18" s="258" t="s">
        <v>180</v>
      </c>
      <c r="C18" s="259">
        <v>36199</v>
      </c>
      <c r="D18" s="259">
        <v>6514</v>
      </c>
    </row>
    <row r="19" spans="1:17" ht="15" customHeight="1" x14ac:dyDescent="0.2">
      <c r="A19" s="570"/>
      <c r="B19" s="258" t="s">
        <v>181</v>
      </c>
      <c r="C19" s="259">
        <v>35317</v>
      </c>
      <c r="D19" s="259">
        <v>6800</v>
      </c>
    </row>
    <row r="20" spans="1:17" ht="15" customHeight="1" x14ac:dyDescent="0.2">
      <c r="A20" s="570"/>
      <c r="B20" s="258" t="s">
        <v>182</v>
      </c>
      <c r="C20" s="259">
        <v>36488</v>
      </c>
      <c r="D20" s="259">
        <v>7226</v>
      </c>
    </row>
    <row r="21" spans="1:17" ht="15" customHeight="1" x14ac:dyDescent="0.2">
      <c r="A21" s="570"/>
      <c r="B21" s="258" t="s">
        <v>183</v>
      </c>
      <c r="C21" s="259">
        <v>35768</v>
      </c>
      <c r="D21" s="259">
        <v>7297</v>
      </c>
    </row>
    <row r="22" spans="1:17" ht="15" customHeight="1" x14ac:dyDescent="0.2">
      <c r="A22" s="571"/>
      <c r="B22" s="258" t="s">
        <v>184</v>
      </c>
      <c r="C22" s="259">
        <v>41191</v>
      </c>
      <c r="D22" s="259">
        <v>8283</v>
      </c>
      <c r="I22" s="257" t="s">
        <v>1</v>
      </c>
      <c r="J22" s="257" t="s">
        <v>0</v>
      </c>
    </row>
    <row r="23" spans="1:17" x14ac:dyDescent="0.2">
      <c r="A23" s="572">
        <v>2018</v>
      </c>
      <c r="B23" s="258" t="s">
        <v>173</v>
      </c>
      <c r="C23" s="259">
        <v>38418</v>
      </c>
      <c r="D23" s="259">
        <v>7433</v>
      </c>
      <c r="G23" s="575" t="s">
        <v>521</v>
      </c>
      <c r="H23" s="258" t="s">
        <v>173</v>
      </c>
      <c r="I23" s="260">
        <f t="shared" ref="I23:J38" si="0">C23/C11-1</f>
        <v>4.0348786828422911E-2</v>
      </c>
      <c r="J23" s="260">
        <f t="shared" si="0"/>
        <v>3.43723907598108E-2</v>
      </c>
    </row>
    <row r="24" spans="1:17" ht="15" customHeight="1" x14ac:dyDescent="0.2">
      <c r="A24" s="573"/>
      <c r="B24" s="258" t="s">
        <v>174</v>
      </c>
      <c r="C24" s="259">
        <v>33440</v>
      </c>
      <c r="D24" s="259">
        <v>6417</v>
      </c>
      <c r="G24" s="575"/>
      <c r="H24" s="258" t="s">
        <v>174</v>
      </c>
      <c r="I24" s="260">
        <f t="shared" si="0"/>
        <v>5.3327873499858347E-2</v>
      </c>
      <c r="J24" s="260">
        <f t="shared" si="0"/>
        <v>0.16418722786647311</v>
      </c>
    </row>
    <row r="25" spans="1:17" ht="15" customHeight="1" x14ac:dyDescent="0.2">
      <c r="A25" s="573"/>
      <c r="B25" s="258" t="s">
        <v>175</v>
      </c>
      <c r="C25" s="259">
        <v>33956</v>
      </c>
      <c r="D25" s="259">
        <v>6272</v>
      </c>
      <c r="G25" s="575"/>
      <c r="H25" s="258" t="s">
        <v>175</v>
      </c>
      <c r="I25" s="260">
        <f t="shared" si="0"/>
        <v>-2.6267492544161497E-2</v>
      </c>
      <c r="J25" s="260">
        <f t="shared" si="0"/>
        <v>-6.0515278609946099E-2</v>
      </c>
      <c r="L25" s="190" t="s">
        <v>503</v>
      </c>
    </row>
    <row r="26" spans="1:17" ht="15" customHeight="1" x14ac:dyDescent="0.2">
      <c r="A26" s="573"/>
      <c r="B26" s="258" t="s">
        <v>176</v>
      </c>
      <c r="C26" s="259">
        <v>38396</v>
      </c>
      <c r="D26" s="259">
        <v>8159</v>
      </c>
      <c r="G26" s="575"/>
      <c r="H26" s="258" t="s">
        <v>176</v>
      </c>
      <c r="I26" s="260">
        <f t="shared" si="0"/>
        <v>0.1776107958902009</v>
      </c>
      <c r="J26" s="260">
        <f t="shared" si="0"/>
        <v>0.35261936339522548</v>
      </c>
      <c r="L26" s="553" t="s">
        <v>513</v>
      </c>
      <c r="M26" s="553"/>
      <c r="N26" s="553"/>
      <c r="O26" s="553"/>
      <c r="P26" s="553"/>
      <c r="Q26" s="553"/>
    </row>
    <row r="27" spans="1:17" ht="15" customHeight="1" x14ac:dyDescent="0.2">
      <c r="A27" s="573"/>
      <c r="B27" s="258" t="s">
        <v>177</v>
      </c>
      <c r="C27" s="259">
        <v>38533</v>
      </c>
      <c r="D27" s="259">
        <v>7817</v>
      </c>
      <c r="G27" s="575"/>
      <c r="H27" s="258" t="s">
        <v>177</v>
      </c>
      <c r="I27" s="260">
        <f t="shared" si="0"/>
        <v>3.4692945946671605E-2</v>
      </c>
      <c r="J27" s="260">
        <f t="shared" si="0"/>
        <v>8.5543674489654276E-2</v>
      </c>
      <c r="L27" s="553"/>
      <c r="M27" s="553"/>
      <c r="N27" s="553"/>
      <c r="O27" s="553"/>
      <c r="P27" s="553"/>
      <c r="Q27" s="553"/>
    </row>
    <row r="28" spans="1:17" ht="15" customHeight="1" x14ac:dyDescent="0.2">
      <c r="A28" s="573"/>
      <c r="B28" s="258" t="s">
        <v>178</v>
      </c>
      <c r="C28" s="259">
        <v>38929</v>
      </c>
      <c r="D28" s="259">
        <v>8142</v>
      </c>
      <c r="G28" s="575"/>
      <c r="H28" s="258" t="s">
        <v>178</v>
      </c>
      <c r="I28" s="260">
        <f t="shared" si="0"/>
        <v>6.6401862758526331E-2</v>
      </c>
      <c r="J28" s="260">
        <f t="shared" si="0"/>
        <v>0.21594982078853042</v>
      </c>
      <c r="L28" s="553"/>
      <c r="M28" s="553"/>
      <c r="N28" s="553"/>
      <c r="O28" s="553"/>
      <c r="P28" s="553"/>
      <c r="Q28" s="553"/>
    </row>
    <row r="29" spans="1:17" ht="15" customHeight="1" x14ac:dyDescent="0.2">
      <c r="A29" s="573"/>
      <c r="B29" s="258" t="s">
        <v>179</v>
      </c>
      <c r="C29" s="259">
        <v>38352</v>
      </c>
      <c r="D29" s="259">
        <v>7468</v>
      </c>
      <c r="G29" s="575"/>
      <c r="H29" s="258" t="s">
        <v>179</v>
      </c>
      <c r="I29" s="260">
        <f t="shared" si="0"/>
        <v>4.9848074238318052E-2</v>
      </c>
      <c r="J29" s="260">
        <f t="shared" si="0"/>
        <v>0.14645379183297513</v>
      </c>
      <c r="L29" s="190" t="s">
        <v>1314</v>
      </c>
    </row>
    <row r="30" spans="1:17" ht="15" customHeight="1" x14ac:dyDescent="0.2">
      <c r="A30" s="573"/>
      <c r="B30" s="258" t="s">
        <v>180</v>
      </c>
      <c r="C30" s="259">
        <v>39496</v>
      </c>
      <c r="D30" s="259">
        <v>8133</v>
      </c>
      <c r="G30" s="575"/>
      <c r="H30" s="258" t="s">
        <v>180</v>
      </c>
      <c r="I30" s="260">
        <f t="shared" si="0"/>
        <v>9.1079864084643303E-2</v>
      </c>
      <c r="J30" s="260">
        <f t="shared" si="0"/>
        <v>0.24854160270187298</v>
      </c>
    </row>
    <row r="31" spans="1:17" ht="15" customHeight="1" x14ac:dyDescent="0.2">
      <c r="A31" s="573"/>
      <c r="B31" s="258" t="s">
        <v>181</v>
      </c>
      <c r="C31" s="259">
        <v>36562</v>
      </c>
      <c r="D31" s="259">
        <v>7964</v>
      </c>
      <c r="G31" s="575"/>
      <c r="H31" s="258" t="s">
        <v>181</v>
      </c>
      <c r="I31" s="260">
        <f t="shared" si="0"/>
        <v>3.5252144859416079E-2</v>
      </c>
      <c r="J31" s="260">
        <f t="shared" si="0"/>
        <v>0.17117647058823526</v>
      </c>
    </row>
    <row r="32" spans="1:17" ht="15" customHeight="1" x14ac:dyDescent="0.2">
      <c r="A32" s="573"/>
      <c r="B32" s="258" t="s">
        <v>182</v>
      </c>
      <c r="C32" s="259">
        <v>41641</v>
      </c>
      <c r="D32" s="259">
        <v>8764</v>
      </c>
      <c r="G32" s="575"/>
      <c r="H32" s="258" t="s">
        <v>182</v>
      </c>
      <c r="I32" s="260">
        <f t="shared" si="0"/>
        <v>0.14122451216838416</v>
      </c>
      <c r="J32" s="260">
        <f t="shared" si="0"/>
        <v>0.21284251314696934</v>
      </c>
    </row>
    <row r="33" spans="1:13" ht="15" customHeight="1" x14ac:dyDescent="0.2">
      <c r="A33" s="573"/>
      <c r="B33" s="258" t="s">
        <v>183</v>
      </c>
      <c r="C33" s="259">
        <v>39689</v>
      </c>
      <c r="D33" s="259">
        <v>7779</v>
      </c>
      <c r="G33" s="575"/>
      <c r="H33" s="258" t="s">
        <v>183</v>
      </c>
      <c r="I33" s="260">
        <f t="shared" si="0"/>
        <v>0.10962312681726694</v>
      </c>
      <c r="J33" s="260">
        <f t="shared" si="0"/>
        <v>6.6054542962861396E-2</v>
      </c>
    </row>
    <row r="34" spans="1:13" x14ac:dyDescent="0.2">
      <c r="A34" s="574"/>
      <c r="B34" s="258" t="s">
        <v>184</v>
      </c>
      <c r="C34" s="259">
        <v>45877</v>
      </c>
      <c r="D34" s="259">
        <v>9822</v>
      </c>
      <c r="G34" s="575"/>
      <c r="H34" s="258" t="s">
        <v>184</v>
      </c>
      <c r="I34" s="260">
        <f t="shared" si="0"/>
        <v>0.11376271515622349</v>
      </c>
      <c r="J34" s="260">
        <f t="shared" si="0"/>
        <v>0.1858022455632018</v>
      </c>
    </row>
    <row r="35" spans="1:13" x14ac:dyDescent="0.2">
      <c r="A35" s="572">
        <v>2019</v>
      </c>
      <c r="B35" s="258" t="s">
        <v>173</v>
      </c>
      <c r="C35" s="259">
        <v>41167</v>
      </c>
      <c r="D35" s="259">
        <v>8769</v>
      </c>
      <c r="G35" s="572" t="s">
        <v>522</v>
      </c>
      <c r="H35" s="258" t="s">
        <v>173</v>
      </c>
      <c r="I35" s="260">
        <f t="shared" si="0"/>
        <v>7.155500026029471E-2</v>
      </c>
      <c r="J35" s="260">
        <f t="shared" si="0"/>
        <v>0.17973900174895729</v>
      </c>
      <c r="K35" s="200"/>
    </row>
    <row r="36" spans="1:13" x14ac:dyDescent="0.2">
      <c r="A36" s="573"/>
      <c r="B36" s="258" t="s">
        <v>174</v>
      </c>
      <c r="C36" s="259">
        <v>36827</v>
      </c>
      <c r="D36" s="259">
        <v>7441</v>
      </c>
      <c r="G36" s="573"/>
      <c r="H36" s="258" t="s">
        <v>174</v>
      </c>
      <c r="I36" s="260">
        <f t="shared" si="0"/>
        <v>0.10128588516746406</v>
      </c>
      <c r="J36" s="260">
        <f t="shared" si="0"/>
        <v>0.15957612591553683</v>
      </c>
    </row>
    <row r="37" spans="1:13" x14ac:dyDescent="0.2">
      <c r="A37" s="573"/>
      <c r="B37" s="258" t="s">
        <v>175</v>
      </c>
      <c r="C37" s="259">
        <v>38033</v>
      </c>
      <c r="D37" s="259">
        <v>7573</v>
      </c>
      <c r="G37" s="573"/>
      <c r="H37" s="258" t="s">
        <v>175</v>
      </c>
      <c r="I37" s="260">
        <f t="shared" si="0"/>
        <v>0.12006714571798804</v>
      </c>
      <c r="J37" s="260">
        <f t="shared" si="0"/>
        <v>0.20742984693877542</v>
      </c>
    </row>
    <row r="38" spans="1:13" x14ac:dyDescent="0.2">
      <c r="A38" s="573"/>
      <c r="B38" s="258" t="s">
        <v>176</v>
      </c>
      <c r="C38" s="259">
        <v>38039</v>
      </c>
      <c r="D38" s="259">
        <v>7658</v>
      </c>
      <c r="G38" s="573"/>
      <c r="H38" s="258" t="s">
        <v>176</v>
      </c>
      <c r="I38" s="260">
        <f t="shared" si="0"/>
        <v>-9.297843525367222E-3</v>
      </c>
      <c r="J38" s="260">
        <f t="shared" si="0"/>
        <v>-6.1404583895085185E-2</v>
      </c>
      <c r="K38" s="201"/>
    </row>
    <row r="39" spans="1:13" x14ac:dyDescent="0.2">
      <c r="A39" s="573"/>
      <c r="B39" s="258" t="s">
        <v>177</v>
      </c>
      <c r="C39" s="259">
        <v>42007</v>
      </c>
      <c r="D39" s="259">
        <v>8903</v>
      </c>
      <c r="G39" s="573"/>
      <c r="H39" s="258" t="s">
        <v>177</v>
      </c>
      <c r="I39" s="260">
        <f t="shared" ref="I39:J54" si="1">C39/C27-1</f>
        <v>9.0156489242986471E-2</v>
      </c>
      <c r="J39" s="260">
        <f t="shared" si="1"/>
        <v>0.13892797748496877</v>
      </c>
      <c r="M39" s="201"/>
    </row>
    <row r="40" spans="1:13" x14ac:dyDescent="0.2">
      <c r="A40" s="573"/>
      <c r="B40" s="258" t="s">
        <v>178</v>
      </c>
      <c r="C40" s="259">
        <v>40716</v>
      </c>
      <c r="D40" s="259">
        <v>8935</v>
      </c>
      <c r="G40" s="573"/>
      <c r="H40" s="258" t="s">
        <v>178</v>
      </c>
      <c r="I40" s="260">
        <f t="shared" si="1"/>
        <v>4.5904081789925222E-2</v>
      </c>
      <c r="J40" s="260">
        <f t="shared" si="1"/>
        <v>9.7396217145664377E-2</v>
      </c>
    </row>
    <row r="41" spans="1:13" x14ac:dyDescent="0.2">
      <c r="A41" s="573"/>
      <c r="B41" s="258" t="s">
        <v>179</v>
      </c>
      <c r="C41" s="259">
        <v>42729</v>
      </c>
      <c r="D41" s="259">
        <v>8882</v>
      </c>
      <c r="G41" s="573"/>
      <c r="H41" s="258" t="s">
        <v>179</v>
      </c>
      <c r="I41" s="260">
        <f t="shared" si="1"/>
        <v>0.11412703379224021</v>
      </c>
      <c r="J41" s="260">
        <f t="shared" si="1"/>
        <v>0.18934118907337982</v>
      </c>
    </row>
    <row r="42" spans="1:13" x14ac:dyDescent="0.2">
      <c r="A42" s="573"/>
      <c r="B42" s="258" t="s">
        <v>180</v>
      </c>
      <c r="C42" s="259">
        <v>42118</v>
      </c>
      <c r="D42" s="259">
        <v>9198</v>
      </c>
      <c r="G42" s="573"/>
      <c r="H42" s="258" t="s">
        <v>180</v>
      </c>
      <c r="I42" s="260">
        <f t="shared" si="1"/>
        <v>6.6386469515900437E-2</v>
      </c>
      <c r="J42" s="260">
        <f t="shared" si="1"/>
        <v>0.13094798967170784</v>
      </c>
    </row>
    <row r="43" spans="1:13" x14ac:dyDescent="0.2">
      <c r="A43" s="573"/>
      <c r="B43" s="258" t="s">
        <v>181</v>
      </c>
      <c r="C43" s="259">
        <v>39015</v>
      </c>
      <c r="D43" s="259">
        <v>8344</v>
      </c>
      <c r="G43" s="573"/>
      <c r="H43" s="258" t="s">
        <v>181</v>
      </c>
      <c r="I43" s="260">
        <f t="shared" si="1"/>
        <v>6.7091515781412481E-2</v>
      </c>
      <c r="J43" s="260">
        <f t="shared" si="1"/>
        <v>4.7714716223003606E-2</v>
      </c>
    </row>
    <row r="44" spans="1:13" x14ac:dyDescent="0.2">
      <c r="A44" s="573"/>
      <c r="B44" s="258" t="s">
        <v>182</v>
      </c>
      <c r="C44" s="259">
        <v>41418</v>
      </c>
      <c r="D44" s="259">
        <v>8831</v>
      </c>
      <c r="G44" s="573"/>
      <c r="H44" s="258" t="s">
        <v>182</v>
      </c>
      <c r="I44" s="260">
        <f t="shared" si="1"/>
        <v>-5.3552988641002441E-3</v>
      </c>
      <c r="J44" s="260">
        <f t="shared" si="1"/>
        <v>7.6449109995435638E-3</v>
      </c>
    </row>
    <row r="45" spans="1:13" x14ac:dyDescent="0.2">
      <c r="A45" s="573"/>
      <c r="B45" s="258" t="s">
        <v>183</v>
      </c>
      <c r="C45" s="259">
        <v>41609</v>
      </c>
      <c r="D45" s="259">
        <v>9052</v>
      </c>
      <c r="G45" s="573"/>
      <c r="H45" s="258" t="s">
        <v>183</v>
      </c>
      <c r="I45" s="260">
        <f t="shared" si="1"/>
        <v>4.8376124366953155E-2</v>
      </c>
      <c r="J45" s="260">
        <f t="shared" si="1"/>
        <v>0.16364571281655738</v>
      </c>
    </row>
    <row r="46" spans="1:13" x14ac:dyDescent="0.2">
      <c r="A46" s="574"/>
      <c r="B46" s="258" t="s">
        <v>184</v>
      </c>
      <c r="C46" s="259">
        <v>47414</v>
      </c>
      <c r="D46" s="259">
        <v>9793</v>
      </c>
      <c r="G46" s="574"/>
      <c r="H46" s="258" t="s">
        <v>184</v>
      </c>
      <c r="I46" s="260">
        <f t="shared" si="1"/>
        <v>3.3502626588486573E-2</v>
      </c>
      <c r="J46" s="260">
        <f t="shared" si="1"/>
        <v>-2.952555487680697E-3</v>
      </c>
    </row>
    <row r="47" spans="1:13" x14ac:dyDescent="0.2">
      <c r="A47" s="572">
        <v>2020</v>
      </c>
      <c r="B47" s="258" t="s">
        <v>173</v>
      </c>
      <c r="C47" s="259">
        <v>44696</v>
      </c>
      <c r="D47" s="259">
        <v>9409</v>
      </c>
      <c r="G47" s="572" t="s">
        <v>523</v>
      </c>
      <c r="H47" s="258" t="s">
        <v>173</v>
      </c>
      <c r="I47" s="260">
        <f t="shared" si="1"/>
        <v>8.5724002234799812E-2</v>
      </c>
      <c r="J47" s="260">
        <f t="shared" si="1"/>
        <v>7.2984376781845217E-2</v>
      </c>
    </row>
    <row r="48" spans="1:13" x14ac:dyDescent="0.2">
      <c r="A48" s="573"/>
      <c r="B48" s="258" t="s">
        <v>174</v>
      </c>
      <c r="C48" s="259">
        <v>38711</v>
      </c>
      <c r="D48" s="259">
        <v>7890</v>
      </c>
      <c r="G48" s="573"/>
      <c r="H48" s="258" t="s">
        <v>174</v>
      </c>
      <c r="I48" s="260">
        <f t="shared" si="1"/>
        <v>5.1158117685393911E-2</v>
      </c>
      <c r="J48" s="260">
        <f t="shared" si="1"/>
        <v>6.03413519688214E-2</v>
      </c>
    </row>
    <row r="49" spans="1:12" x14ac:dyDescent="0.2">
      <c r="A49" s="573"/>
      <c r="B49" s="258" t="s">
        <v>175</v>
      </c>
      <c r="C49" s="259">
        <v>38662</v>
      </c>
      <c r="D49" s="259">
        <v>7370</v>
      </c>
      <c r="G49" s="573"/>
      <c r="H49" s="258" t="s">
        <v>175</v>
      </c>
      <c r="I49" s="260">
        <f t="shared" si="1"/>
        <v>1.6538269397628369E-2</v>
      </c>
      <c r="J49" s="260">
        <f t="shared" si="1"/>
        <v>-2.6805757295655597E-2</v>
      </c>
    </row>
    <row r="50" spans="1:12" x14ac:dyDescent="0.2">
      <c r="A50" s="573"/>
      <c r="B50" s="258" t="s">
        <v>176</v>
      </c>
      <c r="C50" s="259">
        <v>37434</v>
      </c>
      <c r="D50" s="259">
        <v>7692</v>
      </c>
      <c r="G50" s="573"/>
      <c r="H50" s="258" t="s">
        <v>176</v>
      </c>
      <c r="I50" s="260">
        <f t="shared" si="1"/>
        <v>-1.5904729356712832E-2</v>
      </c>
      <c r="J50" s="260">
        <f t="shared" si="1"/>
        <v>4.439801514755759E-3</v>
      </c>
    </row>
    <row r="51" spans="1:12" x14ac:dyDescent="0.2">
      <c r="A51" s="573"/>
      <c r="B51" s="258" t="s">
        <v>177</v>
      </c>
      <c r="C51" s="259">
        <v>41371</v>
      </c>
      <c r="D51" s="259">
        <v>8684</v>
      </c>
      <c r="G51" s="573"/>
      <c r="H51" s="258" t="s">
        <v>177</v>
      </c>
      <c r="I51" s="260">
        <f t="shared" si="1"/>
        <v>-1.5140333753898116E-2</v>
      </c>
      <c r="J51" s="260">
        <f t="shared" si="1"/>
        <v>-2.4598449960687385E-2</v>
      </c>
    </row>
    <row r="52" spans="1:12" x14ac:dyDescent="0.2">
      <c r="A52" s="573"/>
      <c r="B52" s="258" t="s">
        <v>178</v>
      </c>
      <c r="C52" s="259">
        <v>43234</v>
      </c>
      <c r="D52" s="259">
        <v>8992</v>
      </c>
      <c r="G52" s="573"/>
      <c r="H52" s="258" t="s">
        <v>178</v>
      </c>
      <c r="I52" s="260">
        <f t="shared" si="1"/>
        <v>6.1843010118872277E-2</v>
      </c>
      <c r="J52" s="260">
        <f t="shared" si="1"/>
        <v>6.3794068270845994E-3</v>
      </c>
    </row>
    <row r="53" spans="1:12" x14ac:dyDescent="0.2">
      <c r="A53" s="573"/>
      <c r="B53" s="258" t="s">
        <v>179</v>
      </c>
      <c r="C53" s="259">
        <v>45394</v>
      </c>
      <c r="D53" s="259">
        <v>9970</v>
      </c>
      <c r="G53" s="573"/>
      <c r="H53" s="258" t="s">
        <v>179</v>
      </c>
      <c r="I53" s="260">
        <f t="shared" si="1"/>
        <v>6.2369819092419565E-2</v>
      </c>
      <c r="J53" s="260">
        <f t="shared" si="1"/>
        <v>0.12249493357351948</v>
      </c>
    </row>
    <row r="54" spans="1:12" x14ac:dyDescent="0.2">
      <c r="A54" s="573"/>
      <c r="B54" s="258" t="s">
        <v>180</v>
      </c>
      <c r="C54" s="259">
        <v>43832</v>
      </c>
      <c r="D54" s="259">
        <v>9314</v>
      </c>
      <c r="G54" s="573"/>
      <c r="H54" s="258" t="s">
        <v>180</v>
      </c>
      <c r="I54" s="260">
        <f t="shared" si="1"/>
        <v>4.069518970511421E-2</v>
      </c>
      <c r="J54" s="260">
        <f t="shared" si="1"/>
        <v>1.2611437268971626E-2</v>
      </c>
    </row>
    <row r="55" spans="1:12" x14ac:dyDescent="0.2">
      <c r="A55" s="573"/>
      <c r="B55" s="258" t="s">
        <v>181</v>
      </c>
      <c r="C55" s="259">
        <v>44262</v>
      </c>
      <c r="D55" s="259">
        <v>9458</v>
      </c>
      <c r="G55" s="573"/>
      <c r="H55" s="258" t="s">
        <v>181</v>
      </c>
      <c r="I55" s="260">
        <f t="shared" ref="I55:J56" si="2">C55/C43-1</f>
        <v>0.13448673587081883</v>
      </c>
      <c r="J55" s="260">
        <f t="shared" si="2"/>
        <v>0.13350910834132312</v>
      </c>
      <c r="L55" s="200"/>
    </row>
    <row r="56" spans="1:12" x14ac:dyDescent="0.2">
      <c r="A56" s="573"/>
      <c r="B56" s="258" t="s">
        <v>182</v>
      </c>
      <c r="C56" s="259">
        <v>47206</v>
      </c>
      <c r="D56" s="259">
        <v>10018</v>
      </c>
      <c r="G56" s="573"/>
      <c r="H56" s="258" t="s">
        <v>182</v>
      </c>
      <c r="I56" s="260">
        <f t="shared" si="2"/>
        <v>0.13974600415278382</v>
      </c>
      <c r="J56" s="260">
        <f t="shared" si="2"/>
        <v>0.13441286377533679</v>
      </c>
    </row>
    <row r="57" spans="1:12" x14ac:dyDescent="0.2">
      <c r="A57" s="573"/>
      <c r="B57" s="258" t="s">
        <v>183</v>
      </c>
      <c r="C57" s="259"/>
      <c r="D57" s="259"/>
      <c r="G57" s="573"/>
      <c r="H57" s="258" t="s">
        <v>183</v>
      </c>
      <c r="I57" s="260"/>
      <c r="J57" s="260"/>
    </row>
    <row r="58" spans="1:12" x14ac:dyDescent="0.2">
      <c r="A58" s="574"/>
      <c r="B58" s="258" t="s">
        <v>184</v>
      </c>
      <c r="C58" s="259"/>
      <c r="D58" s="259"/>
      <c r="G58" s="574"/>
      <c r="H58" s="258" t="s">
        <v>184</v>
      </c>
      <c r="I58" s="260"/>
      <c r="J58" s="260"/>
    </row>
  </sheetData>
  <mergeCells count="9">
    <mergeCell ref="A35:A46"/>
    <mergeCell ref="G35:G46"/>
    <mergeCell ref="A47:A58"/>
    <mergeCell ref="G47:G58"/>
    <mergeCell ref="H1:I1"/>
    <mergeCell ref="A11:A22"/>
    <mergeCell ref="A23:A34"/>
    <mergeCell ref="G23:G34"/>
    <mergeCell ref="L26:Q28"/>
  </mergeCells>
  <hyperlinks>
    <hyperlink ref="H1:I1" location="Index!A1" display="Regresar al Índice" xr:uid="{2952E694-4971-4530-B832-2EA07BD2C9EF}"/>
  </hyperlinks>
  <pageMargins left="0.7" right="0.7" top="0.75" bottom="0.75" header="0.3" footer="0.3"/>
  <pageSetup orientation="portrait" horizontalDpi="4294967295" verticalDpi="4294967295"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E771B-3BD5-4A2E-9C95-5BBA4784819C}">
  <sheetPr codeName="Hoja153"/>
  <dimension ref="A1:Q59"/>
  <sheetViews>
    <sheetView workbookViewId="0">
      <selection activeCell="B3" sqref="B3"/>
    </sheetView>
  </sheetViews>
  <sheetFormatPr baseColWidth="10" defaultColWidth="11.42578125" defaultRowHeight="12.75" x14ac:dyDescent="0.2"/>
  <cols>
    <col min="1" max="1" width="5.7109375" style="190" customWidth="1"/>
    <col min="2" max="2" width="8.140625" style="190" customWidth="1"/>
    <col min="3" max="16384" width="11.42578125" style="190"/>
  </cols>
  <sheetData>
    <row r="1" spans="1:9" ht="15" x14ac:dyDescent="0.25">
      <c r="A1" s="12" t="s">
        <v>1327</v>
      </c>
      <c r="H1" s="525" t="s">
        <v>39</v>
      </c>
      <c r="I1" s="525"/>
    </row>
    <row r="2" spans="1:9" x14ac:dyDescent="0.2">
      <c r="A2" s="189" t="s">
        <v>503</v>
      </c>
    </row>
    <row r="4" spans="1:9" x14ac:dyDescent="0.2">
      <c r="G4" s="199" t="s">
        <v>1319</v>
      </c>
    </row>
    <row r="6" spans="1:9" x14ac:dyDescent="0.2">
      <c r="A6" s="192" t="s">
        <v>516</v>
      </c>
    </row>
    <row r="7" spans="1:9" x14ac:dyDescent="0.2">
      <c r="A7" s="192" t="s">
        <v>517</v>
      </c>
    </row>
    <row r="8" spans="1:9" x14ac:dyDescent="0.2">
      <c r="A8" s="256" t="s">
        <v>518</v>
      </c>
    </row>
    <row r="11" spans="1:9" x14ac:dyDescent="0.2">
      <c r="A11" s="257" t="s">
        <v>519</v>
      </c>
      <c r="B11" s="257" t="s">
        <v>520</v>
      </c>
      <c r="C11" s="257" t="s">
        <v>1</v>
      </c>
      <c r="D11" s="257" t="s">
        <v>0</v>
      </c>
    </row>
    <row r="12" spans="1:9" ht="15" customHeight="1" x14ac:dyDescent="0.2">
      <c r="A12" s="576">
        <v>2017</v>
      </c>
      <c r="B12" s="258" t="s">
        <v>173</v>
      </c>
      <c r="C12" s="259">
        <v>78</v>
      </c>
      <c r="D12" s="259">
        <v>13</v>
      </c>
    </row>
    <row r="13" spans="1:9" ht="15" customHeight="1" x14ac:dyDescent="0.2">
      <c r="A13" s="576"/>
      <c r="B13" s="258" t="s">
        <v>174</v>
      </c>
      <c r="C13" s="259">
        <v>71</v>
      </c>
      <c r="D13" s="259">
        <v>13</v>
      </c>
    </row>
    <row r="14" spans="1:9" ht="15" customHeight="1" x14ac:dyDescent="0.2">
      <c r="A14" s="576"/>
      <c r="B14" s="258" t="s">
        <v>175</v>
      </c>
      <c r="C14" s="259">
        <v>73</v>
      </c>
      <c r="D14" s="259">
        <v>10</v>
      </c>
    </row>
    <row r="15" spans="1:9" ht="15" customHeight="1" x14ac:dyDescent="0.2">
      <c r="A15" s="576"/>
      <c r="B15" s="258" t="s">
        <v>176</v>
      </c>
      <c r="C15" s="259">
        <v>67</v>
      </c>
      <c r="D15" s="259">
        <v>10</v>
      </c>
    </row>
    <row r="16" spans="1:9" ht="15" customHeight="1" x14ac:dyDescent="0.2">
      <c r="A16" s="576"/>
      <c r="B16" s="258" t="s">
        <v>177</v>
      </c>
      <c r="C16" s="259">
        <v>73</v>
      </c>
      <c r="D16" s="259">
        <v>11</v>
      </c>
    </row>
    <row r="17" spans="1:17" ht="15" customHeight="1" x14ac:dyDescent="0.2">
      <c r="A17" s="576"/>
      <c r="B17" s="258" t="s">
        <v>178</v>
      </c>
      <c r="C17" s="259">
        <v>79</v>
      </c>
      <c r="D17" s="259">
        <v>13</v>
      </c>
    </row>
    <row r="18" spans="1:17" ht="15" customHeight="1" x14ac:dyDescent="0.2">
      <c r="A18" s="576"/>
      <c r="B18" s="258" t="s">
        <v>179</v>
      </c>
      <c r="C18" s="259">
        <v>74</v>
      </c>
      <c r="D18" s="259">
        <v>15</v>
      </c>
    </row>
    <row r="19" spans="1:17" ht="15" customHeight="1" x14ac:dyDescent="0.2">
      <c r="A19" s="576"/>
      <c r="B19" s="258" t="s">
        <v>180</v>
      </c>
      <c r="C19" s="259">
        <v>75</v>
      </c>
      <c r="D19" s="259">
        <v>16</v>
      </c>
    </row>
    <row r="20" spans="1:17" ht="15" customHeight="1" x14ac:dyDescent="0.2">
      <c r="A20" s="576"/>
      <c r="B20" s="258" t="s">
        <v>181</v>
      </c>
      <c r="C20" s="259">
        <v>68</v>
      </c>
      <c r="D20" s="259">
        <v>12</v>
      </c>
    </row>
    <row r="21" spans="1:17" ht="15" customHeight="1" x14ac:dyDescent="0.2">
      <c r="A21" s="576"/>
      <c r="B21" s="258" t="s">
        <v>182</v>
      </c>
      <c r="C21" s="259">
        <v>69</v>
      </c>
      <c r="D21" s="259">
        <v>13</v>
      </c>
    </row>
    <row r="22" spans="1:17" ht="15" customHeight="1" x14ac:dyDescent="0.2">
      <c r="A22" s="576"/>
      <c r="B22" s="258" t="s">
        <v>183</v>
      </c>
      <c r="C22" s="259">
        <v>77</v>
      </c>
      <c r="D22" s="259">
        <v>12</v>
      </c>
    </row>
    <row r="23" spans="1:17" ht="15" customHeight="1" x14ac:dyDescent="0.2">
      <c r="A23" s="576"/>
      <c r="B23" s="258" t="s">
        <v>184</v>
      </c>
      <c r="C23" s="259">
        <v>109</v>
      </c>
      <c r="D23" s="259">
        <v>20</v>
      </c>
      <c r="I23" s="257" t="s">
        <v>1</v>
      </c>
      <c r="J23" s="257" t="s">
        <v>0</v>
      </c>
    </row>
    <row r="24" spans="1:17" x14ac:dyDescent="0.2">
      <c r="A24" s="575">
        <v>2018</v>
      </c>
      <c r="B24" s="258" t="s">
        <v>173</v>
      </c>
      <c r="C24" s="259">
        <v>66</v>
      </c>
      <c r="D24" s="259">
        <v>14</v>
      </c>
      <c r="G24" s="575" t="s">
        <v>521</v>
      </c>
      <c r="H24" s="258" t="s">
        <v>173</v>
      </c>
      <c r="I24" s="260">
        <f t="shared" ref="I24:J39" si="0">C24/C12-1</f>
        <v>-0.15384615384615385</v>
      </c>
      <c r="J24" s="260">
        <f t="shared" si="0"/>
        <v>7.6923076923076872E-2</v>
      </c>
    </row>
    <row r="25" spans="1:17" ht="15" customHeight="1" x14ac:dyDescent="0.2">
      <c r="A25" s="575"/>
      <c r="B25" s="258" t="s">
        <v>174</v>
      </c>
      <c r="C25" s="259">
        <v>50</v>
      </c>
      <c r="D25" s="259">
        <v>11</v>
      </c>
      <c r="G25" s="575"/>
      <c r="H25" s="258" t="s">
        <v>174</v>
      </c>
      <c r="I25" s="260">
        <f t="shared" si="0"/>
        <v>-0.29577464788732399</v>
      </c>
      <c r="J25" s="260">
        <f t="shared" si="0"/>
        <v>-0.15384615384615385</v>
      </c>
    </row>
    <row r="26" spans="1:17" ht="15" customHeight="1" x14ac:dyDescent="0.2">
      <c r="A26" s="575"/>
      <c r="B26" s="258" t="s">
        <v>175</v>
      </c>
      <c r="C26" s="259">
        <v>59</v>
      </c>
      <c r="D26" s="259">
        <v>13</v>
      </c>
      <c r="G26" s="575"/>
      <c r="H26" s="258" t="s">
        <v>175</v>
      </c>
      <c r="I26" s="260">
        <f t="shared" si="0"/>
        <v>-0.19178082191780821</v>
      </c>
      <c r="J26" s="260">
        <f t="shared" si="0"/>
        <v>0.30000000000000004</v>
      </c>
      <c r="L26" s="190" t="s">
        <v>503</v>
      </c>
    </row>
    <row r="27" spans="1:17" ht="15" customHeight="1" x14ac:dyDescent="0.2">
      <c r="A27" s="575"/>
      <c r="B27" s="258" t="s">
        <v>176</v>
      </c>
      <c r="C27" s="259">
        <v>57</v>
      </c>
      <c r="D27" s="259">
        <v>14</v>
      </c>
      <c r="G27" s="575"/>
      <c r="H27" s="258" t="s">
        <v>176</v>
      </c>
      <c r="I27" s="260">
        <f t="shared" si="0"/>
        <v>-0.14925373134328357</v>
      </c>
      <c r="J27" s="260">
        <f t="shared" si="0"/>
        <v>0.39999999999999991</v>
      </c>
      <c r="L27" s="553" t="s">
        <v>513</v>
      </c>
      <c r="M27" s="553"/>
      <c r="N27" s="553"/>
      <c r="O27" s="553"/>
      <c r="P27" s="553"/>
      <c r="Q27" s="553"/>
    </row>
    <row r="28" spans="1:17" ht="15" customHeight="1" x14ac:dyDescent="0.2">
      <c r="A28" s="575"/>
      <c r="B28" s="258" t="s">
        <v>177</v>
      </c>
      <c r="C28" s="259">
        <v>64</v>
      </c>
      <c r="D28" s="259">
        <v>15</v>
      </c>
      <c r="G28" s="575"/>
      <c r="H28" s="258" t="s">
        <v>177</v>
      </c>
      <c r="I28" s="260">
        <f t="shared" si="0"/>
        <v>-0.12328767123287676</v>
      </c>
      <c r="J28" s="260">
        <f t="shared" si="0"/>
        <v>0.36363636363636354</v>
      </c>
      <c r="L28" s="553"/>
      <c r="M28" s="553"/>
      <c r="N28" s="553"/>
      <c r="O28" s="553"/>
      <c r="P28" s="553"/>
      <c r="Q28" s="553"/>
    </row>
    <row r="29" spans="1:17" ht="15" customHeight="1" x14ac:dyDescent="0.2">
      <c r="A29" s="575"/>
      <c r="B29" s="258" t="s">
        <v>178</v>
      </c>
      <c r="C29" s="259">
        <v>63</v>
      </c>
      <c r="D29" s="259">
        <v>13</v>
      </c>
      <c r="G29" s="575"/>
      <c r="H29" s="258" t="s">
        <v>178</v>
      </c>
      <c r="I29" s="260">
        <f t="shared" si="0"/>
        <v>-0.20253164556962022</v>
      </c>
      <c r="J29" s="260">
        <f t="shared" si="0"/>
        <v>0</v>
      </c>
      <c r="L29" s="553"/>
      <c r="M29" s="553"/>
      <c r="N29" s="553"/>
      <c r="O29" s="553"/>
      <c r="P29" s="553"/>
      <c r="Q29" s="553"/>
    </row>
    <row r="30" spans="1:17" ht="15" customHeight="1" x14ac:dyDescent="0.2">
      <c r="A30" s="575"/>
      <c r="B30" s="258" t="s">
        <v>179</v>
      </c>
      <c r="C30" s="259">
        <v>59</v>
      </c>
      <c r="D30" s="259">
        <v>9</v>
      </c>
      <c r="G30" s="575"/>
      <c r="H30" s="258" t="s">
        <v>179</v>
      </c>
      <c r="I30" s="260">
        <f t="shared" si="0"/>
        <v>-0.20270270270270274</v>
      </c>
      <c r="J30" s="260">
        <f t="shared" si="0"/>
        <v>-0.4</v>
      </c>
      <c r="L30" s="190" t="s">
        <v>1314</v>
      </c>
    </row>
    <row r="31" spans="1:17" ht="15" customHeight="1" x14ac:dyDescent="0.2">
      <c r="A31" s="575"/>
      <c r="B31" s="258" t="s">
        <v>180</v>
      </c>
      <c r="C31" s="259">
        <v>53</v>
      </c>
      <c r="D31" s="259">
        <v>9</v>
      </c>
      <c r="G31" s="575"/>
      <c r="H31" s="258" t="s">
        <v>180</v>
      </c>
      <c r="I31" s="260">
        <f t="shared" si="0"/>
        <v>-0.29333333333333333</v>
      </c>
      <c r="J31" s="260">
        <f t="shared" si="0"/>
        <v>-0.4375</v>
      </c>
    </row>
    <row r="32" spans="1:17" ht="15" customHeight="1" x14ac:dyDescent="0.2">
      <c r="A32" s="575"/>
      <c r="B32" s="258" t="s">
        <v>181</v>
      </c>
      <c r="C32" s="259">
        <v>52</v>
      </c>
      <c r="D32" s="259">
        <v>8</v>
      </c>
      <c r="G32" s="575"/>
      <c r="H32" s="258" t="s">
        <v>181</v>
      </c>
      <c r="I32" s="260">
        <f t="shared" si="0"/>
        <v>-0.23529411764705888</v>
      </c>
      <c r="J32" s="260">
        <f t="shared" si="0"/>
        <v>-0.33333333333333337</v>
      </c>
    </row>
    <row r="33" spans="1:13" ht="15" customHeight="1" x14ac:dyDescent="0.2">
      <c r="A33" s="575"/>
      <c r="B33" s="258" t="s">
        <v>182</v>
      </c>
      <c r="C33" s="259">
        <v>62</v>
      </c>
      <c r="D33" s="259">
        <v>9</v>
      </c>
      <c r="G33" s="575"/>
      <c r="H33" s="258" t="s">
        <v>182</v>
      </c>
      <c r="I33" s="260">
        <f t="shared" si="0"/>
        <v>-0.10144927536231885</v>
      </c>
      <c r="J33" s="260">
        <f t="shared" si="0"/>
        <v>-0.30769230769230771</v>
      </c>
    </row>
    <row r="34" spans="1:13" ht="15" customHeight="1" x14ac:dyDescent="0.2">
      <c r="A34" s="575"/>
      <c r="B34" s="258" t="s">
        <v>183</v>
      </c>
      <c r="C34" s="259">
        <v>64</v>
      </c>
      <c r="D34" s="259">
        <v>10</v>
      </c>
      <c r="G34" s="575"/>
      <c r="H34" s="258" t="s">
        <v>183</v>
      </c>
      <c r="I34" s="260">
        <f t="shared" si="0"/>
        <v>-0.16883116883116878</v>
      </c>
      <c r="J34" s="260">
        <f t="shared" si="0"/>
        <v>-0.16666666666666663</v>
      </c>
    </row>
    <row r="35" spans="1:13" x14ac:dyDescent="0.2">
      <c r="A35" s="575"/>
      <c r="B35" s="258" t="s">
        <v>184</v>
      </c>
      <c r="C35" s="259">
        <v>99</v>
      </c>
      <c r="D35" s="259">
        <v>18</v>
      </c>
      <c r="G35" s="575"/>
      <c r="H35" s="258" t="s">
        <v>184</v>
      </c>
      <c r="I35" s="260">
        <f t="shared" si="0"/>
        <v>-9.1743119266055051E-2</v>
      </c>
      <c r="J35" s="260">
        <f t="shared" si="0"/>
        <v>-9.9999999999999978E-2</v>
      </c>
    </row>
    <row r="36" spans="1:13" x14ac:dyDescent="0.2">
      <c r="A36" s="575">
        <v>2019</v>
      </c>
      <c r="B36" s="258" t="s">
        <v>173</v>
      </c>
      <c r="C36" s="259">
        <v>63</v>
      </c>
      <c r="D36" s="259">
        <v>12</v>
      </c>
      <c r="G36" s="572" t="s">
        <v>524</v>
      </c>
      <c r="H36" s="258" t="s">
        <v>173</v>
      </c>
      <c r="I36" s="260">
        <f t="shared" si="0"/>
        <v>-4.5454545454545414E-2</v>
      </c>
      <c r="J36" s="260">
        <f t="shared" si="0"/>
        <v>-0.1428571428571429</v>
      </c>
    </row>
    <row r="37" spans="1:13" x14ac:dyDescent="0.2">
      <c r="A37" s="575"/>
      <c r="B37" s="258" t="s">
        <v>174</v>
      </c>
      <c r="C37" s="259">
        <v>59</v>
      </c>
      <c r="D37" s="259">
        <v>10</v>
      </c>
      <c r="G37" s="573"/>
      <c r="H37" s="258" t="s">
        <v>174</v>
      </c>
      <c r="I37" s="260">
        <f t="shared" si="0"/>
        <v>0.17999999999999994</v>
      </c>
      <c r="J37" s="260">
        <f t="shared" si="0"/>
        <v>-9.0909090909090939E-2</v>
      </c>
    </row>
    <row r="38" spans="1:13" x14ac:dyDescent="0.2">
      <c r="A38" s="575"/>
      <c r="B38" s="258" t="s">
        <v>175</v>
      </c>
      <c r="C38" s="259">
        <v>68</v>
      </c>
      <c r="D38" s="259">
        <v>8</v>
      </c>
      <c r="G38" s="573"/>
      <c r="H38" s="258" t="s">
        <v>175</v>
      </c>
      <c r="I38" s="260">
        <f t="shared" si="0"/>
        <v>0.15254237288135597</v>
      </c>
      <c r="J38" s="260">
        <f t="shared" si="0"/>
        <v>-0.38461538461538458</v>
      </c>
    </row>
    <row r="39" spans="1:13" x14ac:dyDescent="0.2">
      <c r="A39" s="575"/>
      <c r="B39" s="258" t="s">
        <v>176</v>
      </c>
      <c r="C39" s="259">
        <v>59</v>
      </c>
      <c r="D39" s="259">
        <v>8</v>
      </c>
      <c r="G39" s="573"/>
      <c r="H39" s="258" t="s">
        <v>176</v>
      </c>
      <c r="I39" s="260">
        <f t="shared" si="0"/>
        <v>3.5087719298245723E-2</v>
      </c>
      <c r="J39" s="260">
        <f t="shared" si="0"/>
        <v>-0.4285714285714286</v>
      </c>
      <c r="K39" s="200"/>
      <c r="L39" s="201"/>
      <c r="M39" s="201"/>
    </row>
    <row r="40" spans="1:13" x14ac:dyDescent="0.2">
      <c r="A40" s="575"/>
      <c r="B40" s="258" t="s">
        <v>177</v>
      </c>
      <c r="C40" s="259">
        <v>67</v>
      </c>
      <c r="D40" s="259">
        <v>11</v>
      </c>
      <c r="G40" s="573"/>
      <c r="H40" s="258" t="s">
        <v>177</v>
      </c>
      <c r="I40" s="260">
        <f t="shared" ref="I40:J55" si="1">C40/C28-1</f>
        <v>4.6875E-2</v>
      </c>
      <c r="J40" s="260">
        <f t="shared" si="1"/>
        <v>-0.26666666666666672</v>
      </c>
      <c r="L40" s="200"/>
      <c r="M40" s="200"/>
    </row>
    <row r="41" spans="1:13" x14ac:dyDescent="0.2">
      <c r="A41" s="575"/>
      <c r="B41" s="258" t="s">
        <v>178</v>
      </c>
      <c r="C41" s="259">
        <v>60</v>
      </c>
      <c r="D41" s="259">
        <v>9</v>
      </c>
      <c r="G41" s="573"/>
      <c r="H41" s="258" t="s">
        <v>178</v>
      </c>
      <c r="I41" s="260">
        <f t="shared" si="1"/>
        <v>-4.7619047619047672E-2</v>
      </c>
      <c r="J41" s="260">
        <f t="shared" si="1"/>
        <v>-0.30769230769230771</v>
      </c>
    </row>
    <row r="42" spans="1:13" x14ac:dyDescent="0.2">
      <c r="A42" s="575"/>
      <c r="B42" s="258" t="s">
        <v>179</v>
      </c>
      <c r="C42" s="259">
        <v>61</v>
      </c>
      <c r="D42" s="259">
        <v>8</v>
      </c>
      <c r="G42" s="573"/>
      <c r="H42" s="258" t="s">
        <v>179</v>
      </c>
      <c r="I42" s="260">
        <f t="shared" si="1"/>
        <v>3.3898305084745672E-2</v>
      </c>
      <c r="J42" s="260">
        <f t="shared" si="1"/>
        <v>-0.11111111111111116</v>
      </c>
    </row>
    <row r="43" spans="1:13" x14ac:dyDescent="0.2">
      <c r="A43" s="575"/>
      <c r="B43" s="258" t="s">
        <v>180</v>
      </c>
      <c r="C43" s="259">
        <v>61</v>
      </c>
      <c r="D43" s="259">
        <v>9</v>
      </c>
      <c r="G43" s="573"/>
      <c r="H43" s="258" t="s">
        <v>180</v>
      </c>
      <c r="I43" s="260">
        <f t="shared" si="1"/>
        <v>0.15094339622641506</v>
      </c>
      <c r="J43" s="260">
        <f t="shared" si="1"/>
        <v>0</v>
      </c>
    </row>
    <row r="44" spans="1:13" x14ac:dyDescent="0.2">
      <c r="A44" s="575"/>
      <c r="B44" s="258" t="s">
        <v>181</v>
      </c>
      <c r="C44" s="259">
        <v>54</v>
      </c>
      <c r="D44" s="259">
        <v>8</v>
      </c>
      <c r="G44" s="573"/>
      <c r="H44" s="258" t="s">
        <v>181</v>
      </c>
      <c r="I44" s="260">
        <f t="shared" si="1"/>
        <v>3.8461538461538547E-2</v>
      </c>
      <c r="J44" s="260">
        <f t="shared" si="1"/>
        <v>0</v>
      </c>
    </row>
    <row r="45" spans="1:13" x14ac:dyDescent="0.2">
      <c r="A45" s="575"/>
      <c r="B45" s="258" t="s">
        <v>182</v>
      </c>
      <c r="C45" s="259">
        <v>61</v>
      </c>
      <c r="D45" s="259">
        <v>9</v>
      </c>
      <c r="G45" s="573"/>
      <c r="H45" s="258" t="s">
        <v>182</v>
      </c>
      <c r="I45" s="260">
        <f t="shared" si="1"/>
        <v>-1.6129032258064502E-2</v>
      </c>
      <c r="J45" s="260">
        <f t="shared" si="1"/>
        <v>0</v>
      </c>
    </row>
    <row r="46" spans="1:13" x14ac:dyDescent="0.2">
      <c r="A46" s="575"/>
      <c r="B46" s="258" t="s">
        <v>183</v>
      </c>
      <c r="C46" s="259">
        <v>57</v>
      </c>
      <c r="D46" s="259">
        <v>7</v>
      </c>
      <c r="G46" s="573"/>
      <c r="H46" s="258" t="s">
        <v>183</v>
      </c>
      <c r="I46" s="260">
        <f t="shared" si="1"/>
        <v>-0.109375</v>
      </c>
      <c r="J46" s="260">
        <f t="shared" si="1"/>
        <v>-0.30000000000000004</v>
      </c>
    </row>
    <row r="47" spans="1:13" x14ac:dyDescent="0.2">
      <c r="A47" s="575"/>
      <c r="B47" s="258" t="s">
        <v>184</v>
      </c>
      <c r="C47" s="259">
        <v>79</v>
      </c>
      <c r="D47" s="259">
        <v>9</v>
      </c>
      <c r="G47" s="574"/>
      <c r="H47" s="258" t="s">
        <v>184</v>
      </c>
      <c r="I47" s="260">
        <f t="shared" si="1"/>
        <v>-0.20202020202020199</v>
      </c>
      <c r="J47" s="260">
        <f t="shared" si="1"/>
        <v>-0.5</v>
      </c>
    </row>
    <row r="48" spans="1:13" x14ac:dyDescent="0.2">
      <c r="A48" s="575">
        <v>2020</v>
      </c>
      <c r="B48" s="258" t="s">
        <v>173</v>
      </c>
      <c r="C48" s="259">
        <v>68</v>
      </c>
      <c r="D48" s="259">
        <v>8</v>
      </c>
      <c r="G48" s="572" t="s">
        <v>523</v>
      </c>
      <c r="H48" s="258" t="s">
        <v>173</v>
      </c>
      <c r="I48" s="260">
        <f t="shared" si="1"/>
        <v>7.9365079365079305E-2</v>
      </c>
      <c r="J48" s="260">
        <f t="shared" si="1"/>
        <v>-0.33333333333333337</v>
      </c>
    </row>
    <row r="49" spans="1:10" x14ac:dyDescent="0.2">
      <c r="A49" s="575"/>
      <c r="B49" s="258" t="s">
        <v>174</v>
      </c>
      <c r="C49" s="259">
        <v>53</v>
      </c>
      <c r="D49" s="259">
        <v>7</v>
      </c>
      <c r="G49" s="573"/>
      <c r="H49" s="258" t="s">
        <v>174</v>
      </c>
      <c r="I49" s="260">
        <f t="shared" si="1"/>
        <v>-0.10169491525423724</v>
      </c>
      <c r="J49" s="260">
        <f t="shared" si="1"/>
        <v>-0.30000000000000004</v>
      </c>
    </row>
    <row r="50" spans="1:10" x14ac:dyDescent="0.2">
      <c r="A50" s="575"/>
      <c r="B50" s="258" t="s">
        <v>175</v>
      </c>
      <c r="C50" s="259">
        <v>52</v>
      </c>
      <c r="D50" s="259">
        <v>6</v>
      </c>
      <c r="G50" s="573"/>
      <c r="H50" s="258" t="s">
        <v>175</v>
      </c>
      <c r="I50" s="260">
        <f t="shared" si="1"/>
        <v>-0.23529411764705888</v>
      </c>
      <c r="J50" s="260">
        <f t="shared" si="1"/>
        <v>-0.25</v>
      </c>
    </row>
    <row r="51" spans="1:10" x14ac:dyDescent="0.2">
      <c r="A51" s="575"/>
      <c r="B51" s="258" t="s">
        <v>176</v>
      </c>
      <c r="C51" s="259">
        <v>39</v>
      </c>
      <c r="D51" s="259">
        <v>5</v>
      </c>
      <c r="G51" s="573"/>
      <c r="H51" s="258" t="s">
        <v>176</v>
      </c>
      <c r="I51" s="260">
        <f t="shared" si="1"/>
        <v>-0.33898305084745761</v>
      </c>
      <c r="J51" s="260">
        <f t="shared" si="1"/>
        <v>-0.375</v>
      </c>
    </row>
    <row r="52" spans="1:10" x14ac:dyDescent="0.2">
      <c r="A52" s="575"/>
      <c r="B52" s="258" t="s">
        <v>177</v>
      </c>
      <c r="C52" s="259">
        <v>46</v>
      </c>
      <c r="D52" s="259">
        <v>6</v>
      </c>
      <c r="G52" s="573"/>
      <c r="H52" s="258" t="s">
        <v>177</v>
      </c>
      <c r="I52" s="260">
        <f t="shared" si="1"/>
        <v>-0.31343283582089554</v>
      </c>
      <c r="J52" s="260">
        <f t="shared" si="1"/>
        <v>-0.45454545454545459</v>
      </c>
    </row>
    <row r="53" spans="1:10" x14ac:dyDescent="0.2">
      <c r="A53" s="575"/>
      <c r="B53" s="258" t="s">
        <v>178</v>
      </c>
      <c r="C53" s="259">
        <v>48</v>
      </c>
      <c r="D53" s="259">
        <v>7</v>
      </c>
      <c r="G53" s="573"/>
      <c r="H53" s="258" t="s">
        <v>178</v>
      </c>
      <c r="I53" s="260">
        <f t="shared" si="1"/>
        <v>-0.19999999999999996</v>
      </c>
      <c r="J53" s="260">
        <f t="shared" si="1"/>
        <v>-0.22222222222222221</v>
      </c>
    </row>
    <row r="54" spans="1:10" x14ac:dyDescent="0.2">
      <c r="A54" s="575"/>
      <c r="B54" s="258" t="s">
        <v>179</v>
      </c>
      <c r="C54" s="259">
        <v>47</v>
      </c>
      <c r="D54" s="259">
        <v>7</v>
      </c>
      <c r="G54" s="573"/>
      <c r="H54" s="258" t="s">
        <v>179</v>
      </c>
      <c r="I54" s="260">
        <f t="shared" si="1"/>
        <v>-0.22950819672131151</v>
      </c>
      <c r="J54" s="260">
        <f t="shared" si="1"/>
        <v>-0.125</v>
      </c>
    </row>
    <row r="55" spans="1:10" x14ac:dyDescent="0.2">
      <c r="A55" s="575"/>
      <c r="B55" s="258" t="s">
        <v>180</v>
      </c>
      <c r="C55" s="259">
        <v>47</v>
      </c>
      <c r="D55" s="259">
        <v>9</v>
      </c>
      <c r="G55" s="573"/>
      <c r="H55" s="258" t="s">
        <v>180</v>
      </c>
      <c r="I55" s="260">
        <f t="shared" si="1"/>
        <v>-0.22950819672131151</v>
      </c>
      <c r="J55" s="260">
        <f t="shared" si="1"/>
        <v>0</v>
      </c>
    </row>
    <row r="56" spans="1:10" x14ac:dyDescent="0.2">
      <c r="A56" s="575"/>
      <c r="B56" s="258" t="s">
        <v>181</v>
      </c>
      <c r="C56" s="259">
        <v>43</v>
      </c>
      <c r="D56" s="259">
        <v>8</v>
      </c>
      <c r="G56" s="573"/>
      <c r="H56" s="258" t="s">
        <v>181</v>
      </c>
      <c r="I56" s="260">
        <f t="shared" ref="I56:J57" si="2">C56/C44-1</f>
        <v>-0.20370370370370372</v>
      </c>
      <c r="J56" s="260">
        <f t="shared" si="2"/>
        <v>0</v>
      </c>
    </row>
    <row r="57" spans="1:10" x14ac:dyDescent="0.2">
      <c r="A57" s="575"/>
      <c r="B57" s="258" t="s">
        <v>182</v>
      </c>
      <c r="C57" s="259">
        <v>44</v>
      </c>
      <c r="D57" s="259">
        <v>9</v>
      </c>
      <c r="G57" s="573"/>
      <c r="H57" s="258" t="s">
        <v>182</v>
      </c>
      <c r="I57" s="260">
        <f t="shared" si="2"/>
        <v>-0.27868852459016391</v>
      </c>
      <c r="J57" s="260">
        <f t="shared" si="2"/>
        <v>0</v>
      </c>
    </row>
    <row r="58" spans="1:10" x14ac:dyDescent="0.2">
      <c r="A58" s="575"/>
      <c r="B58" s="258" t="s">
        <v>183</v>
      </c>
      <c r="C58" s="259"/>
      <c r="D58" s="259"/>
      <c r="G58" s="573"/>
      <c r="H58" s="258" t="s">
        <v>183</v>
      </c>
      <c r="I58" s="260"/>
      <c r="J58" s="260"/>
    </row>
    <row r="59" spans="1:10" x14ac:dyDescent="0.2">
      <c r="A59" s="575"/>
      <c r="B59" s="258" t="s">
        <v>184</v>
      </c>
      <c r="C59" s="259"/>
      <c r="D59" s="259"/>
      <c r="G59" s="574"/>
      <c r="H59" s="258" t="s">
        <v>184</v>
      </c>
      <c r="I59" s="260"/>
      <c r="J59" s="260"/>
    </row>
  </sheetData>
  <mergeCells count="9">
    <mergeCell ref="A36:A47"/>
    <mergeCell ref="G36:G47"/>
    <mergeCell ref="A48:A59"/>
    <mergeCell ref="G48:G59"/>
    <mergeCell ref="H1:I1"/>
    <mergeCell ref="A12:A23"/>
    <mergeCell ref="A24:A35"/>
    <mergeCell ref="G24:G35"/>
    <mergeCell ref="L27:Q29"/>
  </mergeCells>
  <hyperlinks>
    <hyperlink ref="H1:I1" location="Index!A1" display="Regresar al Índice" xr:uid="{49873442-1DAA-420E-B9CB-A07772F94808}"/>
  </hyperlink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91D18-8AF5-4C08-B5CF-61E0F3B7B477}">
  <sheetPr codeName="Hoja154"/>
  <dimension ref="A1:Q57"/>
  <sheetViews>
    <sheetView workbookViewId="0">
      <selection activeCell="B3" sqref="B3"/>
    </sheetView>
  </sheetViews>
  <sheetFormatPr baseColWidth="10" defaultColWidth="11.42578125" defaultRowHeight="12.75" x14ac:dyDescent="0.2"/>
  <cols>
    <col min="1" max="1" width="5.7109375" style="190" customWidth="1"/>
    <col min="2" max="2" width="8.140625" style="190" customWidth="1"/>
    <col min="3" max="16384" width="11.42578125" style="190"/>
  </cols>
  <sheetData>
    <row r="1" spans="1:9" ht="15" x14ac:dyDescent="0.25">
      <c r="A1" s="12" t="s">
        <v>1328</v>
      </c>
      <c r="H1" s="525" t="s">
        <v>39</v>
      </c>
      <c r="I1" s="525"/>
    </row>
    <row r="2" spans="1:9" x14ac:dyDescent="0.2">
      <c r="A2" s="189" t="s">
        <v>503</v>
      </c>
      <c r="I2" s="199" t="s">
        <v>1320</v>
      </c>
    </row>
    <row r="4" spans="1:9" x14ac:dyDescent="0.2">
      <c r="A4" s="192" t="s">
        <v>515</v>
      </c>
    </row>
    <row r="5" spans="1:9" x14ac:dyDescent="0.2">
      <c r="A5" s="192" t="s">
        <v>517</v>
      </c>
    </row>
    <row r="6" spans="1:9" x14ac:dyDescent="0.2">
      <c r="A6" s="256" t="s">
        <v>518</v>
      </c>
    </row>
    <row r="8" spans="1:9" ht="15" customHeight="1" x14ac:dyDescent="0.2"/>
    <row r="9" spans="1:9" ht="15" customHeight="1" x14ac:dyDescent="0.2">
      <c r="A9" s="257" t="s">
        <v>519</v>
      </c>
      <c r="B9" s="257" t="s">
        <v>520</v>
      </c>
      <c r="C9" s="257" t="s">
        <v>1</v>
      </c>
      <c r="D9" s="257" t="s">
        <v>0</v>
      </c>
    </row>
    <row r="10" spans="1:9" ht="15" customHeight="1" x14ac:dyDescent="0.2">
      <c r="A10" s="576">
        <v>2017</v>
      </c>
      <c r="B10" s="258" t="s">
        <v>173</v>
      </c>
      <c r="C10" s="259">
        <v>211</v>
      </c>
      <c r="D10" s="259">
        <v>36</v>
      </c>
    </row>
    <row r="11" spans="1:9" ht="15" customHeight="1" x14ac:dyDescent="0.2">
      <c r="A11" s="576"/>
      <c r="B11" s="258" t="s">
        <v>174</v>
      </c>
      <c r="C11" s="259">
        <v>179</v>
      </c>
      <c r="D11" s="259">
        <v>24</v>
      </c>
    </row>
    <row r="12" spans="1:9" ht="15" customHeight="1" x14ac:dyDescent="0.2">
      <c r="A12" s="576"/>
      <c r="B12" s="258" t="s">
        <v>175</v>
      </c>
      <c r="C12" s="259">
        <v>191</v>
      </c>
      <c r="D12" s="259">
        <v>23</v>
      </c>
    </row>
    <row r="13" spans="1:9" ht="15" customHeight="1" x14ac:dyDescent="0.2">
      <c r="A13" s="576"/>
      <c r="B13" s="258" t="s">
        <v>176</v>
      </c>
      <c r="C13" s="259">
        <v>179</v>
      </c>
      <c r="D13" s="259">
        <v>19</v>
      </c>
    </row>
    <row r="14" spans="1:9" ht="15" customHeight="1" x14ac:dyDescent="0.2">
      <c r="A14" s="576"/>
      <c r="B14" s="258" t="s">
        <v>177</v>
      </c>
      <c r="C14" s="259">
        <v>215</v>
      </c>
      <c r="D14" s="259">
        <v>25</v>
      </c>
    </row>
    <row r="15" spans="1:9" ht="15" customHeight="1" x14ac:dyDescent="0.2">
      <c r="A15" s="576"/>
      <c r="B15" s="258" t="s">
        <v>178</v>
      </c>
      <c r="C15" s="259">
        <v>223</v>
      </c>
      <c r="D15" s="259">
        <v>24</v>
      </c>
    </row>
    <row r="16" spans="1:9" ht="15" customHeight="1" x14ac:dyDescent="0.2">
      <c r="A16" s="576"/>
      <c r="B16" s="258" t="s">
        <v>179</v>
      </c>
      <c r="C16" s="259">
        <v>232</v>
      </c>
      <c r="D16" s="259">
        <v>25</v>
      </c>
    </row>
    <row r="17" spans="1:17" ht="15" customHeight="1" x14ac:dyDescent="0.2">
      <c r="A17" s="576"/>
      <c r="B17" s="258" t="s">
        <v>180</v>
      </c>
      <c r="C17" s="259">
        <v>231</v>
      </c>
      <c r="D17" s="259">
        <v>25</v>
      </c>
    </row>
    <row r="18" spans="1:17" ht="15" customHeight="1" x14ac:dyDescent="0.2">
      <c r="A18" s="576"/>
      <c r="B18" s="258" t="s">
        <v>181</v>
      </c>
      <c r="C18" s="259">
        <v>223</v>
      </c>
      <c r="D18" s="259">
        <v>24</v>
      </c>
    </row>
    <row r="19" spans="1:17" ht="15" customHeight="1" x14ac:dyDescent="0.2">
      <c r="A19" s="576"/>
      <c r="B19" s="258" t="s">
        <v>182</v>
      </c>
      <c r="C19" s="259">
        <v>219</v>
      </c>
      <c r="D19" s="259">
        <v>23</v>
      </c>
      <c r="I19" s="257" t="s">
        <v>1</v>
      </c>
      <c r="J19" s="257" t="s">
        <v>0</v>
      </c>
    </row>
    <row r="20" spans="1:17" x14ac:dyDescent="0.2">
      <c r="A20" s="576"/>
      <c r="B20" s="258" t="s">
        <v>183</v>
      </c>
      <c r="C20" s="259">
        <v>250</v>
      </c>
      <c r="D20" s="259">
        <v>24</v>
      </c>
      <c r="G20" s="575" t="s">
        <v>521</v>
      </c>
      <c r="H20" s="258" t="s">
        <v>173</v>
      </c>
      <c r="I20" s="260">
        <f t="shared" ref="I20:J35" si="0">C22/C10-1</f>
        <v>0.10426540284360186</v>
      </c>
      <c r="J20" s="260">
        <f t="shared" si="0"/>
        <v>-0.30555555555555558</v>
      </c>
    </row>
    <row r="21" spans="1:17" ht="15" customHeight="1" x14ac:dyDescent="0.2">
      <c r="A21" s="576"/>
      <c r="B21" s="258" t="s">
        <v>184</v>
      </c>
      <c r="C21" s="259">
        <v>332</v>
      </c>
      <c r="D21" s="259">
        <v>24</v>
      </c>
      <c r="G21" s="575"/>
      <c r="H21" s="258" t="s">
        <v>174</v>
      </c>
      <c r="I21" s="260">
        <f t="shared" si="0"/>
        <v>0.15642458100558665</v>
      </c>
      <c r="J21" s="260">
        <f t="shared" si="0"/>
        <v>-8.333333333333337E-2</v>
      </c>
      <c r="L21" s="190" t="s">
        <v>503</v>
      </c>
    </row>
    <row r="22" spans="1:17" ht="15" customHeight="1" x14ac:dyDescent="0.2">
      <c r="A22" s="575">
        <v>2018</v>
      </c>
      <c r="B22" s="258" t="s">
        <v>173</v>
      </c>
      <c r="C22" s="259">
        <v>233</v>
      </c>
      <c r="D22" s="259">
        <v>25</v>
      </c>
      <c r="G22" s="575"/>
      <c r="H22" s="258" t="s">
        <v>175</v>
      </c>
      <c r="I22" s="260">
        <f t="shared" si="0"/>
        <v>8.3769633507853491E-2</v>
      </c>
      <c r="J22" s="260">
        <f t="shared" si="0"/>
        <v>-8.6956521739130488E-2</v>
      </c>
      <c r="L22" s="553" t="s">
        <v>513</v>
      </c>
      <c r="M22" s="553"/>
      <c r="N22" s="553"/>
      <c r="O22" s="553"/>
      <c r="P22" s="553"/>
      <c r="Q22" s="553"/>
    </row>
    <row r="23" spans="1:17" ht="15" customHeight="1" x14ac:dyDescent="0.2">
      <c r="A23" s="575"/>
      <c r="B23" s="258" t="s">
        <v>174</v>
      </c>
      <c r="C23" s="259">
        <v>207</v>
      </c>
      <c r="D23" s="259">
        <v>22</v>
      </c>
      <c r="G23" s="575"/>
      <c r="H23" s="258" t="s">
        <v>176</v>
      </c>
      <c r="I23" s="260">
        <f t="shared" si="0"/>
        <v>0.1899441340782122</v>
      </c>
      <c r="J23" s="260">
        <f t="shared" si="0"/>
        <v>0.15789473684210531</v>
      </c>
      <c r="L23" s="553"/>
      <c r="M23" s="553"/>
      <c r="N23" s="553"/>
      <c r="O23" s="553"/>
      <c r="P23" s="553"/>
      <c r="Q23" s="553"/>
    </row>
    <row r="24" spans="1:17" ht="15" customHeight="1" x14ac:dyDescent="0.2">
      <c r="A24" s="575"/>
      <c r="B24" s="258" t="s">
        <v>175</v>
      </c>
      <c r="C24" s="259">
        <v>207</v>
      </c>
      <c r="D24" s="259">
        <v>21</v>
      </c>
      <c r="G24" s="575"/>
      <c r="H24" s="258" t="s">
        <v>177</v>
      </c>
      <c r="I24" s="260">
        <f t="shared" si="0"/>
        <v>-9.7674418604651203E-2</v>
      </c>
      <c r="J24" s="260">
        <f t="shared" si="0"/>
        <v>0.19999999999999996</v>
      </c>
      <c r="L24" s="553"/>
      <c r="M24" s="553"/>
      <c r="N24" s="553"/>
      <c r="O24" s="553"/>
      <c r="P24" s="553"/>
      <c r="Q24" s="553"/>
    </row>
    <row r="25" spans="1:17" ht="15" customHeight="1" x14ac:dyDescent="0.2">
      <c r="A25" s="575"/>
      <c r="B25" s="258" t="s">
        <v>176</v>
      </c>
      <c r="C25" s="259">
        <v>213</v>
      </c>
      <c r="D25" s="259">
        <v>22</v>
      </c>
      <c r="G25" s="575"/>
      <c r="H25" s="258" t="s">
        <v>178</v>
      </c>
      <c r="I25" s="260">
        <f t="shared" si="0"/>
        <v>-8.9686098654708557E-2</v>
      </c>
      <c r="J25" s="260">
        <f t="shared" si="0"/>
        <v>-4.166666666666663E-2</v>
      </c>
      <c r="L25" s="190" t="s">
        <v>1314</v>
      </c>
    </row>
    <row r="26" spans="1:17" ht="15" customHeight="1" x14ac:dyDescent="0.2">
      <c r="A26" s="575"/>
      <c r="B26" s="258" t="s">
        <v>177</v>
      </c>
      <c r="C26" s="259">
        <v>194</v>
      </c>
      <c r="D26" s="259">
        <v>30</v>
      </c>
      <c r="G26" s="575"/>
      <c r="H26" s="258" t="s">
        <v>179</v>
      </c>
      <c r="I26" s="260">
        <f t="shared" si="0"/>
        <v>-0.14224137931034486</v>
      </c>
      <c r="J26" s="260">
        <f t="shared" si="0"/>
        <v>-0.19999999999999996</v>
      </c>
    </row>
    <row r="27" spans="1:17" ht="15" customHeight="1" x14ac:dyDescent="0.2">
      <c r="A27" s="575"/>
      <c r="B27" s="258" t="s">
        <v>178</v>
      </c>
      <c r="C27" s="259">
        <v>203</v>
      </c>
      <c r="D27" s="259">
        <v>23</v>
      </c>
      <c r="G27" s="575"/>
      <c r="H27" s="258" t="s">
        <v>180</v>
      </c>
      <c r="I27" s="260">
        <f t="shared" si="0"/>
        <v>3.8961038961038863E-2</v>
      </c>
      <c r="J27" s="260">
        <f t="shared" si="0"/>
        <v>0.8</v>
      </c>
    </row>
    <row r="28" spans="1:17" ht="15" customHeight="1" x14ac:dyDescent="0.2">
      <c r="A28" s="575"/>
      <c r="B28" s="258" t="s">
        <v>179</v>
      </c>
      <c r="C28" s="259">
        <v>199</v>
      </c>
      <c r="D28" s="259">
        <v>20</v>
      </c>
      <c r="G28" s="575"/>
      <c r="H28" s="258" t="s">
        <v>181</v>
      </c>
      <c r="I28" s="260">
        <f t="shared" si="0"/>
        <v>-0.16143497757847536</v>
      </c>
      <c r="J28" s="260">
        <f t="shared" si="0"/>
        <v>-4.166666666666663E-2</v>
      </c>
    </row>
    <row r="29" spans="1:17" ht="15" customHeight="1" x14ac:dyDescent="0.2">
      <c r="A29" s="575"/>
      <c r="B29" s="258" t="s">
        <v>180</v>
      </c>
      <c r="C29" s="259">
        <v>240</v>
      </c>
      <c r="D29" s="259">
        <v>45</v>
      </c>
      <c r="G29" s="575"/>
      <c r="H29" s="258" t="s">
        <v>182</v>
      </c>
      <c r="I29" s="260">
        <f t="shared" si="0"/>
        <v>-1.3698630136986356E-2</v>
      </c>
      <c r="J29" s="260">
        <f t="shared" si="0"/>
        <v>0.13043478260869557</v>
      </c>
    </row>
    <row r="30" spans="1:17" ht="15" customHeight="1" x14ac:dyDescent="0.2">
      <c r="A30" s="575"/>
      <c r="B30" s="258" t="s">
        <v>181</v>
      </c>
      <c r="C30" s="259">
        <v>187</v>
      </c>
      <c r="D30" s="259">
        <v>23</v>
      </c>
      <c r="G30" s="575"/>
      <c r="H30" s="258" t="s">
        <v>183</v>
      </c>
      <c r="I30" s="260">
        <f t="shared" si="0"/>
        <v>-0.14400000000000002</v>
      </c>
      <c r="J30" s="260">
        <f t="shared" si="0"/>
        <v>0.125</v>
      </c>
    </row>
    <row r="31" spans="1:17" x14ac:dyDescent="0.2">
      <c r="A31" s="575"/>
      <c r="B31" s="258" t="s">
        <v>182</v>
      </c>
      <c r="C31" s="259">
        <v>216</v>
      </c>
      <c r="D31" s="259">
        <v>26</v>
      </c>
      <c r="G31" s="575"/>
      <c r="H31" s="258" t="s">
        <v>184</v>
      </c>
      <c r="I31" s="260">
        <f t="shared" si="0"/>
        <v>-0.18674698795180722</v>
      </c>
      <c r="J31" s="260">
        <f t="shared" si="0"/>
        <v>0.25</v>
      </c>
    </row>
    <row r="32" spans="1:17" x14ac:dyDescent="0.2">
      <c r="A32" s="575"/>
      <c r="B32" s="258" t="s">
        <v>183</v>
      </c>
      <c r="C32" s="259">
        <v>214</v>
      </c>
      <c r="D32" s="259">
        <v>27</v>
      </c>
      <c r="G32" s="572" t="s">
        <v>522</v>
      </c>
      <c r="H32" s="258" t="s">
        <v>173</v>
      </c>
      <c r="I32" s="260">
        <f t="shared" si="0"/>
        <v>-0.11587982832618027</v>
      </c>
      <c r="J32" s="260">
        <f t="shared" si="0"/>
        <v>0.32000000000000006</v>
      </c>
    </row>
    <row r="33" spans="1:14" x14ac:dyDescent="0.2">
      <c r="A33" s="575"/>
      <c r="B33" s="258" t="s">
        <v>184</v>
      </c>
      <c r="C33" s="259">
        <v>270</v>
      </c>
      <c r="D33" s="259">
        <v>30</v>
      </c>
      <c r="G33" s="573"/>
      <c r="H33" s="258" t="s">
        <v>174</v>
      </c>
      <c r="I33" s="260">
        <f t="shared" si="0"/>
        <v>-4.8309178743961345E-2</v>
      </c>
      <c r="J33" s="260">
        <f t="shared" si="0"/>
        <v>0.22727272727272729</v>
      </c>
    </row>
    <row r="34" spans="1:14" x14ac:dyDescent="0.2">
      <c r="A34" s="575">
        <v>2019</v>
      </c>
      <c r="B34" s="258" t="s">
        <v>173</v>
      </c>
      <c r="C34" s="259">
        <v>206</v>
      </c>
      <c r="D34" s="259">
        <v>33</v>
      </c>
      <c r="G34" s="573"/>
      <c r="H34" s="258" t="s">
        <v>175</v>
      </c>
      <c r="I34" s="260">
        <f t="shared" si="0"/>
        <v>-0.12560386473429952</v>
      </c>
      <c r="J34" s="260">
        <f t="shared" si="0"/>
        <v>-4.7619047619047672E-2</v>
      </c>
    </row>
    <row r="35" spans="1:14" x14ac:dyDescent="0.2">
      <c r="A35" s="575"/>
      <c r="B35" s="258" t="s">
        <v>174</v>
      </c>
      <c r="C35" s="259">
        <v>197</v>
      </c>
      <c r="D35" s="259">
        <v>27</v>
      </c>
      <c r="E35" s="200"/>
      <c r="G35" s="573"/>
      <c r="H35" s="258" t="s">
        <v>176</v>
      </c>
      <c r="I35" s="260">
        <f t="shared" si="0"/>
        <v>-0.15492957746478875</v>
      </c>
      <c r="J35" s="260">
        <f t="shared" si="0"/>
        <v>0</v>
      </c>
      <c r="M35" s="201"/>
      <c r="N35" s="201"/>
    </row>
    <row r="36" spans="1:14" x14ac:dyDescent="0.2">
      <c r="A36" s="575"/>
      <c r="B36" s="258" t="s">
        <v>175</v>
      </c>
      <c r="C36" s="259">
        <v>181</v>
      </c>
      <c r="D36" s="259">
        <v>20</v>
      </c>
      <c r="G36" s="573"/>
      <c r="H36" s="258" t="s">
        <v>177</v>
      </c>
      <c r="I36" s="260">
        <f t="shared" ref="I36:J51" si="1">C38/C26-1</f>
        <v>0.19587628865979378</v>
      </c>
      <c r="J36" s="260">
        <f t="shared" si="1"/>
        <v>-9.9999999999999978E-2</v>
      </c>
      <c r="L36" s="200"/>
      <c r="M36" s="200"/>
    </row>
    <row r="37" spans="1:14" x14ac:dyDescent="0.2">
      <c r="A37" s="575"/>
      <c r="B37" s="258" t="s">
        <v>176</v>
      </c>
      <c r="C37" s="259">
        <v>180</v>
      </c>
      <c r="D37" s="259">
        <v>22</v>
      </c>
      <c r="G37" s="573"/>
      <c r="H37" s="258" t="s">
        <v>178</v>
      </c>
      <c r="I37" s="260">
        <f t="shared" si="1"/>
        <v>9.8522167487684831E-2</v>
      </c>
      <c r="J37" s="260">
        <f t="shared" si="1"/>
        <v>4.3478260869565188E-2</v>
      </c>
    </row>
    <row r="38" spans="1:14" x14ac:dyDescent="0.2">
      <c r="A38" s="575"/>
      <c r="B38" s="258" t="s">
        <v>177</v>
      </c>
      <c r="C38" s="259">
        <v>232</v>
      </c>
      <c r="D38" s="259">
        <v>27</v>
      </c>
      <c r="G38" s="573"/>
      <c r="H38" s="258" t="s">
        <v>179</v>
      </c>
      <c r="I38" s="260">
        <f t="shared" si="1"/>
        <v>0.32160804020100509</v>
      </c>
      <c r="J38" s="260">
        <f t="shared" si="1"/>
        <v>0.5</v>
      </c>
    </row>
    <row r="39" spans="1:14" x14ac:dyDescent="0.2">
      <c r="A39" s="575"/>
      <c r="B39" s="258" t="s">
        <v>178</v>
      </c>
      <c r="C39" s="259">
        <v>223</v>
      </c>
      <c r="D39" s="259">
        <v>24</v>
      </c>
      <c r="G39" s="573"/>
      <c r="H39" s="258" t="s">
        <v>180</v>
      </c>
      <c r="I39" s="260">
        <f t="shared" si="1"/>
        <v>-4.1666666666666519E-3</v>
      </c>
      <c r="J39" s="260">
        <f t="shared" si="1"/>
        <v>-0.33333333333333337</v>
      </c>
    </row>
    <row r="40" spans="1:14" x14ac:dyDescent="0.2">
      <c r="A40" s="575"/>
      <c r="B40" s="258" t="s">
        <v>179</v>
      </c>
      <c r="C40" s="259">
        <v>263</v>
      </c>
      <c r="D40" s="259">
        <v>30</v>
      </c>
      <c r="G40" s="573"/>
      <c r="H40" s="258" t="s">
        <v>181</v>
      </c>
      <c r="I40" s="260">
        <f t="shared" si="1"/>
        <v>0.21390374331550799</v>
      </c>
      <c r="J40" s="260">
        <f t="shared" si="1"/>
        <v>0.21739130434782616</v>
      </c>
    </row>
    <row r="41" spans="1:14" x14ac:dyDescent="0.2">
      <c r="A41" s="575"/>
      <c r="B41" s="258" t="s">
        <v>180</v>
      </c>
      <c r="C41" s="259">
        <v>239</v>
      </c>
      <c r="D41" s="259">
        <v>30</v>
      </c>
      <c r="G41" s="573"/>
      <c r="H41" s="258" t="s">
        <v>182</v>
      </c>
      <c r="I41" s="260">
        <f t="shared" si="1"/>
        <v>0.31481481481481488</v>
      </c>
      <c r="J41" s="260">
        <f t="shared" si="1"/>
        <v>0.19230769230769229</v>
      </c>
    </row>
    <row r="42" spans="1:14" x14ac:dyDescent="0.2">
      <c r="A42" s="575"/>
      <c r="B42" s="258" t="s">
        <v>181</v>
      </c>
      <c r="C42" s="259">
        <v>227</v>
      </c>
      <c r="D42" s="259">
        <v>28</v>
      </c>
      <c r="G42" s="573"/>
      <c r="H42" s="258" t="s">
        <v>183</v>
      </c>
      <c r="I42" s="260">
        <f t="shared" si="1"/>
        <v>0.19626168224299056</v>
      </c>
      <c r="J42" s="260">
        <f t="shared" si="1"/>
        <v>3.7037037037036979E-2</v>
      </c>
    </row>
    <row r="43" spans="1:14" x14ac:dyDescent="0.2">
      <c r="A43" s="575"/>
      <c r="B43" s="258" t="s">
        <v>182</v>
      </c>
      <c r="C43" s="259">
        <v>284</v>
      </c>
      <c r="D43" s="259">
        <v>31</v>
      </c>
      <c r="G43" s="574"/>
      <c r="H43" s="258" t="s">
        <v>184</v>
      </c>
      <c r="I43" s="260">
        <f t="shared" si="1"/>
        <v>5.9259259259259345E-2</v>
      </c>
      <c r="J43" s="260">
        <f t="shared" si="1"/>
        <v>-9.9999999999999978E-2</v>
      </c>
    </row>
    <row r="44" spans="1:14" x14ac:dyDescent="0.2">
      <c r="A44" s="575"/>
      <c r="B44" s="258" t="s">
        <v>183</v>
      </c>
      <c r="C44" s="259">
        <v>256</v>
      </c>
      <c r="D44" s="259">
        <v>28</v>
      </c>
      <c r="G44" s="572" t="s">
        <v>525</v>
      </c>
      <c r="H44" s="258" t="s">
        <v>173</v>
      </c>
      <c r="I44" s="260">
        <f t="shared" si="1"/>
        <v>0.14077669902912615</v>
      </c>
      <c r="J44" s="260">
        <f t="shared" si="1"/>
        <v>-6.0606060606060552E-2</v>
      </c>
    </row>
    <row r="45" spans="1:14" x14ac:dyDescent="0.2">
      <c r="A45" s="575"/>
      <c r="B45" s="258" t="s">
        <v>184</v>
      </c>
      <c r="C45" s="259">
        <v>286</v>
      </c>
      <c r="D45" s="259">
        <v>27</v>
      </c>
      <c r="G45" s="573"/>
      <c r="H45" s="258" t="s">
        <v>174</v>
      </c>
      <c r="I45" s="260">
        <f t="shared" si="1"/>
        <v>0.19289340101522834</v>
      </c>
      <c r="J45" s="260">
        <f t="shared" si="1"/>
        <v>-0.18518518518518523</v>
      </c>
    </row>
    <row r="46" spans="1:14" x14ac:dyDescent="0.2">
      <c r="A46" s="575">
        <v>2020</v>
      </c>
      <c r="B46" s="258" t="s">
        <v>173</v>
      </c>
      <c r="C46" s="259">
        <v>235</v>
      </c>
      <c r="D46" s="259">
        <v>31</v>
      </c>
      <c r="G46" s="573"/>
      <c r="H46" s="258" t="s">
        <v>175</v>
      </c>
      <c r="I46" s="260">
        <f t="shared" si="1"/>
        <v>0.16574585635359118</v>
      </c>
      <c r="J46" s="260">
        <f t="shared" si="1"/>
        <v>-0.25</v>
      </c>
    </row>
    <row r="47" spans="1:14" x14ac:dyDescent="0.2">
      <c r="A47" s="575"/>
      <c r="B47" s="258" t="s">
        <v>174</v>
      </c>
      <c r="C47" s="259">
        <v>235</v>
      </c>
      <c r="D47" s="259">
        <v>22</v>
      </c>
      <c r="G47" s="573"/>
      <c r="H47" s="258" t="s">
        <v>176</v>
      </c>
      <c r="I47" s="260">
        <f t="shared" si="1"/>
        <v>-0.10555555555555551</v>
      </c>
      <c r="J47" s="260">
        <f t="shared" si="1"/>
        <v>-0.59090909090909083</v>
      </c>
    </row>
    <row r="48" spans="1:14" x14ac:dyDescent="0.2">
      <c r="A48" s="575"/>
      <c r="B48" s="258" t="s">
        <v>175</v>
      </c>
      <c r="C48" s="259">
        <v>211</v>
      </c>
      <c r="D48" s="259">
        <v>15</v>
      </c>
      <c r="G48" s="573"/>
      <c r="H48" s="258" t="s">
        <v>177</v>
      </c>
      <c r="I48" s="260">
        <f t="shared" si="1"/>
        <v>-0.12931034482758619</v>
      </c>
      <c r="J48" s="260">
        <f t="shared" si="1"/>
        <v>-0.44444444444444442</v>
      </c>
    </row>
    <row r="49" spans="1:10" x14ac:dyDescent="0.2">
      <c r="A49" s="575"/>
      <c r="B49" s="258" t="s">
        <v>176</v>
      </c>
      <c r="C49" s="259">
        <v>161</v>
      </c>
      <c r="D49" s="259">
        <v>9</v>
      </c>
      <c r="G49" s="573"/>
      <c r="H49" s="258" t="s">
        <v>178</v>
      </c>
      <c r="I49" s="260">
        <f t="shared" si="1"/>
        <v>-7.623318385650224E-2</v>
      </c>
      <c r="J49" s="260">
        <f t="shared" si="1"/>
        <v>-0.20833333333333337</v>
      </c>
    </row>
    <row r="50" spans="1:10" x14ac:dyDescent="0.2">
      <c r="A50" s="575"/>
      <c r="B50" s="258" t="s">
        <v>177</v>
      </c>
      <c r="C50" s="259">
        <v>202</v>
      </c>
      <c r="D50" s="259">
        <v>15</v>
      </c>
      <c r="G50" s="573"/>
      <c r="H50" s="258" t="s">
        <v>179</v>
      </c>
      <c r="I50" s="260">
        <f t="shared" si="1"/>
        <v>-0.14828897338403046</v>
      </c>
      <c r="J50" s="260">
        <f t="shared" si="1"/>
        <v>-0.1333333333333333</v>
      </c>
    </row>
    <row r="51" spans="1:10" x14ac:dyDescent="0.2">
      <c r="A51" s="575"/>
      <c r="B51" s="258" t="s">
        <v>178</v>
      </c>
      <c r="C51" s="259">
        <v>206</v>
      </c>
      <c r="D51" s="259">
        <v>19</v>
      </c>
      <c r="G51" s="573"/>
      <c r="H51" s="258" t="s">
        <v>180</v>
      </c>
      <c r="I51" s="260">
        <f t="shared" si="1"/>
        <v>-0.15481171548117156</v>
      </c>
      <c r="J51" s="260">
        <f t="shared" si="1"/>
        <v>-0.19999999999999996</v>
      </c>
    </row>
    <row r="52" spans="1:10" x14ac:dyDescent="0.2">
      <c r="A52" s="575"/>
      <c r="B52" s="258" t="s">
        <v>179</v>
      </c>
      <c r="C52" s="259">
        <v>224</v>
      </c>
      <c r="D52" s="259">
        <v>26</v>
      </c>
      <c r="G52" s="573"/>
      <c r="H52" s="258" t="s">
        <v>181</v>
      </c>
      <c r="I52" s="260">
        <f t="shared" ref="I52:J53" si="2">C54/C42-1</f>
        <v>-7.4889867841409719E-2</v>
      </c>
      <c r="J52" s="260">
        <f t="shared" si="2"/>
        <v>-0.2142857142857143</v>
      </c>
    </row>
    <row r="53" spans="1:10" x14ac:dyDescent="0.2">
      <c r="A53" s="575"/>
      <c r="B53" s="258" t="s">
        <v>180</v>
      </c>
      <c r="C53" s="259">
        <v>202</v>
      </c>
      <c r="D53" s="259">
        <v>24</v>
      </c>
      <c r="G53" s="573"/>
      <c r="H53" s="258" t="s">
        <v>182</v>
      </c>
      <c r="I53" s="260">
        <f t="shared" si="2"/>
        <v>-0.19366197183098588</v>
      </c>
      <c r="J53" s="260">
        <f t="shared" si="2"/>
        <v>-9.6774193548387122E-2</v>
      </c>
    </row>
    <row r="54" spans="1:10" x14ac:dyDescent="0.2">
      <c r="A54" s="575"/>
      <c r="B54" s="258" t="s">
        <v>181</v>
      </c>
      <c r="C54" s="259">
        <v>210</v>
      </c>
      <c r="D54" s="259">
        <v>22</v>
      </c>
      <c r="G54" s="573"/>
      <c r="H54" s="258" t="s">
        <v>183</v>
      </c>
      <c r="I54" s="260"/>
      <c r="J54" s="260"/>
    </row>
    <row r="55" spans="1:10" x14ac:dyDescent="0.2">
      <c r="A55" s="575"/>
      <c r="B55" s="258" t="s">
        <v>182</v>
      </c>
      <c r="C55" s="259">
        <v>229</v>
      </c>
      <c r="D55" s="259">
        <v>28</v>
      </c>
      <c r="G55" s="574"/>
      <c r="H55" s="258" t="s">
        <v>184</v>
      </c>
      <c r="I55" s="260"/>
      <c r="J55" s="260"/>
    </row>
    <row r="56" spans="1:10" x14ac:dyDescent="0.2">
      <c r="A56" s="575"/>
      <c r="B56" s="258" t="s">
        <v>183</v>
      </c>
      <c r="C56" s="259"/>
      <c r="D56" s="259"/>
    </row>
    <row r="57" spans="1:10" x14ac:dyDescent="0.2">
      <c r="A57" s="575"/>
      <c r="B57" s="258" t="s">
        <v>184</v>
      </c>
      <c r="C57" s="259"/>
      <c r="D57" s="259"/>
    </row>
  </sheetData>
  <mergeCells count="9">
    <mergeCell ref="H1:I1"/>
    <mergeCell ref="A10:A21"/>
    <mergeCell ref="G20:G31"/>
    <mergeCell ref="A22:A33"/>
    <mergeCell ref="L22:Q24"/>
    <mergeCell ref="G32:G43"/>
    <mergeCell ref="A34:A45"/>
    <mergeCell ref="G44:G55"/>
    <mergeCell ref="A46:A57"/>
  </mergeCells>
  <hyperlinks>
    <hyperlink ref="H1:I1" location="Index!A1" display="Regresar al Índice" xr:uid="{C0E3E751-8AF0-45BC-B82C-277718161CB3}"/>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CF166-72EF-4E2C-8386-A3A7C4653597}">
  <sheetPr codeName="Hoja155"/>
  <dimension ref="A1:Q57"/>
  <sheetViews>
    <sheetView workbookViewId="0">
      <selection activeCell="B3" sqref="B3"/>
    </sheetView>
  </sheetViews>
  <sheetFormatPr baseColWidth="10" defaultColWidth="11.42578125" defaultRowHeight="12.75" x14ac:dyDescent="0.2"/>
  <cols>
    <col min="1" max="1" width="5.7109375" style="190" customWidth="1"/>
    <col min="2" max="2" width="8.140625" style="190" customWidth="1"/>
    <col min="3" max="16384" width="11.42578125" style="190"/>
  </cols>
  <sheetData>
    <row r="1" spans="1:9" ht="15" x14ac:dyDescent="0.25">
      <c r="A1" s="12" t="s">
        <v>1329</v>
      </c>
      <c r="H1" s="525" t="s">
        <v>39</v>
      </c>
      <c r="I1" s="525"/>
    </row>
    <row r="2" spans="1:9" x14ac:dyDescent="0.2">
      <c r="A2" s="189" t="s">
        <v>503</v>
      </c>
      <c r="G2" s="199" t="s">
        <v>1321</v>
      </c>
    </row>
    <row r="4" spans="1:9" x14ac:dyDescent="0.2">
      <c r="A4" s="192" t="s">
        <v>514</v>
      </c>
    </row>
    <row r="5" spans="1:9" x14ac:dyDescent="0.2">
      <c r="A5" s="192" t="s">
        <v>517</v>
      </c>
    </row>
    <row r="6" spans="1:9" x14ac:dyDescent="0.2">
      <c r="A6" s="256" t="s">
        <v>518</v>
      </c>
    </row>
    <row r="8" spans="1:9" ht="15" customHeight="1" x14ac:dyDescent="0.2"/>
    <row r="9" spans="1:9" ht="15" customHeight="1" x14ac:dyDescent="0.2">
      <c r="A9" s="257" t="s">
        <v>519</v>
      </c>
      <c r="B9" s="257" t="s">
        <v>520</v>
      </c>
      <c r="C9" s="257" t="s">
        <v>1</v>
      </c>
      <c r="D9" s="257" t="s">
        <v>0</v>
      </c>
    </row>
    <row r="10" spans="1:9" ht="15" customHeight="1" x14ac:dyDescent="0.2">
      <c r="A10" s="576">
        <v>2017</v>
      </c>
      <c r="B10" s="258" t="s">
        <v>173</v>
      </c>
      <c r="C10" s="259">
        <v>27388</v>
      </c>
      <c r="D10" s="259">
        <v>4590</v>
      </c>
      <c r="F10" s="198"/>
    </row>
    <row r="11" spans="1:9" ht="15" customHeight="1" x14ac:dyDescent="0.2">
      <c r="A11" s="576"/>
      <c r="B11" s="258" t="s">
        <v>174</v>
      </c>
      <c r="C11" s="259">
        <v>26231</v>
      </c>
      <c r="D11" s="259">
        <v>4298</v>
      </c>
      <c r="F11" s="198"/>
    </row>
    <row r="12" spans="1:9" ht="15" customHeight="1" x14ac:dyDescent="0.2">
      <c r="A12" s="576"/>
      <c r="B12" s="258" t="s">
        <v>175</v>
      </c>
      <c r="C12" s="259">
        <v>27591</v>
      </c>
      <c r="D12" s="259">
        <v>4440</v>
      </c>
      <c r="F12" s="198"/>
    </row>
    <row r="13" spans="1:9" ht="15" customHeight="1" x14ac:dyDescent="0.2">
      <c r="A13" s="576"/>
      <c r="B13" s="258" t="s">
        <v>176</v>
      </c>
      <c r="C13" s="259">
        <v>26128</v>
      </c>
      <c r="D13" s="259">
        <v>4125</v>
      </c>
      <c r="F13" s="198"/>
    </row>
    <row r="14" spans="1:9" ht="15" customHeight="1" x14ac:dyDescent="0.2">
      <c r="A14" s="576"/>
      <c r="B14" s="258" t="s">
        <v>177</v>
      </c>
      <c r="C14" s="259">
        <v>30130</v>
      </c>
      <c r="D14" s="259">
        <v>5032</v>
      </c>
      <c r="F14" s="198"/>
    </row>
    <row r="15" spans="1:9" ht="15" customHeight="1" x14ac:dyDescent="0.2">
      <c r="A15" s="576"/>
      <c r="B15" s="258" t="s">
        <v>178</v>
      </c>
      <c r="C15" s="259">
        <v>29131</v>
      </c>
      <c r="D15" s="259">
        <v>4885</v>
      </c>
      <c r="F15" s="198"/>
    </row>
    <row r="16" spans="1:9" ht="15" customHeight="1" x14ac:dyDescent="0.2">
      <c r="A16" s="576"/>
      <c r="B16" s="258" t="s">
        <v>179</v>
      </c>
      <c r="C16" s="259">
        <v>29709</v>
      </c>
      <c r="D16" s="259">
        <v>5194</v>
      </c>
      <c r="F16" s="198"/>
    </row>
    <row r="17" spans="1:17" ht="15" customHeight="1" x14ac:dyDescent="0.2">
      <c r="A17" s="576"/>
      <c r="B17" s="258" t="s">
        <v>180</v>
      </c>
      <c r="C17" s="259">
        <v>29735</v>
      </c>
      <c r="D17" s="259">
        <v>5231</v>
      </c>
      <c r="F17" s="198"/>
    </row>
    <row r="18" spans="1:17" ht="15" customHeight="1" x14ac:dyDescent="0.2">
      <c r="A18" s="576"/>
      <c r="B18" s="258" t="s">
        <v>181</v>
      </c>
      <c r="C18" s="259">
        <v>28499</v>
      </c>
      <c r="D18" s="259">
        <v>5140</v>
      </c>
      <c r="F18" s="198"/>
    </row>
    <row r="19" spans="1:17" ht="15" customHeight="1" x14ac:dyDescent="0.2">
      <c r="A19" s="576"/>
      <c r="B19" s="258" t="s">
        <v>182</v>
      </c>
      <c r="C19" s="259">
        <v>29078</v>
      </c>
      <c r="D19" s="259">
        <v>5098</v>
      </c>
      <c r="F19" s="198"/>
      <c r="I19" s="257" t="s">
        <v>1</v>
      </c>
      <c r="J19" s="257" t="s">
        <v>0</v>
      </c>
    </row>
    <row r="20" spans="1:17" x14ac:dyDescent="0.2">
      <c r="A20" s="576"/>
      <c r="B20" s="258" t="s">
        <v>183</v>
      </c>
      <c r="C20" s="259">
        <v>29046</v>
      </c>
      <c r="D20" s="259">
        <v>5405</v>
      </c>
      <c r="F20" s="198"/>
      <c r="G20" s="575" t="s">
        <v>521</v>
      </c>
      <c r="H20" s="258" t="s">
        <v>173</v>
      </c>
      <c r="I20" s="260">
        <f t="shared" ref="I20:J35" si="0">C22/C10-1</f>
        <v>2.5266540090550516E-2</v>
      </c>
      <c r="J20" s="260">
        <f t="shared" si="0"/>
        <v>9.4771241830065467E-2</v>
      </c>
      <c r="L20" s="190" t="s">
        <v>503</v>
      </c>
    </row>
    <row r="21" spans="1:17" ht="15" customHeight="1" x14ac:dyDescent="0.2">
      <c r="A21" s="576"/>
      <c r="B21" s="258" t="s">
        <v>184</v>
      </c>
      <c r="C21" s="259">
        <v>36354</v>
      </c>
      <c r="D21" s="259">
        <v>6573</v>
      </c>
      <c r="F21" s="198"/>
      <c r="G21" s="575"/>
      <c r="H21" s="258" t="s">
        <v>174</v>
      </c>
      <c r="I21" s="260">
        <f t="shared" si="0"/>
        <v>-6.9269185315085191E-2</v>
      </c>
      <c r="J21" s="260">
        <f t="shared" si="0"/>
        <v>-5.4909260120986514E-2</v>
      </c>
      <c r="L21" s="553" t="s">
        <v>513</v>
      </c>
      <c r="M21" s="553"/>
      <c r="N21" s="553"/>
      <c r="O21" s="553"/>
      <c r="P21" s="553"/>
      <c r="Q21" s="553"/>
    </row>
    <row r="22" spans="1:17" ht="15" customHeight="1" x14ac:dyDescent="0.2">
      <c r="A22" s="575">
        <v>2018</v>
      </c>
      <c r="B22" s="258" t="s">
        <v>173</v>
      </c>
      <c r="C22" s="259">
        <v>28080</v>
      </c>
      <c r="D22" s="259">
        <v>5025</v>
      </c>
      <c r="F22" s="198"/>
      <c r="G22" s="575"/>
      <c r="H22" s="258" t="s">
        <v>175</v>
      </c>
      <c r="I22" s="260">
        <f t="shared" si="0"/>
        <v>-7.8938784386212935E-2</v>
      </c>
      <c r="J22" s="260">
        <f t="shared" si="0"/>
        <v>-2.7027027027026751E-3</v>
      </c>
      <c r="L22" s="553"/>
      <c r="M22" s="553"/>
      <c r="N22" s="553"/>
      <c r="O22" s="553"/>
      <c r="P22" s="553"/>
      <c r="Q22" s="553"/>
    </row>
    <row r="23" spans="1:17" ht="15" customHeight="1" x14ac:dyDescent="0.2">
      <c r="A23" s="575"/>
      <c r="B23" s="258" t="s">
        <v>174</v>
      </c>
      <c r="C23" s="259">
        <v>24414</v>
      </c>
      <c r="D23" s="259">
        <v>4062</v>
      </c>
      <c r="F23" s="198"/>
      <c r="G23" s="575"/>
      <c r="H23" s="258" t="s">
        <v>176</v>
      </c>
      <c r="I23" s="260">
        <f t="shared" si="0"/>
        <v>6.0356705450091752E-2</v>
      </c>
      <c r="J23" s="260">
        <f t="shared" si="0"/>
        <v>0.17503030303030309</v>
      </c>
      <c r="L23" s="553"/>
      <c r="M23" s="553"/>
      <c r="N23" s="553"/>
      <c r="O23" s="553"/>
      <c r="P23" s="553"/>
      <c r="Q23" s="553"/>
    </row>
    <row r="24" spans="1:17" ht="15" customHeight="1" x14ac:dyDescent="0.2">
      <c r="A24" s="575"/>
      <c r="B24" s="258" t="s">
        <v>175</v>
      </c>
      <c r="C24" s="259">
        <v>25413</v>
      </c>
      <c r="D24" s="259">
        <v>4428</v>
      </c>
      <c r="F24" s="198"/>
      <c r="G24" s="575"/>
      <c r="H24" s="258" t="s">
        <v>177</v>
      </c>
      <c r="I24" s="260">
        <f t="shared" si="0"/>
        <v>-3.1828742117490871E-2</v>
      </c>
      <c r="J24" s="260">
        <f t="shared" si="0"/>
        <v>3.1399046104928496E-2</v>
      </c>
      <c r="L24" s="190" t="s">
        <v>1314</v>
      </c>
    </row>
    <row r="25" spans="1:17" ht="15" customHeight="1" x14ac:dyDescent="0.2">
      <c r="A25" s="575"/>
      <c r="B25" s="258" t="s">
        <v>176</v>
      </c>
      <c r="C25" s="259">
        <v>27705</v>
      </c>
      <c r="D25" s="259">
        <v>4847</v>
      </c>
      <c r="F25" s="198"/>
      <c r="G25" s="575"/>
      <c r="H25" s="258" t="s">
        <v>178</v>
      </c>
      <c r="I25" s="260">
        <f t="shared" si="0"/>
        <v>1.8536953760599495E-3</v>
      </c>
      <c r="J25" s="260">
        <f t="shared" si="0"/>
        <v>5.3224155578300847E-2</v>
      </c>
    </row>
    <row r="26" spans="1:17" ht="15" customHeight="1" x14ac:dyDescent="0.2">
      <c r="A26" s="575"/>
      <c r="B26" s="258" t="s">
        <v>177</v>
      </c>
      <c r="C26" s="259">
        <v>29171</v>
      </c>
      <c r="D26" s="259">
        <v>5190</v>
      </c>
      <c r="F26" s="198"/>
      <c r="G26" s="575"/>
      <c r="H26" s="258" t="s">
        <v>179</v>
      </c>
      <c r="I26" s="260">
        <f t="shared" si="0"/>
        <v>-3.3659833720423027E-4</v>
      </c>
      <c r="J26" s="260">
        <f t="shared" si="0"/>
        <v>5.0827878321139774E-2</v>
      </c>
    </row>
    <row r="27" spans="1:17" ht="15" customHeight="1" x14ac:dyDescent="0.2">
      <c r="A27" s="575"/>
      <c r="B27" s="258" t="s">
        <v>178</v>
      </c>
      <c r="C27" s="259">
        <v>29185</v>
      </c>
      <c r="D27" s="259">
        <v>5145</v>
      </c>
      <c r="F27" s="198"/>
      <c r="G27" s="575"/>
      <c r="H27" s="258" t="s">
        <v>180</v>
      </c>
      <c r="I27" s="260">
        <f t="shared" si="0"/>
        <v>-2.5088279804943658E-2</v>
      </c>
      <c r="J27" s="260">
        <f t="shared" si="0"/>
        <v>6.5761804626266462E-2</v>
      </c>
    </row>
    <row r="28" spans="1:17" ht="15" customHeight="1" x14ac:dyDescent="0.2">
      <c r="A28" s="575"/>
      <c r="B28" s="258" t="s">
        <v>179</v>
      </c>
      <c r="C28" s="259">
        <v>29699</v>
      </c>
      <c r="D28" s="259">
        <v>5458</v>
      </c>
      <c r="F28" s="198"/>
      <c r="G28" s="575"/>
      <c r="H28" s="258" t="s">
        <v>181</v>
      </c>
      <c r="I28" s="260">
        <f t="shared" si="0"/>
        <v>-1.0316151443910293E-2</v>
      </c>
      <c r="J28" s="260">
        <f t="shared" si="0"/>
        <v>-2.9182879377431803E-3</v>
      </c>
    </row>
    <row r="29" spans="1:17" ht="15" customHeight="1" x14ac:dyDescent="0.2">
      <c r="A29" s="575"/>
      <c r="B29" s="258" t="s">
        <v>180</v>
      </c>
      <c r="C29" s="259">
        <v>28989</v>
      </c>
      <c r="D29" s="259">
        <v>5575</v>
      </c>
      <c r="F29" s="198"/>
      <c r="G29" s="575"/>
      <c r="H29" s="258" t="s">
        <v>182</v>
      </c>
      <c r="I29" s="260">
        <f t="shared" si="0"/>
        <v>4.4466607056881546E-2</v>
      </c>
      <c r="J29" s="260">
        <f t="shared" si="0"/>
        <v>0.11710474695959205</v>
      </c>
    </row>
    <row r="30" spans="1:17" ht="15" customHeight="1" x14ac:dyDescent="0.2">
      <c r="A30" s="575"/>
      <c r="B30" s="258" t="s">
        <v>181</v>
      </c>
      <c r="C30" s="259">
        <v>28205</v>
      </c>
      <c r="D30" s="259">
        <v>5125</v>
      </c>
      <c r="F30" s="198"/>
      <c r="G30" s="575"/>
      <c r="H30" s="258" t="s">
        <v>183</v>
      </c>
      <c r="I30" s="260">
        <f t="shared" si="0"/>
        <v>3.8559526268677313E-2</v>
      </c>
      <c r="J30" s="260">
        <f t="shared" si="0"/>
        <v>7.6780758556891815E-2</v>
      </c>
    </row>
    <row r="31" spans="1:17" x14ac:dyDescent="0.2">
      <c r="A31" s="575"/>
      <c r="B31" s="258" t="s">
        <v>182</v>
      </c>
      <c r="C31" s="259">
        <v>30371</v>
      </c>
      <c r="D31" s="259">
        <v>5695</v>
      </c>
      <c r="F31" s="198"/>
      <c r="G31" s="575"/>
      <c r="H31" s="258" t="s">
        <v>184</v>
      </c>
      <c r="I31" s="260">
        <f t="shared" si="0"/>
        <v>4.5634593167189319E-2</v>
      </c>
      <c r="J31" s="260">
        <f t="shared" si="0"/>
        <v>4.9596835539327477E-2</v>
      </c>
    </row>
    <row r="32" spans="1:17" x14ac:dyDescent="0.2">
      <c r="A32" s="575"/>
      <c r="B32" s="258" t="s">
        <v>183</v>
      </c>
      <c r="C32" s="259">
        <v>30166</v>
      </c>
      <c r="D32" s="259">
        <v>5820</v>
      </c>
      <c r="F32" s="198"/>
      <c r="G32" s="575" t="s">
        <v>522</v>
      </c>
      <c r="H32" s="258" t="s">
        <v>173</v>
      </c>
      <c r="I32" s="260">
        <f t="shared" si="0"/>
        <v>9.8326210826210847E-2</v>
      </c>
      <c r="J32" s="260">
        <f t="shared" si="0"/>
        <v>0.14766169154228859</v>
      </c>
    </row>
    <row r="33" spans="1:13" x14ac:dyDescent="0.2">
      <c r="A33" s="575"/>
      <c r="B33" s="258" t="s">
        <v>184</v>
      </c>
      <c r="C33" s="259">
        <v>38013</v>
      </c>
      <c r="D33" s="259">
        <v>6899</v>
      </c>
      <c r="F33" s="198"/>
      <c r="G33" s="575"/>
      <c r="H33" s="258" t="s">
        <v>174</v>
      </c>
      <c r="I33" s="260">
        <f t="shared" si="0"/>
        <v>0.22347833210453016</v>
      </c>
      <c r="J33" s="260">
        <f t="shared" si="0"/>
        <v>0.34785819793205319</v>
      </c>
    </row>
    <row r="34" spans="1:13" x14ac:dyDescent="0.2">
      <c r="A34" s="575">
        <v>2019</v>
      </c>
      <c r="B34" s="258" t="s">
        <v>173</v>
      </c>
      <c r="C34" s="259">
        <v>30841</v>
      </c>
      <c r="D34" s="259">
        <v>5767</v>
      </c>
      <c r="G34" s="575"/>
      <c r="H34" s="258" t="s">
        <v>175</v>
      </c>
      <c r="I34" s="260">
        <f t="shared" si="0"/>
        <v>0.14366662731672775</v>
      </c>
      <c r="J34" s="260">
        <f t="shared" si="0"/>
        <v>0.10930442637759707</v>
      </c>
      <c r="L34" s="201"/>
      <c r="M34" s="201"/>
    </row>
    <row r="35" spans="1:13" x14ac:dyDescent="0.2">
      <c r="A35" s="575"/>
      <c r="B35" s="258" t="s">
        <v>174</v>
      </c>
      <c r="C35" s="259">
        <v>29870</v>
      </c>
      <c r="D35" s="259">
        <v>5475</v>
      </c>
      <c r="E35" s="200"/>
      <c r="G35" s="575"/>
      <c r="H35" s="258" t="s">
        <v>176</v>
      </c>
      <c r="I35" s="260">
        <f t="shared" si="0"/>
        <v>3.5878000360945572E-2</v>
      </c>
      <c r="J35" s="260">
        <f t="shared" si="0"/>
        <v>7.6335877862594437E-3</v>
      </c>
    </row>
    <row r="36" spans="1:13" x14ac:dyDescent="0.2">
      <c r="A36" s="575"/>
      <c r="B36" s="258" t="s">
        <v>175</v>
      </c>
      <c r="C36" s="259">
        <v>29064</v>
      </c>
      <c r="D36" s="259">
        <v>4912</v>
      </c>
      <c r="G36" s="575"/>
      <c r="H36" s="258" t="s">
        <v>177</v>
      </c>
      <c r="I36" s="260">
        <f t="shared" ref="I36:J51" si="1">C38/C26-1</f>
        <v>0.11141201878578033</v>
      </c>
      <c r="J36" s="260">
        <f t="shared" si="1"/>
        <v>0.12312138728323707</v>
      </c>
    </row>
    <row r="37" spans="1:13" x14ac:dyDescent="0.2">
      <c r="A37" s="575"/>
      <c r="B37" s="258" t="s">
        <v>176</v>
      </c>
      <c r="C37" s="259">
        <v>28699</v>
      </c>
      <c r="D37" s="259">
        <v>4884</v>
      </c>
      <c r="G37" s="575"/>
      <c r="H37" s="258" t="s">
        <v>178</v>
      </c>
      <c r="I37" s="260">
        <f t="shared" si="1"/>
        <v>3.6594140825766619E-2</v>
      </c>
      <c r="J37" s="260">
        <f t="shared" si="1"/>
        <v>3.2069970845481022E-2</v>
      </c>
    </row>
    <row r="38" spans="1:13" x14ac:dyDescent="0.2">
      <c r="A38" s="575"/>
      <c r="B38" s="258" t="s">
        <v>177</v>
      </c>
      <c r="C38" s="259">
        <v>32421</v>
      </c>
      <c r="D38" s="259">
        <v>5829</v>
      </c>
      <c r="G38" s="575"/>
      <c r="H38" s="258" t="s">
        <v>179</v>
      </c>
      <c r="I38" s="260">
        <f t="shared" si="1"/>
        <v>7.3739856560826933E-2</v>
      </c>
      <c r="J38" s="260">
        <f t="shared" si="1"/>
        <v>4.7086844998167843E-2</v>
      </c>
    </row>
    <row r="39" spans="1:13" x14ac:dyDescent="0.2">
      <c r="A39" s="575"/>
      <c r="B39" s="258" t="s">
        <v>178</v>
      </c>
      <c r="C39" s="259">
        <v>30253</v>
      </c>
      <c r="D39" s="259">
        <v>5310</v>
      </c>
      <c r="G39" s="575"/>
      <c r="H39" s="258" t="s">
        <v>180</v>
      </c>
      <c r="I39" s="260">
        <f t="shared" si="1"/>
        <v>8.1168719169339987E-2</v>
      </c>
      <c r="J39" s="260">
        <f t="shared" si="1"/>
        <v>4.8251121076233083E-2</v>
      </c>
      <c r="L39" s="200"/>
      <c r="M39" s="200"/>
    </row>
    <row r="40" spans="1:13" x14ac:dyDescent="0.2">
      <c r="A40" s="575"/>
      <c r="B40" s="258" t="s">
        <v>179</v>
      </c>
      <c r="C40" s="259">
        <v>31889</v>
      </c>
      <c r="D40" s="259">
        <v>5715</v>
      </c>
      <c r="G40" s="575"/>
      <c r="H40" s="258" t="s">
        <v>181</v>
      </c>
      <c r="I40" s="260">
        <f t="shared" si="1"/>
        <v>5.0310228682857616E-2</v>
      </c>
      <c r="J40" s="260">
        <f t="shared" si="1"/>
        <v>5.2487804878048827E-2</v>
      </c>
    </row>
    <row r="41" spans="1:13" x14ac:dyDescent="0.2">
      <c r="A41" s="575"/>
      <c r="B41" s="258" t="s">
        <v>180</v>
      </c>
      <c r="C41" s="259">
        <v>31342</v>
      </c>
      <c r="D41" s="259">
        <v>5844</v>
      </c>
      <c r="G41" s="575"/>
      <c r="H41" s="258" t="s">
        <v>182</v>
      </c>
      <c r="I41" s="260">
        <f t="shared" si="1"/>
        <v>1.8932534325507788E-2</v>
      </c>
      <c r="J41" s="260">
        <f t="shared" si="1"/>
        <v>1.668129938542573E-2</v>
      </c>
    </row>
    <row r="42" spans="1:13" x14ac:dyDescent="0.2">
      <c r="A42" s="575"/>
      <c r="B42" s="258" t="s">
        <v>181</v>
      </c>
      <c r="C42" s="259">
        <v>29624</v>
      </c>
      <c r="D42" s="259">
        <v>5394</v>
      </c>
      <c r="G42" s="575"/>
      <c r="H42" s="258" t="s">
        <v>183</v>
      </c>
      <c r="I42" s="260">
        <f t="shared" si="1"/>
        <v>3.8254989060531708E-2</v>
      </c>
      <c r="J42" s="260">
        <f t="shared" si="1"/>
        <v>2.1649484536082397E-2</v>
      </c>
    </row>
    <row r="43" spans="1:13" x14ac:dyDescent="0.2">
      <c r="A43" s="575"/>
      <c r="B43" s="258" t="s">
        <v>182</v>
      </c>
      <c r="C43" s="259">
        <v>30946</v>
      </c>
      <c r="D43" s="259">
        <v>5790</v>
      </c>
      <c r="G43" s="575"/>
      <c r="H43" s="258" t="s">
        <v>184</v>
      </c>
      <c r="I43" s="260">
        <f t="shared" si="1"/>
        <v>-5.1824375871412087E-3</v>
      </c>
      <c r="J43" s="260">
        <f t="shared" si="1"/>
        <v>-3.0584142629366595E-2</v>
      </c>
    </row>
    <row r="44" spans="1:13" x14ac:dyDescent="0.2">
      <c r="A44" s="575"/>
      <c r="B44" s="258" t="s">
        <v>183</v>
      </c>
      <c r="C44" s="259">
        <v>31320</v>
      </c>
      <c r="D44" s="259">
        <v>5946</v>
      </c>
      <c r="G44" s="575" t="s">
        <v>525</v>
      </c>
      <c r="H44" s="258" t="s">
        <v>173</v>
      </c>
      <c r="I44" s="260">
        <f t="shared" si="1"/>
        <v>-3.0608605427839608E-2</v>
      </c>
      <c r="J44" s="260">
        <f t="shared" si="1"/>
        <v>-2.4102653025836696E-2</v>
      </c>
    </row>
    <row r="45" spans="1:13" x14ac:dyDescent="0.2">
      <c r="A45" s="575"/>
      <c r="B45" s="258" t="s">
        <v>184</v>
      </c>
      <c r="C45" s="259">
        <v>37816</v>
      </c>
      <c r="D45" s="259">
        <v>6688</v>
      </c>
      <c r="G45" s="575"/>
      <c r="H45" s="258" t="s">
        <v>174</v>
      </c>
      <c r="I45" s="260">
        <f t="shared" si="1"/>
        <v>-0.10552393706059593</v>
      </c>
      <c r="J45" s="260">
        <f t="shared" si="1"/>
        <v>-0.10118721461187219</v>
      </c>
    </row>
    <row r="46" spans="1:13" x14ac:dyDescent="0.2">
      <c r="A46" s="575">
        <v>2020</v>
      </c>
      <c r="B46" s="258" t="s">
        <v>173</v>
      </c>
      <c r="C46" s="259">
        <v>29897</v>
      </c>
      <c r="D46" s="259">
        <v>5628</v>
      </c>
      <c r="G46" s="575"/>
      <c r="H46" s="258" t="s">
        <v>175</v>
      </c>
      <c r="I46" s="260">
        <f t="shared" si="1"/>
        <v>-6.0693641618497107E-2</v>
      </c>
      <c r="J46" s="260">
        <f t="shared" si="1"/>
        <v>3.2573289902280145E-2</v>
      </c>
    </row>
    <row r="47" spans="1:13" x14ac:dyDescent="0.2">
      <c r="A47" s="575"/>
      <c r="B47" s="258" t="s">
        <v>174</v>
      </c>
      <c r="C47" s="259">
        <v>26718</v>
      </c>
      <c r="D47" s="259">
        <v>4921</v>
      </c>
      <c r="G47" s="575"/>
      <c r="H47" s="258" t="s">
        <v>176</v>
      </c>
      <c r="I47" s="260">
        <f t="shared" si="1"/>
        <v>-8.9445625283110952E-2</v>
      </c>
      <c r="J47" s="260">
        <f t="shared" si="1"/>
        <v>-3.7264537264537267E-2</v>
      </c>
    </row>
    <row r="48" spans="1:13" x14ac:dyDescent="0.2">
      <c r="A48" s="575"/>
      <c r="B48" s="258" t="s">
        <v>175</v>
      </c>
      <c r="C48" s="259">
        <v>27300</v>
      </c>
      <c r="D48" s="259">
        <v>5072</v>
      </c>
      <c r="G48" s="575"/>
      <c r="H48" s="258" t="s">
        <v>177</v>
      </c>
      <c r="I48" s="260">
        <f t="shared" si="1"/>
        <v>-6.8720890780666899E-2</v>
      </c>
      <c r="J48" s="260">
        <f t="shared" si="1"/>
        <v>-8.2346886258363394E-2</v>
      </c>
    </row>
    <row r="49" spans="1:10" x14ac:dyDescent="0.2">
      <c r="A49" s="575"/>
      <c r="B49" s="258" t="s">
        <v>176</v>
      </c>
      <c r="C49" s="259">
        <v>26132</v>
      </c>
      <c r="D49" s="259">
        <v>4702</v>
      </c>
      <c r="G49" s="575"/>
      <c r="H49" s="258" t="s">
        <v>178</v>
      </c>
      <c r="I49" s="260">
        <f t="shared" si="1"/>
        <v>-2.5452021287145077E-2</v>
      </c>
      <c r="J49" s="260">
        <f t="shared" si="1"/>
        <v>-1.1487758945386117E-2</v>
      </c>
    </row>
    <row r="50" spans="1:10" x14ac:dyDescent="0.2">
      <c r="A50" s="575"/>
      <c r="B50" s="258" t="s">
        <v>177</v>
      </c>
      <c r="C50" s="259">
        <v>30193</v>
      </c>
      <c r="D50" s="259">
        <v>5349</v>
      </c>
      <c r="G50" s="575"/>
      <c r="H50" s="258" t="s">
        <v>179</v>
      </c>
      <c r="I50" s="260">
        <f t="shared" si="1"/>
        <v>-4.2961522782150596E-2</v>
      </c>
      <c r="J50" s="260">
        <f t="shared" si="1"/>
        <v>-5.9142607174103246E-2</v>
      </c>
    </row>
    <row r="51" spans="1:10" x14ac:dyDescent="0.2">
      <c r="A51" s="575"/>
      <c r="B51" s="258" t="s">
        <v>178</v>
      </c>
      <c r="C51" s="259">
        <v>29483</v>
      </c>
      <c r="D51" s="259">
        <v>5249</v>
      </c>
      <c r="G51" s="575"/>
      <c r="H51" s="258" t="s">
        <v>180</v>
      </c>
      <c r="I51" s="260">
        <f t="shared" si="1"/>
        <v>-4.6742390402654599E-2</v>
      </c>
      <c r="J51" s="260">
        <f t="shared" si="1"/>
        <v>-0.12149212867898695</v>
      </c>
    </row>
    <row r="52" spans="1:10" x14ac:dyDescent="0.2">
      <c r="A52" s="575"/>
      <c r="B52" s="258" t="s">
        <v>179</v>
      </c>
      <c r="C52" s="259">
        <v>30519</v>
      </c>
      <c r="D52" s="259">
        <v>5377</v>
      </c>
      <c r="G52" s="575"/>
      <c r="H52" s="258" t="s">
        <v>181</v>
      </c>
      <c r="I52" s="260">
        <f t="shared" ref="I52:J53" si="2">C54/C42-1</f>
        <v>3.8752362948960339E-2</v>
      </c>
      <c r="J52" s="260">
        <f t="shared" si="2"/>
        <v>-4.9128661475713709E-2</v>
      </c>
    </row>
    <row r="53" spans="1:10" x14ac:dyDescent="0.2">
      <c r="A53" s="575"/>
      <c r="B53" s="258" t="s">
        <v>180</v>
      </c>
      <c r="C53" s="259">
        <v>29877</v>
      </c>
      <c r="D53" s="259">
        <v>5134</v>
      </c>
      <c r="G53" s="575"/>
      <c r="H53" s="258" t="s">
        <v>182</v>
      </c>
      <c r="I53" s="260">
        <f t="shared" si="2"/>
        <v>3.8841853551347505E-2</v>
      </c>
      <c r="J53" s="260">
        <f t="shared" si="2"/>
        <v>-0.12348877374784106</v>
      </c>
    </row>
    <row r="54" spans="1:10" x14ac:dyDescent="0.2">
      <c r="A54" s="575"/>
      <c r="B54" s="258" t="s">
        <v>181</v>
      </c>
      <c r="C54" s="259">
        <v>30772</v>
      </c>
      <c r="D54" s="259">
        <v>5129</v>
      </c>
      <c r="G54" s="575"/>
      <c r="H54" s="258" t="s">
        <v>183</v>
      </c>
      <c r="I54" s="260"/>
      <c r="J54" s="260"/>
    </row>
    <row r="55" spans="1:10" x14ac:dyDescent="0.2">
      <c r="A55" s="575"/>
      <c r="B55" s="258" t="s">
        <v>182</v>
      </c>
      <c r="C55" s="259">
        <v>32148</v>
      </c>
      <c r="D55" s="259">
        <v>5075</v>
      </c>
      <c r="G55" s="575"/>
      <c r="H55" s="258" t="s">
        <v>184</v>
      </c>
      <c r="I55" s="260"/>
      <c r="J55" s="260"/>
    </row>
    <row r="56" spans="1:10" x14ac:dyDescent="0.2">
      <c r="A56" s="575"/>
      <c r="B56" s="258" t="s">
        <v>183</v>
      </c>
      <c r="C56" s="259"/>
      <c r="D56" s="259"/>
    </row>
    <row r="57" spans="1:10" x14ac:dyDescent="0.2">
      <c r="A57" s="575"/>
      <c r="B57" s="258" t="s">
        <v>184</v>
      </c>
      <c r="C57" s="259"/>
      <c r="D57" s="259"/>
    </row>
  </sheetData>
  <mergeCells count="9">
    <mergeCell ref="H1:I1"/>
    <mergeCell ref="A10:A21"/>
    <mergeCell ref="G20:G31"/>
    <mergeCell ref="L21:Q23"/>
    <mergeCell ref="A22:A33"/>
    <mergeCell ref="G32:G43"/>
    <mergeCell ref="A34:A45"/>
    <mergeCell ref="G44:G55"/>
    <mergeCell ref="A46:A57"/>
  </mergeCells>
  <hyperlinks>
    <hyperlink ref="H1:I1" location="Index!A1" display="Regresar al Índice" xr:uid="{C5820BCF-88B9-4009-BCDB-4124A981711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
  <dimension ref="A1:R14"/>
  <sheetViews>
    <sheetView workbookViewId="0">
      <selection activeCell="B3" sqref="B3"/>
    </sheetView>
  </sheetViews>
  <sheetFormatPr baseColWidth="10" defaultColWidth="10.85546875" defaultRowHeight="12.75" x14ac:dyDescent="0.2"/>
  <cols>
    <col min="1" max="1" width="36.5703125" style="140" customWidth="1"/>
    <col min="2" max="2" width="9.7109375" style="140" customWidth="1"/>
    <col min="3" max="3" width="15.28515625" style="140" customWidth="1"/>
    <col min="4" max="4" width="11.140625" style="140" customWidth="1"/>
    <col min="5" max="5" width="10.85546875" style="140" customWidth="1"/>
    <col min="6" max="6" width="7" style="140" customWidth="1"/>
    <col min="7" max="10" width="6.85546875" style="140" customWidth="1"/>
    <col min="11" max="11" width="6.7109375" style="140" customWidth="1"/>
    <col min="12" max="13" width="6" style="140" bestFit="1" customWidth="1"/>
    <col min="14" max="14" width="7" style="140" customWidth="1"/>
    <col min="15" max="16" width="5.140625" style="140" customWidth="1"/>
    <col min="17" max="17" width="11" style="140" bestFit="1" customWidth="1"/>
    <col min="18" max="16384" width="10.85546875" style="140"/>
  </cols>
  <sheetData>
    <row r="1" spans="1:18" ht="15" customHeight="1" x14ac:dyDescent="0.25">
      <c r="A1" s="12" t="s">
        <v>1035</v>
      </c>
      <c r="B1" s="115"/>
      <c r="C1" s="115"/>
      <c r="D1" s="115"/>
      <c r="E1" s="115"/>
      <c r="F1" s="115"/>
      <c r="G1" s="115"/>
      <c r="H1" s="525" t="s">
        <v>39</v>
      </c>
      <c r="I1" s="525"/>
      <c r="J1" s="539"/>
      <c r="K1" s="539"/>
      <c r="L1" s="115"/>
      <c r="M1" s="115"/>
      <c r="N1" s="63"/>
      <c r="O1" s="63"/>
      <c r="P1" s="63"/>
      <c r="Q1" s="63"/>
      <c r="R1" s="116"/>
    </row>
    <row r="2" spans="1:18" x14ac:dyDescent="0.2">
      <c r="A2" s="140" t="s">
        <v>325</v>
      </c>
    </row>
    <row r="4" spans="1:18" ht="15.75" customHeight="1" x14ac:dyDescent="0.2">
      <c r="A4" s="540" t="s">
        <v>362</v>
      </c>
      <c r="B4" s="543">
        <v>2020</v>
      </c>
      <c r="C4" s="543"/>
      <c r="D4" s="544" t="s">
        <v>53</v>
      </c>
      <c r="E4" s="544"/>
    </row>
    <row r="5" spans="1:18" ht="24" customHeight="1" x14ac:dyDescent="0.2">
      <c r="A5" s="541"/>
      <c r="B5" s="144" t="s">
        <v>42</v>
      </c>
      <c r="C5" s="144" t="s">
        <v>50</v>
      </c>
      <c r="D5" s="142" t="s">
        <v>363</v>
      </c>
      <c r="E5" s="142" t="s">
        <v>364</v>
      </c>
    </row>
    <row r="6" spans="1:18" ht="25.5" x14ac:dyDescent="0.2">
      <c r="A6" s="55" t="s">
        <v>328</v>
      </c>
      <c r="B6" s="57">
        <v>3313</v>
      </c>
      <c r="C6" s="252">
        <v>3438</v>
      </c>
      <c r="D6" s="58">
        <f>C6-B6</f>
        <v>125</v>
      </c>
      <c r="E6" s="131">
        <f>C6/B6-1</f>
        <v>3.7730153939028011E-2</v>
      </c>
    </row>
    <row r="7" spans="1:18" x14ac:dyDescent="0.2">
      <c r="A7" s="56" t="s">
        <v>329</v>
      </c>
      <c r="B7" s="59">
        <v>29849</v>
      </c>
      <c r="C7" s="253">
        <v>30152</v>
      </c>
      <c r="D7" s="58">
        <f t="shared" ref="D7:D13" si="0">C7-B7</f>
        <v>303</v>
      </c>
      <c r="E7" s="131">
        <f t="shared" ref="E7:E13" si="1">C7/B7-1</f>
        <v>1.0151093838989489E-2</v>
      </c>
    </row>
    <row r="8" spans="1:18" x14ac:dyDescent="0.2">
      <c r="A8" s="55" t="s">
        <v>330</v>
      </c>
      <c r="B8" s="57">
        <v>11861</v>
      </c>
      <c r="C8" s="252">
        <v>11840</v>
      </c>
      <c r="D8" s="58">
        <f t="shared" si="0"/>
        <v>-21</v>
      </c>
      <c r="E8" s="131">
        <f t="shared" si="1"/>
        <v>-1.7705083888374107E-3</v>
      </c>
    </row>
    <row r="9" spans="1:18" ht="16.5" customHeight="1" x14ac:dyDescent="0.2">
      <c r="A9" s="56" t="s">
        <v>365</v>
      </c>
      <c r="B9" s="60">
        <v>156</v>
      </c>
      <c r="C9" s="253">
        <v>159</v>
      </c>
      <c r="D9" s="58">
        <f t="shared" si="0"/>
        <v>3</v>
      </c>
      <c r="E9" s="131">
        <f t="shared" si="1"/>
        <v>1.9230769230769162E-2</v>
      </c>
    </row>
    <row r="10" spans="1:18" ht="18.75" customHeight="1" x14ac:dyDescent="0.2">
      <c r="A10" s="55" t="s">
        <v>332</v>
      </c>
      <c r="B10" s="57">
        <v>15496</v>
      </c>
      <c r="C10" s="254">
        <v>15465</v>
      </c>
      <c r="D10" s="58">
        <f t="shared" si="0"/>
        <v>-31</v>
      </c>
      <c r="E10" s="131">
        <f t="shared" si="1"/>
        <v>-2.000516262261276E-3</v>
      </c>
    </row>
    <row r="11" spans="1:18" x14ac:dyDescent="0.2">
      <c r="A11" s="56" t="s">
        <v>333</v>
      </c>
      <c r="B11" s="60">
        <v>134</v>
      </c>
      <c r="C11" s="253">
        <v>125</v>
      </c>
      <c r="D11" s="58">
        <f t="shared" si="0"/>
        <v>-9</v>
      </c>
      <c r="E11" s="131">
        <f t="shared" si="1"/>
        <v>-6.7164179104477584E-2</v>
      </c>
    </row>
    <row r="12" spans="1:18" x14ac:dyDescent="0.2">
      <c r="A12" s="55" t="s">
        <v>334</v>
      </c>
      <c r="B12" s="57">
        <v>31214</v>
      </c>
      <c r="C12" s="253">
        <v>31084</v>
      </c>
      <c r="D12" s="58">
        <f t="shared" si="0"/>
        <v>-130</v>
      </c>
      <c r="E12" s="131">
        <f t="shared" si="1"/>
        <v>-4.1647978471198721E-3</v>
      </c>
    </row>
    <row r="13" spans="1:18" ht="16.5" customHeight="1" x14ac:dyDescent="0.2">
      <c r="A13" s="56" t="s">
        <v>335</v>
      </c>
      <c r="B13" s="59">
        <v>6344</v>
      </c>
      <c r="C13" s="252">
        <v>6053</v>
      </c>
      <c r="D13" s="58">
        <f t="shared" si="0"/>
        <v>-291</v>
      </c>
      <c r="E13" s="131">
        <f t="shared" si="1"/>
        <v>-4.5870113493064357E-2</v>
      </c>
    </row>
    <row r="14" spans="1:18" x14ac:dyDescent="0.2">
      <c r="A14" s="42" t="s">
        <v>366</v>
      </c>
      <c r="B14" s="43">
        <v>98367</v>
      </c>
      <c r="C14" s="43">
        <f>SUM(C6:C13)</f>
        <v>98316</v>
      </c>
      <c r="D14" s="61">
        <f>SUM(D6:D13)</f>
        <v>-51</v>
      </c>
      <c r="E14" s="132">
        <f>C14/B14-1</f>
        <v>-5.1846655890697146E-4</v>
      </c>
    </row>
  </sheetData>
  <mergeCells count="4">
    <mergeCell ref="A4:A5"/>
    <mergeCell ref="H1:K1"/>
    <mergeCell ref="B4:C4"/>
    <mergeCell ref="D4:E4"/>
  </mergeCells>
  <hyperlinks>
    <hyperlink ref="L1:M1" location="Index!A1" display="Regresar al Índice" xr:uid="{00000000-0004-0000-1700-000000000000}"/>
    <hyperlink ref="H1:J1" location="Index!A1" display="Regresar al Índice" xr:uid="{00000000-0004-0000-1700-000001000000}"/>
    <hyperlink ref="H1:I1" location="Index!A1" display="Regresar al Índice" xr:uid="{00000000-0004-0000-1700-000002000000}"/>
  </hyperlink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B0EE7-D316-44B6-AA70-70A4E739853C}">
  <sheetPr codeName="Hoja156"/>
  <dimension ref="A1:I864"/>
  <sheetViews>
    <sheetView workbookViewId="0">
      <selection activeCell="B3" sqref="B3"/>
    </sheetView>
  </sheetViews>
  <sheetFormatPr baseColWidth="10" defaultRowHeight="12.75" x14ac:dyDescent="0.2"/>
  <cols>
    <col min="1" max="1" width="43.7109375" style="11" customWidth="1"/>
    <col min="2" max="2" width="32.7109375" style="11" customWidth="1"/>
    <col min="3" max="3" width="50.7109375" style="11" customWidth="1"/>
    <col min="4" max="4" width="14.7109375" style="11" customWidth="1"/>
    <col min="5" max="5" width="11.7109375" style="11" customWidth="1"/>
    <col min="6" max="6" width="14.7109375" style="11" customWidth="1"/>
    <col min="7" max="7" width="11.7109375" style="11" customWidth="1"/>
    <col min="8" max="8" width="4.7109375" style="11" customWidth="1"/>
    <col min="9" max="9" width="11.7109375" style="11" customWidth="1"/>
    <col min="10" max="16384" width="11.42578125" style="11"/>
  </cols>
  <sheetData>
    <row r="1" spans="1:9" ht="15" x14ac:dyDescent="0.25">
      <c r="A1" s="12" t="s">
        <v>1330</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484</v>
      </c>
      <c r="B6" s="11" t="s">
        <v>718</v>
      </c>
      <c r="C6" s="11" t="s">
        <v>485</v>
      </c>
      <c r="D6" s="11" t="s">
        <v>1325</v>
      </c>
      <c r="E6" s="11" t="s">
        <v>719</v>
      </c>
      <c r="F6" s="11" t="s">
        <v>857</v>
      </c>
      <c r="G6" s="11" t="s">
        <v>720</v>
      </c>
      <c r="H6" s="11" t="s">
        <v>486</v>
      </c>
      <c r="I6" s="11" t="s">
        <v>170</v>
      </c>
    </row>
    <row r="7" spans="1:9" x14ac:dyDescent="0.2">
      <c r="A7" s="11">
        <v>39</v>
      </c>
      <c r="B7" s="11" t="s">
        <v>62</v>
      </c>
      <c r="C7" s="11" t="s">
        <v>494</v>
      </c>
      <c r="D7" s="11">
        <v>167972</v>
      </c>
      <c r="E7" s="11">
        <v>0.23855558916720301</v>
      </c>
      <c r="F7" s="11">
        <v>166048</v>
      </c>
      <c r="G7" s="11">
        <v>0.237717086774582</v>
      </c>
      <c r="H7" s="11">
        <v>1924</v>
      </c>
      <c r="I7" s="11">
        <v>1.1587010984775501</v>
      </c>
    </row>
    <row r="8" spans="1:9" x14ac:dyDescent="0.2">
      <c r="A8" s="11">
        <v>39</v>
      </c>
      <c r="B8" s="11" t="s">
        <v>62</v>
      </c>
      <c r="C8" s="11" t="s">
        <v>490</v>
      </c>
      <c r="D8" s="11">
        <v>120965</v>
      </c>
      <c r="E8" s="11">
        <v>0.17179575669522701</v>
      </c>
      <c r="F8" s="11">
        <v>119828</v>
      </c>
      <c r="G8" s="11">
        <v>0.171547763743162</v>
      </c>
      <c r="H8" s="11">
        <v>1137</v>
      </c>
      <c r="I8" s="11">
        <v>0.94886003271355002</v>
      </c>
    </row>
    <row r="9" spans="1:9" x14ac:dyDescent="0.2">
      <c r="A9" s="11">
        <v>83</v>
      </c>
      <c r="B9" s="11" t="s">
        <v>218</v>
      </c>
      <c r="C9" s="11" t="s">
        <v>489</v>
      </c>
      <c r="D9" s="11">
        <v>8320</v>
      </c>
      <c r="E9" s="11">
        <v>0.56815077847582596</v>
      </c>
      <c r="F9" s="11">
        <v>7192</v>
      </c>
      <c r="G9" s="11">
        <v>0.53784026323661405</v>
      </c>
      <c r="H9" s="11">
        <v>1128</v>
      </c>
      <c r="I9" s="11">
        <v>15.6840934371524</v>
      </c>
    </row>
    <row r="10" spans="1:9" x14ac:dyDescent="0.2">
      <c r="A10" s="11">
        <v>23</v>
      </c>
      <c r="B10" s="11" t="s">
        <v>204</v>
      </c>
      <c r="C10" s="11" t="s">
        <v>489</v>
      </c>
      <c r="D10" s="11">
        <v>16380</v>
      </c>
      <c r="E10" s="11">
        <v>0.46518232420765598</v>
      </c>
      <c r="F10" s="11">
        <v>15408</v>
      </c>
      <c r="G10" s="11">
        <v>0.450579015089484</v>
      </c>
      <c r="H10" s="11">
        <v>972</v>
      </c>
      <c r="I10" s="11">
        <v>6.3084112149532698</v>
      </c>
    </row>
    <row r="11" spans="1:9" x14ac:dyDescent="0.2">
      <c r="A11" s="11">
        <v>67</v>
      </c>
      <c r="B11" s="11" t="s">
        <v>202</v>
      </c>
      <c r="C11" s="11" t="s">
        <v>494</v>
      </c>
      <c r="D11" s="11">
        <v>28075</v>
      </c>
      <c r="E11" s="11">
        <v>0.40511680928125099</v>
      </c>
      <c r="F11" s="11">
        <v>27178</v>
      </c>
      <c r="G11" s="11">
        <v>0.40001177457574699</v>
      </c>
      <c r="H11" s="11">
        <v>897</v>
      </c>
      <c r="I11" s="11">
        <v>3.3004636102730101</v>
      </c>
    </row>
    <row r="12" spans="1:9" x14ac:dyDescent="0.2">
      <c r="A12" s="11">
        <v>39</v>
      </c>
      <c r="B12" s="11" t="s">
        <v>62</v>
      </c>
      <c r="C12" s="11" t="s">
        <v>488</v>
      </c>
      <c r="D12" s="11">
        <v>43721</v>
      </c>
      <c r="E12" s="11">
        <v>6.2093020943843502E-2</v>
      </c>
      <c r="F12" s="11">
        <v>42885</v>
      </c>
      <c r="G12" s="11">
        <v>6.1394881397715997E-2</v>
      </c>
      <c r="H12" s="11">
        <v>836</v>
      </c>
      <c r="I12" s="11">
        <v>1.9493995569546601</v>
      </c>
    </row>
    <row r="13" spans="1:9" x14ac:dyDescent="0.2">
      <c r="A13" s="11">
        <v>120</v>
      </c>
      <c r="B13" s="11" t="s">
        <v>200</v>
      </c>
      <c r="C13" s="11" t="s">
        <v>490</v>
      </c>
      <c r="D13" s="11">
        <v>112345</v>
      </c>
      <c r="E13" s="11">
        <v>0.28239307044179501</v>
      </c>
      <c r="F13" s="11">
        <v>111515</v>
      </c>
      <c r="G13" s="11">
        <v>0.28041672114988098</v>
      </c>
      <c r="H13" s="11">
        <v>830</v>
      </c>
      <c r="I13" s="11">
        <v>0.74429448953055</v>
      </c>
    </row>
    <row r="14" spans="1:9" x14ac:dyDescent="0.2">
      <c r="A14" s="11">
        <v>97</v>
      </c>
      <c r="B14" s="11" t="s">
        <v>201</v>
      </c>
      <c r="C14" s="11" t="s">
        <v>490</v>
      </c>
      <c r="D14" s="11">
        <v>43739</v>
      </c>
      <c r="E14" s="11">
        <v>0.50141003301540699</v>
      </c>
      <c r="F14" s="11">
        <v>42915</v>
      </c>
      <c r="G14" s="11">
        <v>0.498924606173342</v>
      </c>
      <c r="H14" s="11">
        <v>824</v>
      </c>
      <c r="I14" s="11">
        <v>1.92007456600256</v>
      </c>
    </row>
    <row r="15" spans="1:9" x14ac:dyDescent="0.2">
      <c r="A15" s="11">
        <v>39</v>
      </c>
      <c r="B15" s="11" t="s">
        <v>62</v>
      </c>
      <c r="C15" s="11" t="s">
        <v>492</v>
      </c>
      <c r="D15" s="11">
        <v>152027</v>
      </c>
      <c r="E15" s="11">
        <v>0.215910333593232</v>
      </c>
      <c r="F15" s="11">
        <v>151281</v>
      </c>
      <c r="G15" s="11">
        <v>0.216576403234881</v>
      </c>
      <c r="H15" s="11">
        <v>746</v>
      </c>
      <c r="I15" s="11">
        <v>0.49312207084828402</v>
      </c>
    </row>
    <row r="16" spans="1:9" x14ac:dyDescent="0.2">
      <c r="A16" s="11">
        <v>120</v>
      </c>
      <c r="B16" s="11" t="s">
        <v>200</v>
      </c>
      <c r="C16" s="11" t="s">
        <v>492</v>
      </c>
      <c r="D16" s="11">
        <v>90151</v>
      </c>
      <c r="E16" s="11">
        <v>0.226605702909771</v>
      </c>
      <c r="F16" s="11">
        <v>89531</v>
      </c>
      <c r="G16" s="11">
        <v>0.225135537472716</v>
      </c>
      <c r="H16" s="11">
        <v>620</v>
      </c>
      <c r="I16" s="11">
        <v>0.69249757067384499</v>
      </c>
    </row>
    <row r="17" spans="1:9" x14ac:dyDescent="0.2">
      <c r="A17" s="11">
        <v>98</v>
      </c>
      <c r="B17" s="11" t="s">
        <v>203</v>
      </c>
      <c r="C17" s="11" t="s">
        <v>490</v>
      </c>
      <c r="D17" s="11">
        <v>35636</v>
      </c>
      <c r="E17" s="11">
        <v>0.31248684672044902</v>
      </c>
      <c r="F17" s="11">
        <v>35071</v>
      </c>
      <c r="G17" s="11">
        <v>0.311717284839435</v>
      </c>
      <c r="H17" s="11">
        <v>565</v>
      </c>
      <c r="I17" s="11">
        <v>1.61101764991018</v>
      </c>
    </row>
    <row r="18" spans="1:9" x14ac:dyDescent="0.2">
      <c r="A18" s="11">
        <v>98</v>
      </c>
      <c r="B18" s="11" t="s">
        <v>203</v>
      </c>
      <c r="C18" s="11" t="s">
        <v>491</v>
      </c>
      <c r="D18" s="11">
        <v>13894</v>
      </c>
      <c r="E18" s="11">
        <v>0.12183444405471799</v>
      </c>
      <c r="F18" s="11">
        <v>13395</v>
      </c>
      <c r="G18" s="11">
        <v>0.119057142095299</v>
      </c>
      <c r="H18" s="11">
        <v>499</v>
      </c>
      <c r="I18" s="11">
        <v>3.7252706233669399</v>
      </c>
    </row>
    <row r="19" spans="1:9" x14ac:dyDescent="0.2">
      <c r="A19" s="11">
        <v>9</v>
      </c>
      <c r="B19" s="11" t="s">
        <v>316</v>
      </c>
      <c r="C19" s="11" t="s">
        <v>492</v>
      </c>
      <c r="D19" s="11">
        <v>879</v>
      </c>
      <c r="E19" s="11">
        <v>0.39827820570910699</v>
      </c>
      <c r="F19" s="11">
        <v>419</v>
      </c>
      <c r="G19" s="11">
        <v>0.23059988992845301</v>
      </c>
      <c r="H19" s="11">
        <v>460</v>
      </c>
      <c r="I19" s="11">
        <v>109.785202863962</v>
      </c>
    </row>
    <row r="20" spans="1:9" x14ac:dyDescent="0.2">
      <c r="A20" s="11">
        <v>39</v>
      </c>
      <c r="B20" s="11" t="s">
        <v>62</v>
      </c>
      <c r="C20" s="11" t="s">
        <v>487</v>
      </c>
      <c r="D20" s="11">
        <v>177552</v>
      </c>
      <c r="E20" s="11">
        <v>0.25216120524739399</v>
      </c>
      <c r="F20" s="11">
        <v>177105</v>
      </c>
      <c r="G20" s="11">
        <v>0.25354647242491501</v>
      </c>
      <c r="H20" s="11">
        <v>447</v>
      </c>
      <c r="I20" s="11">
        <v>0.25239264842888998</v>
      </c>
    </row>
    <row r="21" spans="1:9" x14ac:dyDescent="0.2">
      <c r="A21" s="11">
        <v>85</v>
      </c>
      <c r="B21" s="11" t="s">
        <v>211</v>
      </c>
      <c r="C21" s="11" t="s">
        <v>489</v>
      </c>
      <c r="D21" s="11">
        <v>3578</v>
      </c>
      <c r="E21" s="11">
        <v>0.50034960145434204</v>
      </c>
      <c r="F21" s="11">
        <v>3193</v>
      </c>
      <c r="G21" s="11">
        <v>0.47366859516392201</v>
      </c>
      <c r="H21" s="11">
        <v>385</v>
      </c>
      <c r="I21" s="11">
        <v>12.0576260569997</v>
      </c>
    </row>
    <row r="22" spans="1:9" x14ac:dyDescent="0.2">
      <c r="A22" s="11">
        <v>39</v>
      </c>
      <c r="B22" s="11" t="s">
        <v>62</v>
      </c>
      <c r="C22" s="11" t="s">
        <v>491</v>
      </c>
      <c r="D22" s="11">
        <v>32684</v>
      </c>
      <c r="E22" s="11">
        <v>4.6418158242688398E-2</v>
      </c>
      <c r="F22" s="11">
        <v>32312</v>
      </c>
      <c r="G22" s="11">
        <v>4.6258398221359402E-2</v>
      </c>
      <c r="H22" s="11">
        <v>372</v>
      </c>
      <c r="I22" s="11">
        <v>1.1512750680861701</v>
      </c>
    </row>
    <row r="23" spans="1:9" x14ac:dyDescent="0.2">
      <c r="A23" s="11">
        <v>2</v>
      </c>
      <c r="B23" s="11" t="s">
        <v>301</v>
      </c>
      <c r="C23" s="11" t="s">
        <v>489</v>
      </c>
      <c r="D23" s="11">
        <v>1497</v>
      </c>
      <c r="E23" s="11">
        <v>0.26102877070619002</v>
      </c>
      <c r="F23" s="11">
        <v>1144</v>
      </c>
      <c r="G23" s="11">
        <v>0.21991541714725099</v>
      </c>
      <c r="H23" s="11">
        <v>353</v>
      </c>
      <c r="I23" s="11">
        <v>30.856643356643399</v>
      </c>
    </row>
    <row r="24" spans="1:9" x14ac:dyDescent="0.2">
      <c r="A24" s="11">
        <v>97</v>
      </c>
      <c r="B24" s="11" t="s">
        <v>201</v>
      </c>
      <c r="C24" s="11" t="s">
        <v>492</v>
      </c>
      <c r="D24" s="11">
        <v>14944</v>
      </c>
      <c r="E24" s="11">
        <v>0.171313279530448</v>
      </c>
      <c r="F24" s="11">
        <v>14594</v>
      </c>
      <c r="G24" s="11">
        <v>0.16966808114863699</v>
      </c>
      <c r="H24" s="11">
        <v>350</v>
      </c>
      <c r="I24" s="11">
        <v>2.3982458544607299</v>
      </c>
    </row>
    <row r="25" spans="1:9" x14ac:dyDescent="0.2">
      <c r="A25" s="11">
        <v>15</v>
      </c>
      <c r="B25" s="11" t="s">
        <v>313</v>
      </c>
      <c r="C25" s="11" t="s">
        <v>489</v>
      </c>
      <c r="D25" s="11">
        <v>4674</v>
      </c>
      <c r="E25" s="11">
        <v>0.40348756906077299</v>
      </c>
      <c r="F25" s="11">
        <v>4333</v>
      </c>
      <c r="G25" s="11">
        <v>0.39177215189873399</v>
      </c>
      <c r="H25" s="11">
        <v>341</v>
      </c>
      <c r="I25" s="11">
        <v>7.86983614124164</v>
      </c>
    </row>
    <row r="26" spans="1:9" x14ac:dyDescent="0.2">
      <c r="A26" s="11">
        <v>53</v>
      </c>
      <c r="B26" s="11" t="s">
        <v>209</v>
      </c>
      <c r="C26" s="11" t="s">
        <v>490</v>
      </c>
      <c r="D26" s="11">
        <v>19576</v>
      </c>
      <c r="E26" s="11">
        <v>0.57258182456345597</v>
      </c>
      <c r="F26" s="11">
        <v>19255</v>
      </c>
      <c r="G26" s="11">
        <v>0.56322578758007402</v>
      </c>
      <c r="H26" s="11">
        <v>321</v>
      </c>
      <c r="I26" s="11">
        <v>1.6670994546871001</v>
      </c>
    </row>
    <row r="27" spans="1:9" x14ac:dyDescent="0.2">
      <c r="A27" s="11">
        <v>70</v>
      </c>
      <c r="B27" s="11" t="s">
        <v>214</v>
      </c>
      <c r="C27" s="11" t="s">
        <v>490</v>
      </c>
      <c r="D27" s="11">
        <v>36857</v>
      </c>
      <c r="E27" s="11">
        <v>0.72113089414987297</v>
      </c>
      <c r="F27" s="11">
        <v>36545</v>
      </c>
      <c r="G27" s="11">
        <v>0.72353441960838705</v>
      </c>
      <c r="H27" s="11">
        <v>312</v>
      </c>
      <c r="I27" s="11">
        <v>0.85374196196470498</v>
      </c>
    </row>
    <row r="28" spans="1:9" x14ac:dyDescent="0.2">
      <c r="A28" s="11">
        <v>70</v>
      </c>
      <c r="B28" s="11" t="s">
        <v>214</v>
      </c>
      <c r="C28" s="11" t="s">
        <v>491</v>
      </c>
      <c r="D28" s="11">
        <v>4343</v>
      </c>
      <c r="E28" s="11">
        <v>8.4973586382312699E-2</v>
      </c>
      <c r="F28" s="11">
        <v>4060</v>
      </c>
      <c r="G28" s="11">
        <v>8.0381714149953501E-2</v>
      </c>
      <c r="H28" s="11">
        <v>283</v>
      </c>
      <c r="I28" s="11">
        <v>6.9704433497537002</v>
      </c>
    </row>
    <row r="29" spans="1:9" x14ac:dyDescent="0.2">
      <c r="A29" s="11">
        <v>86</v>
      </c>
      <c r="B29" s="11" t="s">
        <v>213</v>
      </c>
      <c r="C29" s="11" t="s">
        <v>489</v>
      </c>
      <c r="D29" s="11">
        <v>1647</v>
      </c>
      <c r="E29" s="11">
        <v>0.65253565768621202</v>
      </c>
      <c r="F29" s="11">
        <v>1412</v>
      </c>
      <c r="G29" s="11">
        <v>0.62312444836716696</v>
      </c>
      <c r="H29" s="11">
        <v>235</v>
      </c>
      <c r="I29" s="11">
        <v>16.643059490085001</v>
      </c>
    </row>
    <row r="30" spans="1:9" x14ac:dyDescent="0.2">
      <c r="A30" s="11">
        <v>98</v>
      </c>
      <c r="B30" s="11" t="s">
        <v>203</v>
      </c>
      <c r="C30" s="11" t="s">
        <v>494</v>
      </c>
      <c r="D30" s="11">
        <v>16229</v>
      </c>
      <c r="E30" s="11">
        <v>0.142309715889162</v>
      </c>
      <c r="F30" s="11">
        <v>16003</v>
      </c>
      <c r="G30" s="11">
        <v>0.142237509888098</v>
      </c>
      <c r="H30" s="11">
        <v>226</v>
      </c>
      <c r="I30" s="11">
        <v>1.4122352058989001</v>
      </c>
    </row>
    <row r="31" spans="1:9" x14ac:dyDescent="0.2">
      <c r="A31" s="11">
        <v>93</v>
      </c>
      <c r="B31" s="11" t="s">
        <v>317</v>
      </c>
      <c r="C31" s="11" t="s">
        <v>489</v>
      </c>
      <c r="D31" s="11">
        <v>6283</v>
      </c>
      <c r="E31" s="11">
        <v>0.170497408482809</v>
      </c>
      <c r="F31" s="11">
        <v>6078</v>
      </c>
      <c r="G31" s="11">
        <v>0.16474223450967601</v>
      </c>
      <c r="H31" s="11">
        <v>205</v>
      </c>
      <c r="I31" s="11">
        <v>3.37282000658112</v>
      </c>
    </row>
    <row r="32" spans="1:9" x14ac:dyDescent="0.2">
      <c r="A32" s="11">
        <v>50</v>
      </c>
      <c r="B32" s="11" t="s">
        <v>210</v>
      </c>
      <c r="C32" s="11" t="s">
        <v>489</v>
      </c>
      <c r="D32" s="11">
        <v>6944</v>
      </c>
      <c r="E32" s="11">
        <v>0.80631676730143997</v>
      </c>
      <c r="F32" s="11">
        <v>6751</v>
      </c>
      <c r="G32" s="11">
        <v>0.802448591465589</v>
      </c>
      <c r="H32" s="11">
        <v>193</v>
      </c>
      <c r="I32" s="11">
        <v>2.8588357280402898</v>
      </c>
    </row>
    <row r="33" spans="1:9" x14ac:dyDescent="0.2">
      <c r="A33" s="11">
        <v>98</v>
      </c>
      <c r="B33" s="11" t="s">
        <v>203</v>
      </c>
      <c r="C33" s="11" t="s">
        <v>488</v>
      </c>
      <c r="D33" s="11">
        <v>9316</v>
      </c>
      <c r="E33" s="11">
        <v>8.1690634864959699E-2</v>
      </c>
      <c r="F33" s="11">
        <v>9132</v>
      </c>
      <c r="G33" s="11">
        <v>8.1166839986134401E-2</v>
      </c>
      <c r="H33" s="11">
        <v>184</v>
      </c>
      <c r="I33" s="11">
        <v>2.0148926850635198</v>
      </c>
    </row>
    <row r="34" spans="1:9" x14ac:dyDescent="0.2">
      <c r="A34" s="11">
        <v>108</v>
      </c>
      <c r="B34" s="11" t="s">
        <v>216</v>
      </c>
      <c r="C34" s="11" t="s">
        <v>489</v>
      </c>
      <c r="D34" s="11">
        <v>1344</v>
      </c>
      <c r="E34" s="11">
        <v>0.38487972508591101</v>
      </c>
      <c r="F34" s="11">
        <v>1166</v>
      </c>
      <c r="G34" s="11">
        <v>0.35025533193151098</v>
      </c>
      <c r="H34" s="11">
        <v>178</v>
      </c>
      <c r="I34" s="11">
        <v>15.2658662092624</v>
      </c>
    </row>
    <row r="35" spans="1:9" x14ac:dyDescent="0.2">
      <c r="A35" s="11">
        <v>70</v>
      </c>
      <c r="B35" s="11" t="s">
        <v>214</v>
      </c>
      <c r="C35" s="11" t="s">
        <v>492</v>
      </c>
      <c r="D35" s="11">
        <v>3778</v>
      </c>
      <c r="E35" s="11">
        <v>7.3918998239092107E-2</v>
      </c>
      <c r="F35" s="11">
        <v>3604</v>
      </c>
      <c r="G35" s="11">
        <v>7.1353620146904495E-2</v>
      </c>
      <c r="H35" s="11">
        <v>174</v>
      </c>
      <c r="I35" s="11">
        <v>4.8279689234184104</v>
      </c>
    </row>
    <row r="36" spans="1:9" x14ac:dyDescent="0.2">
      <c r="A36" s="11">
        <v>39</v>
      </c>
      <c r="B36" s="11" t="s">
        <v>62</v>
      </c>
      <c r="C36" s="11" t="s">
        <v>493</v>
      </c>
      <c r="D36" s="11">
        <v>282</v>
      </c>
      <c r="E36" s="11">
        <v>4.0049934599308901E-4</v>
      </c>
      <c r="F36" s="11">
        <v>114</v>
      </c>
      <c r="G36" s="11">
        <v>1.63204301721805E-4</v>
      </c>
      <c r="H36" s="11">
        <v>168</v>
      </c>
      <c r="I36" s="11">
        <v>147.36842105263199</v>
      </c>
    </row>
    <row r="37" spans="1:9" x14ac:dyDescent="0.2">
      <c r="A37" s="11">
        <v>8</v>
      </c>
      <c r="B37" s="11" t="s">
        <v>206</v>
      </c>
      <c r="C37" s="11" t="s">
        <v>490</v>
      </c>
      <c r="D37" s="11">
        <v>6022</v>
      </c>
      <c r="E37" s="11">
        <v>0.51544979885303399</v>
      </c>
      <c r="F37" s="11">
        <v>5865</v>
      </c>
      <c r="G37" s="11">
        <v>0.51370762897433697</v>
      </c>
      <c r="H37" s="11">
        <v>157</v>
      </c>
      <c r="I37" s="11">
        <v>2.6768968456948099</v>
      </c>
    </row>
    <row r="38" spans="1:9" x14ac:dyDescent="0.2">
      <c r="A38" s="11">
        <v>67</v>
      </c>
      <c r="B38" s="11" t="s">
        <v>202</v>
      </c>
      <c r="C38" s="11" t="s">
        <v>488</v>
      </c>
      <c r="D38" s="11">
        <v>8180</v>
      </c>
      <c r="E38" s="11">
        <v>0.118035814779008</v>
      </c>
      <c r="F38" s="11">
        <v>8042</v>
      </c>
      <c r="G38" s="11">
        <v>0.11836392269991</v>
      </c>
      <c r="H38" s="11">
        <v>138</v>
      </c>
      <c r="I38" s="11">
        <v>1.71599104700324</v>
      </c>
    </row>
    <row r="39" spans="1:9" x14ac:dyDescent="0.2">
      <c r="A39" s="11">
        <v>67</v>
      </c>
      <c r="B39" s="11" t="s">
        <v>202</v>
      </c>
      <c r="C39" s="11" t="s">
        <v>490</v>
      </c>
      <c r="D39" s="11">
        <v>3545</v>
      </c>
      <c r="E39" s="11">
        <v>5.1153663006305798E-2</v>
      </c>
      <c r="F39" s="11">
        <v>3414</v>
      </c>
      <c r="G39" s="11">
        <v>5.0248002001677901E-2</v>
      </c>
      <c r="H39" s="11">
        <v>131</v>
      </c>
      <c r="I39" s="11">
        <v>3.8371411833626201</v>
      </c>
    </row>
    <row r="40" spans="1:9" x14ac:dyDescent="0.2">
      <c r="A40" s="11">
        <v>83</v>
      </c>
      <c r="B40" s="11" t="s">
        <v>218</v>
      </c>
      <c r="C40" s="11" t="s">
        <v>490</v>
      </c>
      <c r="D40" s="11">
        <v>2481</v>
      </c>
      <c r="E40" s="11">
        <v>0.16942092324501501</v>
      </c>
      <c r="F40" s="11">
        <v>2351</v>
      </c>
      <c r="G40" s="11">
        <v>0.17581513610529501</v>
      </c>
      <c r="H40" s="11">
        <v>130</v>
      </c>
      <c r="I40" s="11">
        <v>5.52956188855807</v>
      </c>
    </row>
    <row r="41" spans="1:9" x14ac:dyDescent="0.2">
      <c r="A41" s="11">
        <v>97</v>
      </c>
      <c r="B41" s="11" t="s">
        <v>201</v>
      </c>
      <c r="C41" s="11" t="s">
        <v>494</v>
      </c>
      <c r="D41" s="11">
        <v>6856</v>
      </c>
      <c r="E41" s="11">
        <v>7.8595011005135704E-2</v>
      </c>
      <c r="F41" s="11">
        <v>6726</v>
      </c>
      <c r="G41" s="11">
        <v>7.8195663547055705E-2</v>
      </c>
      <c r="H41" s="11">
        <v>130</v>
      </c>
      <c r="I41" s="11">
        <v>1.93279809693725</v>
      </c>
    </row>
    <row r="42" spans="1:9" x14ac:dyDescent="0.2">
      <c r="A42" s="11">
        <v>39</v>
      </c>
      <c r="B42" s="11" t="s">
        <v>62</v>
      </c>
      <c r="C42" s="11" t="s">
        <v>495</v>
      </c>
      <c r="D42" s="11">
        <v>4711</v>
      </c>
      <c r="E42" s="11">
        <v>6.6906114147994404E-3</v>
      </c>
      <c r="F42" s="11">
        <v>4586</v>
      </c>
      <c r="G42" s="11">
        <v>6.5653941025982402E-3</v>
      </c>
      <c r="H42" s="11">
        <v>125</v>
      </c>
      <c r="I42" s="11">
        <v>2.7256868730920298</v>
      </c>
    </row>
    <row r="43" spans="1:9" x14ac:dyDescent="0.2">
      <c r="A43" s="11">
        <v>2</v>
      </c>
      <c r="B43" s="11" t="s">
        <v>301</v>
      </c>
      <c r="C43" s="11" t="s">
        <v>488</v>
      </c>
      <c r="D43" s="11">
        <v>504</v>
      </c>
      <c r="E43" s="11">
        <v>8.78814298169137E-2</v>
      </c>
      <c r="F43" s="11">
        <v>380</v>
      </c>
      <c r="G43" s="11">
        <v>7.3048827374086897E-2</v>
      </c>
      <c r="H43" s="11">
        <v>124</v>
      </c>
      <c r="I43" s="11">
        <v>32.631578947368403</v>
      </c>
    </row>
    <row r="44" spans="1:9" x14ac:dyDescent="0.2">
      <c r="A44" s="11">
        <v>101</v>
      </c>
      <c r="B44" s="11" t="s">
        <v>212</v>
      </c>
      <c r="C44" s="11" t="s">
        <v>492</v>
      </c>
      <c r="D44" s="11">
        <v>7362</v>
      </c>
      <c r="E44" s="11">
        <v>0.24487759446514101</v>
      </c>
      <c r="F44" s="11">
        <v>7248</v>
      </c>
      <c r="G44" s="11">
        <v>0.24405683884436699</v>
      </c>
      <c r="H44" s="11">
        <v>114</v>
      </c>
      <c r="I44" s="11">
        <v>1.5728476821192101</v>
      </c>
    </row>
    <row r="45" spans="1:9" x14ac:dyDescent="0.2">
      <c r="A45" s="11">
        <v>13</v>
      </c>
      <c r="B45" s="11" t="s">
        <v>244</v>
      </c>
      <c r="C45" s="11" t="s">
        <v>490</v>
      </c>
      <c r="D45" s="11">
        <v>5018</v>
      </c>
      <c r="E45" s="11">
        <v>0.52500523121992004</v>
      </c>
      <c r="F45" s="11">
        <v>4904</v>
      </c>
      <c r="G45" s="11">
        <v>0.52153568010209495</v>
      </c>
      <c r="H45" s="11">
        <v>114</v>
      </c>
      <c r="I45" s="11">
        <v>2.3246329526916698</v>
      </c>
    </row>
    <row r="46" spans="1:9" x14ac:dyDescent="0.2">
      <c r="A46" s="11">
        <v>6</v>
      </c>
      <c r="B46" s="11" t="s">
        <v>230</v>
      </c>
      <c r="C46" s="11" t="s">
        <v>489</v>
      </c>
      <c r="D46" s="11">
        <v>3061</v>
      </c>
      <c r="E46" s="11">
        <v>0.51995923220655704</v>
      </c>
      <c r="F46" s="11">
        <v>2949</v>
      </c>
      <c r="G46" s="11">
        <v>0.51673383564044195</v>
      </c>
      <c r="H46" s="11">
        <v>112</v>
      </c>
      <c r="I46" s="11">
        <v>3.79789759240421</v>
      </c>
    </row>
    <row r="47" spans="1:9" x14ac:dyDescent="0.2">
      <c r="A47" s="11">
        <v>101</v>
      </c>
      <c r="B47" s="11" t="s">
        <v>212</v>
      </c>
      <c r="C47" s="11" t="s">
        <v>488</v>
      </c>
      <c r="D47" s="11">
        <v>2635</v>
      </c>
      <c r="E47" s="11">
        <v>8.7646354443853103E-2</v>
      </c>
      <c r="F47" s="11">
        <v>2528</v>
      </c>
      <c r="G47" s="11">
        <v>8.51235773452758E-2</v>
      </c>
      <c r="H47" s="11">
        <v>107</v>
      </c>
      <c r="I47" s="11">
        <v>4.2325949367088702</v>
      </c>
    </row>
    <row r="48" spans="1:9" x14ac:dyDescent="0.2">
      <c r="A48" s="11">
        <v>8</v>
      </c>
      <c r="B48" s="11" t="s">
        <v>206</v>
      </c>
      <c r="C48" s="11" t="s">
        <v>489</v>
      </c>
      <c r="D48" s="11">
        <v>1445</v>
      </c>
      <c r="E48" s="11">
        <v>0.123683985277754</v>
      </c>
      <c r="F48" s="11">
        <v>1339</v>
      </c>
      <c r="G48" s="11">
        <v>0.11728124726285399</v>
      </c>
      <c r="H48" s="11">
        <v>106</v>
      </c>
      <c r="I48" s="11">
        <v>7.9163554891710204</v>
      </c>
    </row>
    <row r="49" spans="1:9" x14ac:dyDescent="0.2">
      <c r="A49" s="11">
        <v>15</v>
      </c>
      <c r="B49" s="11" t="s">
        <v>313</v>
      </c>
      <c r="C49" s="11" t="s">
        <v>490</v>
      </c>
      <c r="D49" s="11">
        <v>1101</v>
      </c>
      <c r="E49" s="11">
        <v>9.5044889502762395E-2</v>
      </c>
      <c r="F49" s="11">
        <v>1007</v>
      </c>
      <c r="G49" s="11">
        <v>9.1048824593128394E-2</v>
      </c>
      <c r="H49" s="11">
        <v>94</v>
      </c>
      <c r="I49" s="11">
        <v>9.3346573982125101</v>
      </c>
    </row>
    <row r="50" spans="1:9" x14ac:dyDescent="0.2">
      <c r="A50" s="11">
        <v>98</v>
      </c>
      <c r="B50" s="11" t="s">
        <v>203</v>
      </c>
      <c r="C50" s="11" t="s">
        <v>492</v>
      </c>
      <c r="D50" s="11">
        <v>27562</v>
      </c>
      <c r="E50" s="11">
        <v>0.241687127323746</v>
      </c>
      <c r="F50" s="11">
        <v>27475</v>
      </c>
      <c r="G50" s="11">
        <v>0.24420268600734199</v>
      </c>
      <c r="H50" s="11">
        <v>87</v>
      </c>
      <c r="I50" s="11">
        <v>0.31665150136488401</v>
      </c>
    </row>
    <row r="51" spans="1:9" x14ac:dyDescent="0.2">
      <c r="A51" s="11">
        <v>43</v>
      </c>
      <c r="B51" s="11" t="s">
        <v>217</v>
      </c>
      <c r="C51" s="11" t="s">
        <v>488</v>
      </c>
      <c r="D51" s="11">
        <v>920</v>
      </c>
      <c r="E51" s="11">
        <v>0.35384615384615398</v>
      </c>
      <c r="F51" s="11">
        <v>835</v>
      </c>
      <c r="G51" s="11">
        <v>0.337237479806139</v>
      </c>
      <c r="H51" s="11">
        <v>85</v>
      </c>
      <c r="I51" s="11">
        <v>10.179640718562901</v>
      </c>
    </row>
    <row r="52" spans="1:9" x14ac:dyDescent="0.2">
      <c r="A52" s="11">
        <v>79</v>
      </c>
      <c r="B52" s="11" t="s">
        <v>296</v>
      </c>
      <c r="C52" s="11" t="s">
        <v>489</v>
      </c>
      <c r="D52" s="11">
        <v>656</v>
      </c>
      <c r="E52" s="11">
        <v>0.40196078431372601</v>
      </c>
      <c r="F52" s="11">
        <v>576</v>
      </c>
      <c r="G52" s="11">
        <v>0.37065637065637103</v>
      </c>
      <c r="H52" s="11">
        <v>80</v>
      </c>
      <c r="I52" s="11">
        <v>13.8888888888889</v>
      </c>
    </row>
    <row r="53" spans="1:9" x14ac:dyDescent="0.2">
      <c r="A53" s="11">
        <v>36</v>
      </c>
      <c r="B53" s="11" t="s">
        <v>253</v>
      </c>
      <c r="C53" s="11" t="s">
        <v>488</v>
      </c>
      <c r="D53" s="11">
        <v>137</v>
      </c>
      <c r="E53" s="11">
        <v>0.18870523415977999</v>
      </c>
      <c r="F53" s="11">
        <v>62</v>
      </c>
      <c r="G53" s="11">
        <v>9.7026604068857603E-2</v>
      </c>
      <c r="H53" s="11">
        <v>75</v>
      </c>
      <c r="I53" s="11">
        <v>120.967741935484</v>
      </c>
    </row>
    <row r="54" spans="1:9" x14ac:dyDescent="0.2">
      <c r="A54" s="11">
        <v>67</v>
      </c>
      <c r="B54" s="11" t="s">
        <v>202</v>
      </c>
      <c r="C54" s="11" t="s">
        <v>492</v>
      </c>
      <c r="D54" s="11">
        <v>14861</v>
      </c>
      <c r="E54" s="11">
        <v>0.21444135005266901</v>
      </c>
      <c r="F54" s="11">
        <v>14789</v>
      </c>
      <c r="G54" s="11">
        <v>0.21766775090884999</v>
      </c>
      <c r="H54" s="11">
        <v>72</v>
      </c>
      <c r="I54" s="11">
        <v>0.48684833322063498</v>
      </c>
    </row>
    <row r="55" spans="1:9" x14ac:dyDescent="0.2">
      <c r="A55" s="11">
        <v>63</v>
      </c>
      <c r="B55" s="11" t="s">
        <v>205</v>
      </c>
      <c r="C55" s="11" t="s">
        <v>488</v>
      </c>
      <c r="D55" s="11">
        <v>2240</v>
      </c>
      <c r="E55" s="11">
        <v>0.10648412245674101</v>
      </c>
      <c r="F55" s="11">
        <v>2172</v>
      </c>
      <c r="G55" s="11">
        <v>0.10411274086856501</v>
      </c>
      <c r="H55" s="11">
        <v>68</v>
      </c>
      <c r="I55" s="11">
        <v>3.1307550644567299</v>
      </c>
    </row>
    <row r="56" spans="1:9" x14ac:dyDescent="0.2">
      <c r="A56" s="11">
        <v>97</v>
      </c>
      <c r="B56" s="11" t="s">
        <v>201</v>
      </c>
      <c r="C56" s="11" t="s">
        <v>491</v>
      </c>
      <c r="D56" s="11">
        <v>6295</v>
      </c>
      <c r="E56" s="11">
        <v>7.2163884812912693E-2</v>
      </c>
      <c r="F56" s="11">
        <v>6227</v>
      </c>
      <c r="G56" s="11">
        <v>7.2394349822705303E-2</v>
      </c>
      <c r="H56" s="11">
        <v>68</v>
      </c>
      <c r="I56" s="11">
        <v>1.09201862855308</v>
      </c>
    </row>
    <row r="57" spans="1:9" x14ac:dyDescent="0.2">
      <c r="A57" s="11">
        <v>21</v>
      </c>
      <c r="B57" s="11" t="s">
        <v>245</v>
      </c>
      <c r="C57" s="11" t="s">
        <v>489</v>
      </c>
      <c r="D57" s="11">
        <v>1838</v>
      </c>
      <c r="E57" s="11">
        <v>0.59791802212101497</v>
      </c>
      <c r="F57" s="11">
        <v>1771</v>
      </c>
      <c r="G57" s="11">
        <v>0.60361281526925703</v>
      </c>
      <c r="H57" s="11">
        <v>67</v>
      </c>
      <c r="I57" s="11">
        <v>3.7831733483907302</v>
      </c>
    </row>
    <row r="58" spans="1:9" x14ac:dyDescent="0.2">
      <c r="A58" s="11">
        <v>15</v>
      </c>
      <c r="B58" s="11" t="s">
        <v>313</v>
      </c>
      <c r="C58" s="11" t="s">
        <v>492</v>
      </c>
      <c r="D58" s="11">
        <v>2330</v>
      </c>
      <c r="E58" s="11">
        <v>0.20113950276243101</v>
      </c>
      <c r="F58" s="11">
        <v>2264</v>
      </c>
      <c r="G58" s="11">
        <v>0.204701627486438</v>
      </c>
      <c r="H58" s="11">
        <v>66</v>
      </c>
      <c r="I58" s="11">
        <v>2.9151943462897498</v>
      </c>
    </row>
    <row r="59" spans="1:9" x14ac:dyDescent="0.2">
      <c r="A59" s="11">
        <v>101</v>
      </c>
      <c r="B59" s="11" t="s">
        <v>212</v>
      </c>
      <c r="C59" s="11" t="s">
        <v>494</v>
      </c>
      <c r="D59" s="11">
        <v>3533</v>
      </c>
      <c r="E59" s="11">
        <v>0.117515965939329</v>
      </c>
      <c r="F59" s="11">
        <v>3469</v>
      </c>
      <c r="G59" s="11">
        <v>0.116809212741599</v>
      </c>
      <c r="H59" s="11">
        <v>64</v>
      </c>
      <c r="I59" s="11">
        <v>1.84491207840876</v>
      </c>
    </row>
    <row r="60" spans="1:9" x14ac:dyDescent="0.2">
      <c r="A60" s="11">
        <v>63</v>
      </c>
      <c r="B60" s="11" t="s">
        <v>205</v>
      </c>
      <c r="C60" s="11" t="s">
        <v>490</v>
      </c>
      <c r="D60" s="11">
        <v>8552</v>
      </c>
      <c r="E60" s="11">
        <v>0.40654116752234298</v>
      </c>
      <c r="F60" s="11">
        <v>8489</v>
      </c>
      <c r="G60" s="11">
        <v>0.40691208896558301</v>
      </c>
      <c r="H60" s="11">
        <v>63</v>
      </c>
      <c r="I60" s="11">
        <v>0.74213688302509095</v>
      </c>
    </row>
    <row r="61" spans="1:9" x14ac:dyDescent="0.2">
      <c r="A61" s="11">
        <v>21</v>
      </c>
      <c r="B61" s="11" t="s">
        <v>245</v>
      </c>
      <c r="C61" s="11" t="s">
        <v>490</v>
      </c>
      <c r="D61" s="11">
        <v>622</v>
      </c>
      <c r="E61" s="11">
        <v>0.20234222511385799</v>
      </c>
      <c r="F61" s="11">
        <v>561</v>
      </c>
      <c r="G61" s="11">
        <v>0.19120654396728001</v>
      </c>
      <c r="H61" s="11">
        <v>61</v>
      </c>
      <c r="I61" s="11">
        <v>10.873440285205</v>
      </c>
    </row>
    <row r="62" spans="1:9" x14ac:dyDescent="0.2">
      <c r="A62" s="11">
        <v>6</v>
      </c>
      <c r="B62" s="11" t="s">
        <v>230</v>
      </c>
      <c r="C62" s="11" t="s">
        <v>492</v>
      </c>
      <c r="D62" s="11">
        <v>1673</v>
      </c>
      <c r="E62" s="11">
        <v>0.28418549346016603</v>
      </c>
      <c r="F62" s="11">
        <v>1612</v>
      </c>
      <c r="G62" s="11">
        <v>0.28246013667426001</v>
      </c>
      <c r="H62" s="11">
        <v>61</v>
      </c>
      <c r="I62" s="11">
        <v>3.7841191066997601</v>
      </c>
    </row>
    <row r="63" spans="1:9" x14ac:dyDescent="0.2">
      <c r="A63" s="11">
        <v>101</v>
      </c>
      <c r="B63" s="11" t="s">
        <v>212</v>
      </c>
      <c r="C63" s="11" t="s">
        <v>490</v>
      </c>
      <c r="D63" s="11">
        <v>6463</v>
      </c>
      <c r="E63" s="11">
        <v>0.21497472059606201</v>
      </c>
      <c r="F63" s="11">
        <v>6404</v>
      </c>
      <c r="G63" s="11">
        <v>0.21563741666105499</v>
      </c>
      <c r="H63" s="11">
        <v>59</v>
      </c>
      <c r="I63" s="11">
        <v>0.92129918800749599</v>
      </c>
    </row>
    <row r="64" spans="1:9" x14ac:dyDescent="0.2">
      <c r="A64" s="11">
        <v>53</v>
      </c>
      <c r="B64" s="11" t="s">
        <v>209</v>
      </c>
      <c r="C64" s="11" t="s">
        <v>489</v>
      </c>
      <c r="D64" s="11">
        <v>1676</v>
      </c>
      <c r="E64" s="11">
        <v>4.9021615139372303E-2</v>
      </c>
      <c r="F64" s="11">
        <v>1621</v>
      </c>
      <c r="G64" s="11">
        <v>4.7415684324450799E-2</v>
      </c>
      <c r="H64" s="11">
        <v>55</v>
      </c>
      <c r="I64" s="11">
        <v>3.3929673041332502</v>
      </c>
    </row>
    <row r="65" spans="1:9" x14ac:dyDescent="0.2">
      <c r="A65" s="11">
        <v>67</v>
      </c>
      <c r="B65" s="11" t="s">
        <v>202</v>
      </c>
      <c r="C65" s="11" t="s">
        <v>489</v>
      </c>
      <c r="D65" s="11">
        <v>1328</v>
      </c>
      <c r="E65" s="11">
        <v>1.9162782643829101E-2</v>
      </c>
      <c r="F65" s="11">
        <v>1275</v>
      </c>
      <c r="G65" s="11">
        <v>1.8765730097287402E-2</v>
      </c>
      <c r="H65" s="11">
        <v>53</v>
      </c>
      <c r="I65" s="11">
        <v>4.1568627450980298</v>
      </c>
    </row>
    <row r="66" spans="1:9" x14ac:dyDescent="0.2">
      <c r="A66" s="11">
        <v>78</v>
      </c>
      <c r="B66" s="11" t="s">
        <v>239</v>
      </c>
      <c r="C66" s="11" t="s">
        <v>490</v>
      </c>
      <c r="D66" s="11">
        <v>1280</v>
      </c>
      <c r="E66" s="11">
        <v>0.341060484945377</v>
      </c>
      <c r="F66" s="11">
        <v>1227</v>
      </c>
      <c r="G66" s="11">
        <v>0.32851405622489999</v>
      </c>
      <c r="H66" s="11">
        <v>53</v>
      </c>
      <c r="I66" s="11">
        <v>4.31947840260798</v>
      </c>
    </row>
    <row r="67" spans="1:9" x14ac:dyDescent="0.2">
      <c r="A67" s="11">
        <v>97</v>
      </c>
      <c r="B67" s="11" t="s">
        <v>201</v>
      </c>
      <c r="C67" s="11" t="s">
        <v>487</v>
      </c>
      <c r="D67" s="11">
        <v>7703</v>
      </c>
      <c r="E67" s="11">
        <v>8.83047505502568E-2</v>
      </c>
      <c r="F67" s="11">
        <v>7650</v>
      </c>
      <c r="G67" s="11">
        <v>8.8937975934429994E-2</v>
      </c>
      <c r="H67" s="11">
        <v>53</v>
      </c>
      <c r="I67" s="11">
        <v>0.69281045751634596</v>
      </c>
    </row>
    <row r="68" spans="1:9" x14ac:dyDescent="0.2">
      <c r="A68" s="11">
        <v>23</v>
      </c>
      <c r="B68" s="11" t="s">
        <v>204</v>
      </c>
      <c r="C68" s="11" t="s">
        <v>492</v>
      </c>
      <c r="D68" s="11">
        <v>6119</v>
      </c>
      <c r="E68" s="11">
        <v>0.17377598545950201</v>
      </c>
      <c r="F68" s="11">
        <v>6068</v>
      </c>
      <c r="G68" s="11">
        <v>0.17744765469645599</v>
      </c>
      <c r="H68" s="11">
        <v>51</v>
      </c>
      <c r="I68" s="11">
        <v>0.84047462096241699</v>
      </c>
    </row>
    <row r="69" spans="1:9" x14ac:dyDescent="0.2">
      <c r="A69" s="11">
        <v>15</v>
      </c>
      <c r="B69" s="11" t="s">
        <v>313</v>
      </c>
      <c r="C69" s="11" t="s">
        <v>487</v>
      </c>
      <c r="D69" s="11">
        <v>1468</v>
      </c>
      <c r="E69" s="11">
        <v>0.12672651933701701</v>
      </c>
      <c r="F69" s="11">
        <v>1420</v>
      </c>
      <c r="G69" s="11">
        <v>0.12839059674502701</v>
      </c>
      <c r="H69" s="11">
        <v>48</v>
      </c>
      <c r="I69" s="11">
        <v>3.3802816901408401</v>
      </c>
    </row>
    <row r="70" spans="1:9" x14ac:dyDescent="0.2">
      <c r="A70" s="11">
        <v>119</v>
      </c>
      <c r="B70" s="11" t="s">
        <v>322</v>
      </c>
      <c r="C70" s="11" t="s">
        <v>489</v>
      </c>
      <c r="D70" s="11">
        <v>2148</v>
      </c>
      <c r="E70" s="11">
        <v>0.747910863509749</v>
      </c>
      <c r="F70" s="11">
        <v>2102</v>
      </c>
      <c r="G70" s="11">
        <v>0.74118476727785598</v>
      </c>
      <c r="H70" s="11">
        <v>46</v>
      </c>
      <c r="I70" s="11">
        <v>2.1883920076118102</v>
      </c>
    </row>
    <row r="71" spans="1:9" x14ac:dyDescent="0.2">
      <c r="A71" s="11">
        <v>23</v>
      </c>
      <c r="B71" s="11" t="s">
        <v>204</v>
      </c>
      <c r="C71" s="11" t="s">
        <v>491</v>
      </c>
      <c r="D71" s="11">
        <v>1435</v>
      </c>
      <c r="E71" s="11">
        <v>4.07531523344314E-2</v>
      </c>
      <c r="F71" s="11">
        <v>1389</v>
      </c>
      <c r="G71" s="11">
        <v>4.0618785822903299E-2</v>
      </c>
      <c r="H71" s="11">
        <v>46</v>
      </c>
      <c r="I71" s="11">
        <v>3.31173506119511</v>
      </c>
    </row>
    <row r="72" spans="1:9" x14ac:dyDescent="0.2">
      <c r="A72" s="11">
        <v>67</v>
      </c>
      <c r="B72" s="11" t="s">
        <v>202</v>
      </c>
      <c r="C72" s="11" t="s">
        <v>491</v>
      </c>
      <c r="D72" s="11">
        <v>3464</v>
      </c>
      <c r="E72" s="11">
        <v>4.9984848703481903E-2</v>
      </c>
      <c r="F72" s="11">
        <v>3418</v>
      </c>
      <c r="G72" s="11">
        <v>5.03068748804145E-2</v>
      </c>
      <c r="H72" s="11">
        <v>46</v>
      </c>
      <c r="I72" s="11">
        <v>1.3458162668227101</v>
      </c>
    </row>
    <row r="73" spans="1:9" x14ac:dyDescent="0.2">
      <c r="A73" s="11">
        <v>101</v>
      </c>
      <c r="B73" s="11" t="s">
        <v>212</v>
      </c>
      <c r="C73" s="11" t="s">
        <v>487</v>
      </c>
      <c r="D73" s="11">
        <v>4406</v>
      </c>
      <c r="E73" s="11">
        <v>0.14655401809473101</v>
      </c>
      <c r="F73" s="11">
        <v>4361</v>
      </c>
      <c r="G73" s="11">
        <v>0.146844905380834</v>
      </c>
      <c r="H73" s="11">
        <v>45</v>
      </c>
      <c r="I73" s="11">
        <v>1.03187342352671</v>
      </c>
    </row>
    <row r="74" spans="1:9" x14ac:dyDescent="0.2">
      <c r="A74" s="11">
        <v>106</v>
      </c>
      <c r="B74" s="11" t="s">
        <v>229</v>
      </c>
      <c r="C74" s="11" t="s">
        <v>488</v>
      </c>
      <c r="D74" s="11">
        <v>76</v>
      </c>
      <c r="E74" s="11">
        <v>2.4731532704197898E-2</v>
      </c>
      <c r="F74" s="11">
        <v>37</v>
      </c>
      <c r="G74" s="11">
        <v>1.21391076115486E-2</v>
      </c>
      <c r="H74" s="11">
        <v>39</v>
      </c>
      <c r="I74" s="11">
        <v>105.40540540540501</v>
      </c>
    </row>
    <row r="75" spans="1:9" x14ac:dyDescent="0.2">
      <c r="A75" s="11">
        <v>47</v>
      </c>
      <c r="B75" s="11" t="s">
        <v>237</v>
      </c>
      <c r="C75" s="11" t="s">
        <v>488</v>
      </c>
      <c r="D75" s="11">
        <v>104</v>
      </c>
      <c r="E75" s="11">
        <v>7.7554064131245298E-2</v>
      </c>
      <c r="F75" s="11">
        <v>68</v>
      </c>
      <c r="G75" s="11">
        <v>5.2550231839258103E-2</v>
      </c>
      <c r="H75" s="11">
        <v>36</v>
      </c>
      <c r="I75" s="11">
        <v>52.941176470588204</v>
      </c>
    </row>
    <row r="76" spans="1:9" x14ac:dyDescent="0.2">
      <c r="A76" s="11">
        <v>96</v>
      </c>
      <c r="B76" s="11" t="s">
        <v>252</v>
      </c>
      <c r="C76" s="11" t="s">
        <v>489</v>
      </c>
      <c r="D76" s="11">
        <v>188</v>
      </c>
      <c r="E76" s="11">
        <v>0.34622467771638998</v>
      </c>
      <c r="F76" s="11">
        <v>152</v>
      </c>
      <c r="G76" s="11">
        <v>0.30645161290322598</v>
      </c>
      <c r="H76" s="11">
        <v>36</v>
      </c>
      <c r="I76" s="11">
        <v>23.684210526315798</v>
      </c>
    </row>
    <row r="77" spans="1:9" x14ac:dyDescent="0.2">
      <c r="A77" s="11">
        <v>93</v>
      </c>
      <c r="B77" s="11" t="s">
        <v>317</v>
      </c>
      <c r="C77" s="11" t="s">
        <v>488</v>
      </c>
      <c r="D77" s="11">
        <v>3900</v>
      </c>
      <c r="E77" s="11">
        <v>0.10583159208705301</v>
      </c>
      <c r="F77" s="11">
        <v>3865</v>
      </c>
      <c r="G77" s="11">
        <v>0.104759581503768</v>
      </c>
      <c r="H77" s="11">
        <v>35</v>
      </c>
      <c r="I77" s="11">
        <v>0.90556274256143898</v>
      </c>
    </row>
    <row r="78" spans="1:9" x14ac:dyDescent="0.2">
      <c r="A78" s="11">
        <v>42</v>
      </c>
      <c r="B78" s="11" t="s">
        <v>233</v>
      </c>
      <c r="C78" s="11" t="s">
        <v>494</v>
      </c>
      <c r="D78" s="11">
        <v>531</v>
      </c>
      <c r="E78" s="11">
        <v>0.833594976452119</v>
      </c>
      <c r="F78" s="11">
        <v>497</v>
      </c>
      <c r="G78" s="11">
        <v>0.81342062193125997</v>
      </c>
      <c r="H78" s="11">
        <v>34</v>
      </c>
      <c r="I78" s="11">
        <v>6.8410462776659999</v>
      </c>
    </row>
    <row r="79" spans="1:9" x14ac:dyDescent="0.2">
      <c r="A79" s="11">
        <v>93</v>
      </c>
      <c r="B79" s="11" t="s">
        <v>317</v>
      </c>
      <c r="C79" s="11" t="s">
        <v>491</v>
      </c>
      <c r="D79" s="11">
        <v>1688</v>
      </c>
      <c r="E79" s="11">
        <v>4.5806083959729703E-2</v>
      </c>
      <c r="F79" s="11">
        <v>1654</v>
      </c>
      <c r="G79" s="11">
        <v>4.4831137854393702E-2</v>
      </c>
      <c r="H79" s="11">
        <v>34</v>
      </c>
      <c r="I79" s="11">
        <v>2.0556227327690499</v>
      </c>
    </row>
    <row r="80" spans="1:9" x14ac:dyDescent="0.2">
      <c r="A80" s="11">
        <v>20</v>
      </c>
      <c r="B80" s="11" t="s">
        <v>231</v>
      </c>
      <c r="C80" s="11" t="s">
        <v>494</v>
      </c>
      <c r="D80" s="11">
        <v>124</v>
      </c>
      <c r="E80" s="11">
        <v>0.43661971830985902</v>
      </c>
      <c r="F80" s="11">
        <v>91</v>
      </c>
      <c r="G80" s="11">
        <v>0.40265486725663702</v>
      </c>
      <c r="H80" s="11">
        <v>33</v>
      </c>
      <c r="I80" s="11">
        <v>36.263736263736298</v>
      </c>
    </row>
    <row r="81" spans="1:9" x14ac:dyDescent="0.2">
      <c r="A81" s="11">
        <v>86</v>
      </c>
      <c r="B81" s="11" t="s">
        <v>213</v>
      </c>
      <c r="C81" s="11" t="s">
        <v>488</v>
      </c>
      <c r="D81" s="11">
        <v>361</v>
      </c>
      <c r="E81" s="11">
        <v>0.14302694136291599</v>
      </c>
      <c r="F81" s="11">
        <v>328</v>
      </c>
      <c r="G81" s="11">
        <v>0.144748455428067</v>
      </c>
      <c r="H81" s="11">
        <v>33</v>
      </c>
      <c r="I81" s="11">
        <v>10.060975609756101</v>
      </c>
    </row>
    <row r="82" spans="1:9" x14ac:dyDescent="0.2">
      <c r="A82" s="11">
        <v>13</v>
      </c>
      <c r="B82" s="11" t="s">
        <v>244</v>
      </c>
      <c r="C82" s="11" t="s">
        <v>492</v>
      </c>
      <c r="D82" s="11">
        <v>1425</v>
      </c>
      <c r="E82" s="11">
        <v>0.149089767733836</v>
      </c>
      <c r="F82" s="11">
        <v>1395</v>
      </c>
      <c r="G82" s="11">
        <v>0.14835690736998799</v>
      </c>
      <c r="H82" s="11">
        <v>30</v>
      </c>
      <c r="I82" s="11">
        <v>2.1505376344085998</v>
      </c>
    </row>
    <row r="83" spans="1:9" x14ac:dyDescent="0.2">
      <c r="A83" s="11">
        <v>18</v>
      </c>
      <c r="B83" s="11" t="s">
        <v>323</v>
      </c>
      <c r="C83" s="11" t="s">
        <v>490</v>
      </c>
      <c r="D83" s="11">
        <v>1449</v>
      </c>
      <c r="E83" s="11">
        <v>0.28289730573994498</v>
      </c>
      <c r="F83" s="11">
        <v>1419</v>
      </c>
      <c r="G83" s="11">
        <v>0.27736512900703703</v>
      </c>
      <c r="H83" s="11">
        <v>30</v>
      </c>
      <c r="I83" s="11">
        <v>2.1141649048625801</v>
      </c>
    </row>
    <row r="84" spans="1:9" x14ac:dyDescent="0.2">
      <c r="A84" s="11">
        <v>5</v>
      </c>
      <c r="B84" s="11" t="s">
        <v>234</v>
      </c>
      <c r="C84" s="11" t="s">
        <v>489</v>
      </c>
      <c r="D84" s="11">
        <v>63</v>
      </c>
      <c r="E84" s="11">
        <v>3.6542923433874698E-2</v>
      </c>
      <c r="F84" s="11">
        <v>35</v>
      </c>
      <c r="G84" s="11">
        <v>2.0920502092050201E-2</v>
      </c>
      <c r="H84" s="11">
        <v>28</v>
      </c>
      <c r="I84" s="11">
        <v>80</v>
      </c>
    </row>
    <row r="85" spans="1:9" x14ac:dyDescent="0.2">
      <c r="A85" s="11">
        <v>65</v>
      </c>
      <c r="B85" s="11" t="s">
        <v>255</v>
      </c>
      <c r="C85" s="11" t="s">
        <v>494</v>
      </c>
      <c r="D85" s="11">
        <v>161</v>
      </c>
      <c r="E85" s="11">
        <v>0.35777777777777803</v>
      </c>
      <c r="F85" s="11">
        <v>133</v>
      </c>
      <c r="G85" s="11">
        <v>0.31442080378250598</v>
      </c>
      <c r="H85" s="11">
        <v>28</v>
      </c>
      <c r="I85" s="11">
        <v>21.052631578947398</v>
      </c>
    </row>
    <row r="86" spans="1:9" x14ac:dyDescent="0.2">
      <c r="A86" s="11">
        <v>16</v>
      </c>
      <c r="B86" s="11" t="s">
        <v>319</v>
      </c>
      <c r="C86" s="11" t="s">
        <v>490</v>
      </c>
      <c r="D86" s="11">
        <v>2121</v>
      </c>
      <c r="E86" s="11">
        <v>0.69449901768172895</v>
      </c>
      <c r="F86" s="11">
        <v>2094</v>
      </c>
      <c r="G86" s="11">
        <v>0.70244884267024499</v>
      </c>
      <c r="H86" s="11">
        <v>27</v>
      </c>
      <c r="I86" s="11">
        <v>1.2893982808022999</v>
      </c>
    </row>
    <row r="87" spans="1:9" x14ac:dyDescent="0.2">
      <c r="A87" s="11">
        <v>73</v>
      </c>
      <c r="B87" s="11" t="s">
        <v>240</v>
      </c>
      <c r="C87" s="11" t="s">
        <v>489</v>
      </c>
      <c r="D87" s="11">
        <v>5812</v>
      </c>
      <c r="E87" s="11">
        <v>0.41178971234235501</v>
      </c>
      <c r="F87" s="11">
        <v>5785</v>
      </c>
      <c r="G87" s="11">
        <v>0.41136315153239</v>
      </c>
      <c r="H87" s="11">
        <v>27</v>
      </c>
      <c r="I87" s="11">
        <v>0.46672428694900497</v>
      </c>
    </row>
    <row r="88" spans="1:9" x14ac:dyDescent="0.2">
      <c r="A88" s="11">
        <v>2</v>
      </c>
      <c r="B88" s="11" t="s">
        <v>301</v>
      </c>
      <c r="C88" s="11" t="s">
        <v>492</v>
      </c>
      <c r="D88" s="11">
        <v>956</v>
      </c>
      <c r="E88" s="11">
        <v>0.16669572798605101</v>
      </c>
      <c r="F88" s="11">
        <v>930</v>
      </c>
      <c r="G88" s="11">
        <v>0.17877739331026499</v>
      </c>
      <c r="H88" s="11">
        <v>26</v>
      </c>
      <c r="I88" s="11">
        <v>2.7956989247311901</v>
      </c>
    </row>
    <row r="89" spans="1:9" x14ac:dyDescent="0.2">
      <c r="A89" s="11">
        <v>2</v>
      </c>
      <c r="B89" s="11" t="s">
        <v>301</v>
      </c>
      <c r="C89" s="11" t="s">
        <v>490</v>
      </c>
      <c r="D89" s="11">
        <v>2267</v>
      </c>
      <c r="E89" s="11">
        <v>0.39529206625980801</v>
      </c>
      <c r="F89" s="11">
        <v>2241</v>
      </c>
      <c r="G89" s="11">
        <v>0.43079584775086499</v>
      </c>
      <c r="H89" s="11">
        <v>26</v>
      </c>
      <c r="I89" s="11">
        <v>1.16019634091924</v>
      </c>
    </row>
    <row r="90" spans="1:9" x14ac:dyDescent="0.2">
      <c r="A90" s="11">
        <v>30</v>
      </c>
      <c r="B90" s="11" t="s">
        <v>226</v>
      </c>
      <c r="C90" s="11" t="s">
        <v>494</v>
      </c>
      <c r="D90" s="11">
        <v>1333</v>
      </c>
      <c r="E90" s="11">
        <v>0.229195323246217</v>
      </c>
      <c r="F90" s="11">
        <v>1307</v>
      </c>
      <c r="G90" s="11">
        <v>0.22410836762688599</v>
      </c>
      <c r="H90" s="11">
        <v>26</v>
      </c>
      <c r="I90" s="11">
        <v>1.9892884468248</v>
      </c>
    </row>
    <row r="91" spans="1:9" x14ac:dyDescent="0.2">
      <c r="A91" s="11">
        <v>55</v>
      </c>
      <c r="B91" s="11" t="s">
        <v>302</v>
      </c>
      <c r="C91" s="11" t="s">
        <v>488</v>
      </c>
      <c r="D91" s="11">
        <v>113</v>
      </c>
      <c r="E91" s="11">
        <v>0.10089285714285701</v>
      </c>
      <c r="F91" s="11">
        <v>87</v>
      </c>
      <c r="G91" s="11">
        <v>8.0705009276437895E-2</v>
      </c>
      <c r="H91" s="11">
        <v>26</v>
      </c>
      <c r="I91" s="11">
        <v>29.8850574712644</v>
      </c>
    </row>
    <row r="92" spans="1:9" x14ac:dyDescent="0.2">
      <c r="A92" s="11">
        <v>83</v>
      </c>
      <c r="B92" s="11" t="s">
        <v>218</v>
      </c>
      <c r="C92" s="11" t="s">
        <v>492</v>
      </c>
      <c r="D92" s="11">
        <v>1414</v>
      </c>
      <c r="E92" s="11">
        <v>9.6558317399617594E-2</v>
      </c>
      <c r="F92" s="11">
        <v>1388</v>
      </c>
      <c r="G92" s="11">
        <v>0.10379898294944701</v>
      </c>
      <c r="H92" s="11">
        <v>26</v>
      </c>
      <c r="I92" s="11">
        <v>1.8731988472622501</v>
      </c>
    </row>
    <row r="93" spans="1:9" x14ac:dyDescent="0.2">
      <c r="A93" s="11">
        <v>83</v>
      </c>
      <c r="B93" s="11" t="s">
        <v>218</v>
      </c>
      <c r="C93" s="11" t="s">
        <v>494</v>
      </c>
      <c r="D93" s="11">
        <v>482</v>
      </c>
      <c r="E93" s="11">
        <v>3.2914504233815901E-2</v>
      </c>
      <c r="F93" s="11">
        <v>456</v>
      </c>
      <c r="G93" s="11">
        <v>3.4101106790308103E-2</v>
      </c>
      <c r="H93" s="11">
        <v>26</v>
      </c>
      <c r="I93" s="11">
        <v>5.7017543859649198</v>
      </c>
    </row>
    <row r="94" spans="1:9" x14ac:dyDescent="0.2">
      <c r="A94" s="11">
        <v>113</v>
      </c>
      <c r="B94" s="11" t="s">
        <v>321</v>
      </c>
      <c r="C94" s="11" t="s">
        <v>488</v>
      </c>
      <c r="D94" s="11">
        <v>140</v>
      </c>
      <c r="E94" s="11">
        <v>3.1432420296362798E-2</v>
      </c>
      <c r="F94" s="11">
        <v>115</v>
      </c>
      <c r="G94" s="11">
        <v>2.54424778761062E-2</v>
      </c>
      <c r="H94" s="11">
        <v>25</v>
      </c>
      <c r="I94" s="11">
        <v>21.739130434782599</v>
      </c>
    </row>
    <row r="95" spans="1:9" x14ac:dyDescent="0.2">
      <c r="A95" s="11">
        <v>121</v>
      </c>
      <c r="B95" s="11" t="s">
        <v>207</v>
      </c>
      <c r="C95" s="11" t="s">
        <v>494</v>
      </c>
      <c r="D95" s="11">
        <v>274</v>
      </c>
      <c r="E95" s="11">
        <v>3.6937179832839E-2</v>
      </c>
      <c r="F95" s="11">
        <v>249</v>
      </c>
      <c r="G95" s="11">
        <v>3.18292215262687E-2</v>
      </c>
      <c r="H95" s="11">
        <v>25</v>
      </c>
      <c r="I95" s="11">
        <v>10.040160642570299</v>
      </c>
    </row>
    <row r="96" spans="1:9" x14ac:dyDescent="0.2">
      <c r="A96" s="11">
        <v>124</v>
      </c>
      <c r="B96" s="11" t="s">
        <v>285</v>
      </c>
      <c r="C96" s="11" t="s">
        <v>492</v>
      </c>
      <c r="D96" s="11">
        <v>1962</v>
      </c>
      <c r="E96" s="11">
        <v>0.31599291351264303</v>
      </c>
      <c r="F96" s="11">
        <v>1937</v>
      </c>
      <c r="G96" s="11">
        <v>0.30824315722469797</v>
      </c>
      <c r="H96" s="11">
        <v>25</v>
      </c>
      <c r="I96" s="11">
        <v>1.2906556530717599</v>
      </c>
    </row>
    <row r="97" spans="1:9" x14ac:dyDescent="0.2">
      <c r="A97" s="11">
        <v>50</v>
      </c>
      <c r="B97" s="11" t="s">
        <v>210</v>
      </c>
      <c r="C97" s="11" t="s">
        <v>492</v>
      </c>
      <c r="D97" s="11">
        <v>576</v>
      </c>
      <c r="E97" s="11">
        <v>6.6883418485833707E-2</v>
      </c>
      <c r="F97" s="11">
        <v>551</v>
      </c>
      <c r="G97" s="11">
        <v>6.5493878521335994E-2</v>
      </c>
      <c r="H97" s="11">
        <v>25</v>
      </c>
      <c r="I97" s="11">
        <v>4.5372050816696801</v>
      </c>
    </row>
    <row r="98" spans="1:9" x14ac:dyDescent="0.2">
      <c r="A98" s="11">
        <v>85</v>
      </c>
      <c r="B98" s="11" t="s">
        <v>211</v>
      </c>
      <c r="C98" s="11" t="s">
        <v>490</v>
      </c>
      <c r="D98" s="11">
        <v>775</v>
      </c>
      <c r="E98" s="11">
        <v>0.108376450846036</v>
      </c>
      <c r="F98" s="11">
        <v>750</v>
      </c>
      <c r="G98" s="11">
        <v>0.11125945705385</v>
      </c>
      <c r="H98" s="11">
        <v>25</v>
      </c>
      <c r="I98" s="11">
        <v>3.3333333333333401</v>
      </c>
    </row>
    <row r="99" spans="1:9" x14ac:dyDescent="0.2">
      <c r="A99" s="11">
        <v>94</v>
      </c>
      <c r="B99" s="11" t="s">
        <v>309</v>
      </c>
      <c r="C99" s="11" t="s">
        <v>488</v>
      </c>
      <c r="D99" s="11">
        <v>518</v>
      </c>
      <c r="E99" s="11">
        <v>8.4364820846905497E-2</v>
      </c>
      <c r="F99" s="11">
        <v>493</v>
      </c>
      <c r="G99" s="11">
        <v>7.9734756590651795E-2</v>
      </c>
      <c r="H99" s="11">
        <v>25</v>
      </c>
      <c r="I99" s="11">
        <v>5.0709939148072998</v>
      </c>
    </row>
    <row r="100" spans="1:9" x14ac:dyDescent="0.2">
      <c r="A100" s="11">
        <v>99</v>
      </c>
      <c r="B100" s="11" t="s">
        <v>314</v>
      </c>
      <c r="C100" s="11" t="s">
        <v>488</v>
      </c>
      <c r="D100" s="11">
        <v>56</v>
      </c>
      <c r="E100" s="11">
        <v>5.85774058577406E-2</v>
      </c>
      <c r="F100" s="11">
        <v>32</v>
      </c>
      <c r="G100" s="11">
        <v>3.5126234906695898E-2</v>
      </c>
      <c r="H100" s="11">
        <v>24</v>
      </c>
      <c r="I100" s="11">
        <v>75</v>
      </c>
    </row>
    <row r="101" spans="1:9" x14ac:dyDescent="0.2">
      <c r="A101" s="11">
        <v>48</v>
      </c>
      <c r="B101" s="11" t="s">
        <v>310</v>
      </c>
      <c r="C101" s="11" t="s">
        <v>489</v>
      </c>
      <c r="D101" s="11">
        <v>294</v>
      </c>
      <c r="E101" s="11">
        <v>0.167808219178082</v>
      </c>
      <c r="F101" s="11">
        <v>271</v>
      </c>
      <c r="G101" s="11">
        <v>0.15637622619734601</v>
      </c>
      <c r="H101" s="11">
        <v>23</v>
      </c>
      <c r="I101" s="11">
        <v>8.4870848708486992</v>
      </c>
    </row>
    <row r="102" spans="1:9" x14ac:dyDescent="0.2">
      <c r="A102" s="11">
        <v>67</v>
      </c>
      <c r="B102" s="11" t="s">
        <v>202</v>
      </c>
      <c r="C102" s="11" t="s">
        <v>487</v>
      </c>
      <c r="D102" s="11">
        <v>9006</v>
      </c>
      <c r="E102" s="11">
        <v>0.12995483470656999</v>
      </c>
      <c r="F102" s="11">
        <v>8983</v>
      </c>
      <c r="G102" s="11">
        <v>0.132213767422693</v>
      </c>
      <c r="H102" s="11">
        <v>23</v>
      </c>
      <c r="I102" s="11">
        <v>0.25603918512746598</v>
      </c>
    </row>
    <row r="103" spans="1:9" x14ac:dyDescent="0.2">
      <c r="A103" s="11">
        <v>22</v>
      </c>
      <c r="B103" s="11" t="s">
        <v>228</v>
      </c>
      <c r="C103" s="11" t="s">
        <v>492</v>
      </c>
      <c r="D103" s="11">
        <v>758</v>
      </c>
      <c r="E103" s="11">
        <v>0.35637047484720302</v>
      </c>
      <c r="F103" s="11">
        <v>736</v>
      </c>
      <c r="G103" s="11">
        <v>0.35350624399615799</v>
      </c>
      <c r="H103" s="11">
        <v>22</v>
      </c>
      <c r="I103" s="11">
        <v>2.98913043478262</v>
      </c>
    </row>
    <row r="104" spans="1:9" x14ac:dyDescent="0.2">
      <c r="A104" s="11">
        <v>111</v>
      </c>
      <c r="B104" s="11" t="s">
        <v>315</v>
      </c>
      <c r="C104" s="11" t="s">
        <v>488</v>
      </c>
      <c r="D104" s="11">
        <v>100</v>
      </c>
      <c r="E104" s="11">
        <v>4.9309664694280102E-2</v>
      </c>
      <c r="F104" s="11">
        <v>79</v>
      </c>
      <c r="G104" s="11">
        <v>3.9738430583501003E-2</v>
      </c>
      <c r="H104" s="11">
        <v>21</v>
      </c>
      <c r="I104" s="11">
        <v>26.5822784810127</v>
      </c>
    </row>
    <row r="105" spans="1:9" x14ac:dyDescent="0.2">
      <c r="A105" s="11">
        <v>16</v>
      </c>
      <c r="B105" s="11" t="s">
        <v>319</v>
      </c>
      <c r="C105" s="11" t="s">
        <v>489</v>
      </c>
      <c r="D105" s="11">
        <v>473</v>
      </c>
      <c r="E105" s="11">
        <v>0.15487884741322899</v>
      </c>
      <c r="F105" s="11">
        <v>452</v>
      </c>
      <c r="G105" s="11">
        <v>0.15162697081516299</v>
      </c>
      <c r="H105" s="11">
        <v>21</v>
      </c>
      <c r="I105" s="11">
        <v>4.6460176991150304</v>
      </c>
    </row>
    <row r="106" spans="1:9" x14ac:dyDescent="0.2">
      <c r="A106" s="11">
        <v>35</v>
      </c>
      <c r="B106" s="11" t="s">
        <v>227</v>
      </c>
      <c r="C106" s="11" t="s">
        <v>492</v>
      </c>
      <c r="D106" s="11">
        <v>750</v>
      </c>
      <c r="E106" s="11">
        <v>0.229849831443457</v>
      </c>
      <c r="F106" s="11">
        <v>729</v>
      </c>
      <c r="G106" s="11">
        <v>0.221917808219178</v>
      </c>
      <c r="H106" s="11">
        <v>21</v>
      </c>
      <c r="I106" s="11">
        <v>2.8806584362139902</v>
      </c>
    </row>
    <row r="107" spans="1:9" x14ac:dyDescent="0.2">
      <c r="A107" s="11">
        <v>58</v>
      </c>
      <c r="B107" s="11" t="s">
        <v>290</v>
      </c>
      <c r="C107" s="11" t="s">
        <v>489</v>
      </c>
      <c r="D107" s="11">
        <v>61</v>
      </c>
      <c r="E107" s="11">
        <v>0.107394366197183</v>
      </c>
      <c r="F107" s="11">
        <v>40</v>
      </c>
      <c r="G107" s="11">
        <v>7.3126142595978105E-2</v>
      </c>
      <c r="H107" s="11">
        <v>21</v>
      </c>
      <c r="I107" s="11">
        <v>52.5</v>
      </c>
    </row>
    <row r="108" spans="1:9" x14ac:dyDescent="0.2">
      <c r="A108" s="11">
        <v>8</v>
      </c>
      <c r="B108" s="11" t="s">
        <v>206</v>
      </c>
      <c r="C108" s="11" t="s">
        <v>492</v>
      </c>
      <c r="D108" s="11">
        <v>2095</v>
      </c>
      <c r="E108" s="11">
        <v>0.17932038003937301</v>
      </c>
      <c r="F108" s="11">
        <v>2074</v>
      </c>
      <c r="G108" s="11">
        <v>0.18165892966628699</v>
      </c>
      <c r="H108" s="11">
        <v>21</v>
      </c>
      <c r="I108" s="11">
        <v>1.01253616200578</v>
      </c>
    </row>
    <row r="109" spans="1:9" x14ac:dyDescent="0.2">
      <c r="A109" s="11">
        <v>82</v>
      </c>
      <c r="B109" s="11" t="s">
        <v>222</v>
      </c>
      <c r="C109" s="11" t="s">
        <v>488</v>
      </c>
      <c r="D109" s="11">
        <v>122</v>
      </c>
      <c r="E109" s="11">
        <v>2.9705381056732399E-2</v>
      </c>
      <c r="F109" s="11">
        <v>101</v>
      </c>
      <c r="G109" s="11">
        <v>2.42905242905243E-2</v>
      </c>
      <c r="H109" s="11">
        <v>21</v>
      </c>
      <c r="I109" s="11">
        <v>20.7920792079208</v>
      </c>
    </row>
    <row r="110" spans="1:9" x14ac:dyDescent="0.2">
      <c r="A110" s="11">
        <v>95</v>
      </c>
      <c r="B110" s="11" t="s">
        <v>219</v>
      </c>
      <c r="C110" s="11" t="s">
        <v>489</v>
      </c>
      <c r="D110" s="11">
        <v>422</v>
      </c>
      <c r="E110" s="11">
        <v>0.77573529411764697</v>
      </c>
      <c r="F110" s="11">
        <v>401</v>
      </c>
      <c r="G110" s="11">
        <v>0.75803402646502804</v>
      </c>
      <c r="H110" s="11">
        <v>21</v>
      </c>
      <c r="I110" s="11">
        <v>5.2369077306733098</v>
      </c>
    </row>
    <row r="111" spans="1:9" x14ac:dyDescent="0.2">
      <c r="A111" s="11">
        <v>99</v>
      </c>
      <c r="B111" s="11" t="s">
        <v>314</v>
      </c>
      <c r="C111" s="11" t="s">
        <v>489</v>
      </c>
      <c r="D111" s="11">
        <v>867</v>
      </c>
      <c r="E111" s="11">
        <v>0.90690376569037701</v>
      </c>
      <c r="F111" s="11">
        <v>846</v>
      </c>
      <c r="G111" s="11">
        <v>0.92864983534577406</v>
      </c>
      <c r="H111" s="11">
        <v>21</v>
      </c>
      <c r="I111" s="11">
        <v>2.4822695035461102</v>
      </c>
    </row>
    <row r="112" spans="1:9" x14ac:dyDescent="0.2">
      <c r="A112" s="11">
        <v>43</v>
      </c>
      <c r="B112" s="11" t="s">
        <v>217</v>
      </c>
      <c r="C112" s="11" t="s">
        <v>494</v>
      </c>
      <c r="D112" s="11">
        <v>1115</v>
      </c>
      <c r="E112" s="11">
        <v>0.42884615384615399</v>
      </c>
      <c r="F112" s="11">
        <v>1095</v>
      </c>
      <c r="G112" s="11">
        <v>0.44224555735056498</v>
      </c>
      <c r="H112" s="11">
        <v>20</v>
      </c>
      <c r="I112" s="11">
        <v>1.8264840182648401</v>
      </c>
    </row>
    <row r="113" spans="1:9" x14ac:dyDescent="0.2">
      <c r="A113" s="11">
        <v>63</v>
      </c>
      <c r="B113" s="11" t="s">
        <v>205</v>
      </c>
      <c r="C113" s="11" t="s">
        <v>494</v>
      </c>
      <c r="D113" s="11">
        <v>2544</v>
      </c>
      <c r="E113" s="11">
        <v>0.12093553907587</v>
      </c>
      <c r="F113" s="11">
        <v>2524</v>
      </c>
      <c r="G113" s="11">
        <v>0.120985523919087</v>
      </c>
      <c r="H113" s="11">
        <v>20</v>
      </c>
      <c r="I113" s="11">
        <v>0.79239302694136304</v>
      </c>
    </row>
    <row r="114" spans="1:9" x14ac:dyDescent="0.2">
      <c r="A114" s="11">
        <v>80</v>
      </c>
      <c r="B114" s="11" t="s">
        <v>241</v>
      </c>
      <c r="C114" s="11" t="s">
        <v>488</v>
      </c>
      <c r="D114" s="11">
        <v>23</v>
      </c>
      <c r="E114" s="11">
        <v>0.22115384615384601</v>
      </c>
      <c r="F114" s="11">
        <v>3</v>
      </c>
      <c r="G114" s="11">
        <v>3.5714285714285698E-2</v>
      </c>
      <c r="H114" s="11">
        <v>20</v>
      </c>
      <c r="I114" s="11">
        <v>666.66666666666697</v>
      </c>
    </row>
    <row r="115" spans="1:9" x14ac:dyDescent="0.2">
      <c r="A115" s="11">
        <v>112</v>
      </c>
      <c r="B115" s="11" t="s">
        <v>307</v>
      </c>
      <c r="C115" s="11" t="s">
        <v>494</v>
      </c>
      <c r="D115" s="11">
        <v>143</v>
      </c>
      <c r="E115" s="11">
        <v>0.31777777777777799</v>
      </c>
      <c r="F115" s="11">
        <v>124</v>
      </c>
      <c r="G115" s="11">
        <v>0.30392156862745101</v>
      </c>
      <c r="H115" s="11">
        <v>19</v>
      </c>
      <c r="I115" s="11">
        <v>15.322580645161301</v>
      </c>
    </row>
    <row r="116" spans="1:9" x14ac:dyDescent="0.2">
      <c r="A116" s="11">
        <v>114</v>
      </c>
      <c r="B116" s="11" t="s">
        <v>308</v>
      </c>
      <c r="C116" s="11" t="s">
        <v>488</v>
      </c>
      <c r="D116" s="11">
        <v>130</v>
      </c>
      <c r="E116" s="11">
        <v>0.122065727699531</v>
      </c>
      <c r="F116" s="11">
        <v>111</v>
      </c>
      <c r="G116" s="11">
        <v>0.10642377756471701</v>
      </c>
      <c r="H116" s="11">
        <v>19</v>
      </c>
      <c r="I116" s="11">
        <v>17.1171171171171</v>
      </c>
    </row>
    <row r="117" spans="1:9" x14ac:dyDescent="0.2">
      <c r="A117" s="11">
        <v>14</v>
      </c>
      <c r="B117" s="11" t="s">
        <v>311</v>
      </c>
      <c r="C117" s="11" t="s">
        <v>489</v>
      </c>
      <c r="D117" s="11">
        <v>446</v>
      </c>
      <c r="E117" s="11">
        <v>0.71704180064308698</v>
      </c>
      <c r="F117" s="11">
        <v>427</v>
      </c>
      <c r="G117" s="11">
        <v>0.70812603648424499</v>
      </c>
      <c r="H117" s="11">
        <v>19</v>
      </c>
      <c r="I117" s="11">
        <v>4.4496487119437997</v>
      </c>
    </row>
    <row r="118" spans="1:9" x14ac:dyDescent="0.2">
      <c r="A118" s="11">
        <v>18</v>
      </c>
      <c r="B118" s="11" t="s">
        <v>323</v>
      </c>
      <c r="C118" s="11" t="s">
        <v>492</v>
      </c>
      <c r="D118" s="11">
        <v>1546</v>
      </c>
      <c r="E118" s="11">
        <v>0.30183522061694701</v>
      </c>
      <c r="F118" s="11">
        <v>1527</v>
      </c>
      <c r="G118" s="11">
        <v>0.29847537138389402</v>
      </c>
      <c r="H118" s="11">
        <v>19</v>
      </c>
      <c r="I118" s="11">
        <v>1.2442698100851399</v>
      </c>
    </row>
    <row r="119" spans="1:9" x14ac:dyDescent="0.2">
      <c r="A119" s="11">
        <v>46</v>
      </c>
      <c r="B119" s="11" t="s">
        <v>225</v>
      </c>
      <c r="C119" s="11" t="s">
        <v>492</v>
      </c>
      <c r="D119" s="11">
        <v>828</v>
      </c>
      <c r="E119" s="11">
        <v>0.321553398058252</v>
      </c>
      <c r="F119" s="11">
        <v>810</v>
      </c>
      <c r="G119" s="11">
        <v>0.31739811912225702</v>
      </c>
      <c r="H119" s="11">
        <v>18</v>
      </c>
      <c r="I119" s="11">
        <v>2.2222222222222099</v>
      </c>
    </row>
    <row r="120" spans="1:9" x14ac:dyDescent="0.2">
      <c r="A120" s="11">
        <v>5</v>
      </c>
      <c r="B120" s="11" t="s">
        <v>234</v>
      </c>
      <c r="C120" s="11" t="s">
        <v>490</v>
      </c>
      <c r="D120" s="11">
        <v>1251</v>
      </c>
      <c r="E120" s="11">
        <v>0.72563805104408396</v>
      </c>
      <c r="F120" s="11">
        <v>1233</v>
      </c>
      <c r="G120" s="11">
        <v>0.73699940227136895</v>
      </c>
      <c r="H120" s="11">
        <v>18</v>
      </c>
      <c r="I120" s="11">
        <v>1.4598540145985399</v>
      </c>
    </row>
    <row r="121" spans="1:9" x14ac:dyDescent="0.2">
      <c r="A121" s="11">
        <v>93</v>
      </c>
      <c r="B121" s="11" t="s">
        <v>317</v>
      </c>
      <c r="C121" s="11" t="s">
        <v>487</v>
      </c>
      <c r="D121" s="11">
        <v>3544</v>
      </c>
      <c r="E121" s="11">
        <v>9.6171067270901703E-2</v>
      </c>
      <c r="F121" s="11">
        <v>3526</v>
      </c>
      <c r="G121" s="11">
        <v>9.5571095571095596E-2</v>
      </c>
      <c r="H121" s="11">
        <v>18</v>
      </c>
      <c r="I121" s="11">
        <v>0.51049347702778503</v>
      </c>
    </row>
    <row r="122" spans="1:9" x14ac:dyDescent="0.2">
      <c r="A122" s="11">
        <v>20</v>
      </c>
      <c r="B122" s="11" t="s">
        <v>231</v>
      </c>
      <c r="C122" s="11" t="s">
        <v>492</v>
      </c>
      <c r="D122" s="11">
        <v>54</v>
      </c>
      <c r="E122" s="11">
        <v>0.190140845070423</v>
      </c>
      <c r="F122" s="11">
        <v>37</v>
      </c>
      <c r="G122" s="11">
        <v>0.16371681415929201</v>
      </c>
      <c r="H122" s="11">
        <v>17</v>
      </c>
      <c r="I122" s="11">
        <v>45.945945945945901</v>
      </c>
    </row>
    <row r="123" spans="1:9" x14ac:dyDescent="0.2">
      <c r="A123" s="11">
        <v>64</v>
      </c>
      <c r="B123" s="11" t="s">
        <v>303</v>
      </c>
      <c r="C123" s="11" t="s">
        <v>492</v>
      </c>
      <c r="D123" s="11">
        <v>303</v>
      </c>
      <c r="E123" s="11">
        <v>0.56111111111111101</v>
      </c>
      <c r="F123" s="11">
        <v>286</v>
      </c>
      <c r="G123" s="11">
        <v>0.544761904761905</v>
      </c>
      <c r="H123" s="11">
        <v>17</v>
      </c>
      <c r="I123" s="11">
        <v>5.9440559440559397</v>
      </c>
    </row>
    <row r="124" spans="1:9" x14ac:dyDescent="0.2">
      <c r="A124" s="11">
        <v>108</v>
      </c>
      <c r="B124" s="11" t="s">
        <v>216</v>
      </c>
      <c r="C124" s="11" t="s">
        <v>492</v>
      </c>
      <c r="D124" s="11">
        <v>493</v>
      </c>
      <c r="E124" s="11">
        <v>0.14117983963344799</v>
      </c>
      <c r="F124" s="11">
        <v>477</v>
      </c>
      <c r="G124" s="11">
        <v>0.14328627215379999</v>
      </c>
      <c r="H124" s="11">
        <v>16</v>
      </c>
      <c r="I124" s="11">
        <v>3.3542976939203299</v>
      </c>
    </row>
    <row r="125" spans="1:9" x14ac:dyDescent="0.2">
      <c r="A125" s="11">
        <v>16</v>
      </c>
      <c r="B125" s="11" t="s">
        <v>319</v>
      </c>
      <c r="C125" s="11" t="s">
        <v>488</v>
      </c>
      <c r="D125" s="11">
        <v>120</v>
      </c>
      <c r="E125" s="11">
        <v>3.9292730844793698E-2</v>
      </c>
      <c r="F125" s="11">
        <v>104</v>
      </c>
      <c r="G125" s="11">
        <v>3.4887621603488801E-2</v>
      </c>
      <c r="H125" s="11">
        <v>16</v>
      </c>
      <c r="I125" s="11">
        <v>15.384615384615399</v>
      </c>
    </row>
    <row r="126" spans="1:9" x14ac:dyDescent="0.2">
      <c r="A126" s="11">
        <v>23</v>
      </c>
      <c r="B126" s="11" t="s">
        <v>204</v>
      </c>
      <c r="C126" s="11" t="s">
        <v>494</v>
      </c>
      <c r="D126" s="11">
        <v>2721</v>
      </c>
      <c r="E126" s="11">
        <v>7.7274792684312199E-2</v>
      </c>
      <c r="F126" s="11">
        <v>2705</v>
      </c>
      <c r="G126" s="11">
        <v>7.9102819043162895E-2</v>
      </c>
      <c r="H126" s="11">
        <v>16</v>
      </c>
      <c r="I126" s="11">
        <v>0.59149722735674104</v>
      </c>
    </row>
    <row r="127" spans="1:9" x14ac:dyDescent="0.2">
      <c r="A127" s="11">
        <v>30</v>
      </c>
      <c r="B127" s="11" t="s">
        <v>226</v>
      </c>
      <c r="C127" s="11" t="s">
        <v>492</v>
      </c>
      <c r="D127" s="11">
        <v>1478</v>
      </c>
      <c r="E127" s="11">
        <v>0.254126547455296</v>
      </c>
      <c r="F127" s="11">
        <v>1462</v>
      </c>
      <c r="G127" s="11">
        <v>0.25068587105624102</v>
      </c>
      <c r="H127" s="11">
        <v>16</v>
      </c>
      <c r="I127" s="11">
        <v>1.0943912448700499</v>
      </c>
    </row>
    <row r="128" spans="1:9" x14ac:dyDescent="0.2">
      <c r="A128" s="11">
        <v>30</v>
      </c>
      <c r="B128" s="11" t="s">
        <v>226</v>
      </c>
      <c r="C128" s="11" t="s">
        <v>487</v>
      </c>
      <c r="D128" s="11">
        <v>495</v>
      </c>
      <c r="E128" s="11">
        <v>8.5110041265474598E-2</v>
      </c>
      <c r="F128" s="11">
        <v>479</v>
      </c>
      <c r="G128" s="11">
        <v>8.2133058984910801E-2</v>
      </c>
      <c r="H128" s="11">
        <v>16</v>
      </c>
      <c r="I128" s="11">
        <v>3.34029227557411</v>
      </c>
    </row>
    <row r="129" spans="1:9" x14ac:dyDescent="0.2">
      <c r="A129" s="11">
        <v>43</v>
      </c>
      <c r="B129" s="11" t="s">
        <v>217</v>
      </c>
      <c r="C129" s="11" t="s">
        <v>489</v>
      </c>
      <c r="D129" s="11">
        <v>149</v>
      </c>
      <c r="E129" s="11">
        <v>5.7307692307692303E-2</v>
      </c>
      <c r="F129" s="11">
        <v>133</v>
      </c>
      <c r="G129" s="11">
        <v>5.3715670436187399E-2</v>
      </c>
      <c r="H129" s="11">
        <v>16</v>
      </c>
      <c r="I129" s="11">
        <v>12.030075187969899</v>
      </c>
    </row>
    <row r="130" spans="1:9" x14ac:dyDescent="0.2">
      <c r="A130" s="11">
        <v>55</v>
      </c>
      <c r="B130" s="11" t="s">
        <v>302</v>
      </c>
      <c r="C130" s="11" t="s">
        <v>492</v>
      </c>
      <c r="D130" s="11">
        <v>356</v>
      </c>
      <c r="E130" s="11">
        <v>0.317857142857143</v>
      </c>
      <c r="F130" s="11">
        <v>341</v>
      </c>
      <c r="G130" s="11">
        <v>0.31632653061224503</v>
      </c>
      <c r="H130" s="11">
        <v>15</v>
      </c>
      <c r="I130" s="11">
        <v>4.3988269794721404</v>
      </c>
    </row>
    <row r="131" spans="1:9" x14ac:dyDescent="0.2">
      <c r="A131" s="11">
        <v>66</v>
      </c>
      <c r="B131" s="11" t="s">
        <v>220</v>
      </c>
      <c r="C131" s="11" t="s">
        <v>488</v>
      </c>
      <c r="D131" s="11">
        <v>179</v>
      </c>
      <c r="E131" s="11">
        <v>4.4295966344964098E-2</v>
      </c>
      <c r="F131" s="11">
        <v>164</v>
      </c>
      <c r="G131" s="11">
        <v>4.0533860603064797E-2</v>
      </c>
      <c r="H131" s="11">
        <v>15</v>
      </c>
      <c r="I131" s="11">
        <v>9.1463414634146396</v>
      </c>
    </row>
    <row r="132" spans="1:9" x14ac:dyDescent="0.2">
      <c r="A132" s="11">
        <v>92</v>
      </c>
      <c r="B132" s="11" t="s">
        <v>221</v>
      </c>
      <c r="C132" s="11" t="s">
        <v>489</v>
      </c>
      <c r="D132" s="11">
        <v>334</v>
      </c>
      <c r="E132" s="11">
        <v>0.59010600706713801</v>
      </c>
      <c r="F132" s="11">
        <v>319</v>
      </c>
      <c r="G132" s="11">
        <v>0.58639705882352899</v>
      </c>
      <c r="H132" s="11">
        <v>15</v>
      </c>
      <c r="I132" s="11">
        <v>4.7021943573667597</v>
      </c>
    </row>
    <row r="133" spans="1:9" x14ac:dyDescent="0.2">
      <c r="A133" s="11">
        <v>1</v>
      </c>
      <c r="B133" s="11" t="s">
        <v>232</v>
      </c>
      <c r="C133" s="11" t="s">
        <v>490</v>
      </c>
      <c r="D133" s="11">
        <v>2573</v>
      </c>
      <c r="E133" s="11">
        <v>0.54990382560376105</v>
      </c>
      <c r="F133" s="11">
        <v>2559</v>
      </c>
      <c r="G133" s="11">
        <v>0.54493185689948898</v>
      </c>
      <c r="H133" s="11">
        <v>14</v>
      </c>
      <c r="I133" s="11">
        <v>0.54708870652597796</v>
      </c>
    </row>
    <row r="134" spans="1:9" x14ac:dyDescent="0.2">
      <c r="A134" s="11">
        <v>112</v>
      </c>
      <c r="B134" s="11" t="s">
        <v>307</v>
      </c>
      <c r="C134" s="11" t="s">
        <v>491</v>
      </c>
      <c r="D134" s="11">
        <v>131</v>
      </c>
      <c r="E134" s="11">
        <v>0.29111111111111099</v>
      </c>
      <c r="F134" s="11">
        <v>117</v>
      </c>
      <c r="G134" s="11">
        <v>0.28676470588235298</v>
      </c>
      <c r="H134" s="11">
        <v>14</v>
      </c>
      <c r="I134" s="11">
        <v>11.965811965812</v>
      </c>
    </row>
    <row r="135" spans="1:9" x14ac:dyDescent="0.2">
      <c r="A135" s="11">
        <v>73</v>
      </c>
      <c r="B135" s="11" t="s">
        <v>240</v>
      </c>
      <c r="C135" s="11" t="s">
        <v>488</v>
      </c>
      <c r="D135" s="11">
        <v>2454</v>
      </c>
      <c r="E135" s="11">
        <v>0.17386991639506899</v>
      </c>
      <c r="F135" s="11">
        <v>2440</v>
      </c>
      <c r="G135" s="11">
        <v>0.17350494204650499</v>
      </c>
      <c r="H135" s="11">
        <v>14</v>
      </c>
      <c r="I135" s="11">
        <v>0.573770491803272</v>
      </c>
    </row>
    <row r="136" spans="1:9" x14ac:dyDescent="0.2">
      <c r="A136" s="11">
        <v>77</v>
      </c>
      <c r="B136" s="11" t="s">
        <v>238</v>
      </c>
      <c r="C136" s="11" t="s">
        <v>488</v>
      </c>
      <c r="D136" s="11">
        <v>235</v>
      </c>
      <c r="E136" s="11">
        <v>0.22531160115052701</v>
      </c>
      <c r="F136" s="11">
        <v>221</v>
      </c>
      <c r="G136" s="11">
        <v>0.219681908548708</v>
      </c>
      <c r="H136" s="11">
        <v>14</v>
      </c>
      <c r="I136" s="11">
        <v>6.3348416289592802</v>
      </c>
    </row>
    <row r="137" spans="1:9" x14ac:dyDescent="0.2">
      <c r="A137" s="11">
        <v>93</v>
      </c>
      <c r="B137" s="11" t="s">
        <v>317</v>
      </c>
      <c r="C137" s="11" t="s">
        <v>492</v>
      </c>
      <c r="D137" s="11">
        <v>7849</v>
      </c>
      <c r="E137" s="11">
        <v>0.21299286315161101</v>
      </c>
      <c r="F137" s="11">
        <v>7835</v>
      </c>
      <c r="G137" s="11">
        <v>0.212365154225619</v>
      </c>
      <c r="H137" s="11">
        <v>14</v>
      </c>
      <c r="I137" s="11">
        <v>0.17868538608807299</v>
      </c>
    </row>
    <row r="138" spans="1:9" x14ac:dyDescent="0.2">
      <c r="A138" s="11">
        <v>100</v>
      </c>
      <c r="B138" s="11" t="s">
        <v>320</v>
      </c>
      <c r="C138" s="11" t="s">
        <v>494</v>
      </c>
      <c r="D138" s="11">
        <v>258</v>
      </c>
      <c r="E138" s="11">
        <v>0.26034308779011101</v>
      </c>
      <c r="F138" s="11">
        <v>245</v>
      </c>
      <c r="G138" s="11">
        <v>0.24647887323943701</v>
      </c>
      <c r="H138" s="11">
        <v>13</v>
      </c>
      <c r="I138" s="11">
        <v>5.3061224489795897</v>
      </c>
    </row>
    <row r="139" spans="1:9" x14ac:dyDescent="0.2">
      <c r="A139" s="11">
        <v>105</v>
      </c>
      <c r="B139" s="11" t="s">
        <v>306</v>
      </c>
      <c r="C139" s="11" t="s">
        <v>488</v>
      </c>
      <c r="D139" s="11">
        <v>187</v>
      </c>
      <c r="E139" s="11">
        <v>9.7193347193347199E-2</v>
      </c>
      <c r="F139" s="11">
        <v>174</v>
      </c>
      <c r="G139" s="11">
        <v>9.1675447839831406E-2</v>
      </c>
      <c r="H139" s="11">
        <v>13</v>
      </c>
      <c r="I139" s="11">
        <v>7.4712643678160902</v>
      </c>
    </row>
    <row r="140" spans="1:9" x14ac:dyDescent="0.2">
      <c r="A140" s="11">
        <v>22</v>
      </c>
      <c r="B140" s="11" t="s">
        <v>228</v>
      </c>
      <c r="C140" s="11" t="s">
        <v>488</v>
      </c>
      <c r="D140" s="11">
        <v>290</v>
      </c>
      <c r="E140" s="11">
        <v>0.136342266102492</v>
      </c>
      <c r="F140" s="11">
        <v>277</v>
      </c>
      <c r="G140" s="11">
        <v>0.13304514889529301</v>
      </c>
      <c r="H140" s="11">
        <v>13</v>
      </c>
      <c r="I140" s="11">
        <v>4.6931407942238303</v>
      </c>
    </row>
    <row r="141" spans="1:9" x14ac:dyDescent="0.2">
      <c r="A141" s="11">
        <v>27</v>
      </c>
      <c r="B141" s="11" t="s">
        <v>305</v>
      </c>
      <c r="C141" s="11" t="s">
        <v>488</v>
      </c>
      <c r="D141" s="11">
        <v>37</v>
      </c>
      <c r="E141" s="11">
        <v>0.52112676056338003</v>
      </c>
      <c r="F141" s="11">
        <v>24</v>
      </c>
      <c r="G141" s="11">
        <v>0.41379310344827602</v>
      </c>
      <c r="H141" s="11">
        <v>13</v>
      </c>
      <c r="I141" s="11">
        <v>54.1666666666667</v>
      </c>
    </row>
    <row r="142" spans="1:9" x14ac:dyDescent="0.2">
      <c r="A142" s="11">
        <v>3</v>
      </c>
      <c r="B142" s="11" t="s">
        <v>215</v>
      </c>
      <c r="C142" s="11" t="s">
        <v>492</v>
      </c>
      <c r="D142" s="11">
        <v>410</v>
      </c>
      <c r="E142" s="11">
        <v>0.31514219830899298</v>
      </c>
      <c r="F142" s="11">
        <v>397</v>
      </c>
      <c r="G142" s="11">
        <v>0.29917106254709902</v>
      </c>
      <c r="H142" s="11">
        <v>13</v>
      </c>
      <c r="I142" s="11">
        <v>3.2745591939546501</v>
      </c>
    </row>
    <row r="143" spans="1:9" x14ac:dyDescent="0.2">
      <c r="A143" s="11">
        <v>46</v>
      </c>
      <c r="B143" s="11" t="s">
        <v>225</v>
      </c>
      <c r="C143" s="11" t="s">
        <v>487</v>
      </c>
      <c r="D143" s="11">
        <v>505</v>
      </c>
      <c r="E143" s="11">
        <v>0.19611650485436899</v>
      </c>
      <c r="F143" s="11">
        <v>492</v>
      </c>
      <c r="G143" s="11">
        <v>0.19278996865203801</v>
      </c>
      <c r="H143" s="11">
        <v>13</v>
      </c>
      <c r="I143" s="11">
        <v>2.6422764227642199</v>
      </c>
    </row>
    <row r="144" spans="1:9" x14ac:dyDescent="0.2">
      <c r="A144" s="11">
        <v>109</v>
      </c>
      <c r="B144" s="11" t="s">
        <v>242</v>
      </c>
      <c r="C144" s="11" t="s">
        <v>490</v>
      </c>
      <c r="D144" s="11">
        <v>927</v>
      </c>
      <c r="E144" s="11">
        <v>0.78293918918918903</v>
      </c>
      <c r="F144" s="11">
        <v>915</v>
      </c>
      <c r="G144" s="11">
        <v>0.78005115089514099</v>
      </c>
      <c r="H144" s="11">
        <v>12</v>
      </c>
      <c r="I144" s="11">
        <v>1.3114754098360699</v>
      </c>
    </row>
    <row r="145" spans="1:9" x14ac:dyDescent="0.2">
      <c r="A145" s="11">
        <v>63</v>
      </c>
      <c r="B145" s="11" t="s">
        <v>205</v>
      </c>
      <c r="C145" s="11" t="s">
        <v>492</v>
      </c>
      <c r="D145" s="11">
        <v>4022</v>
      </c>
      <c r="E145" s="11">
        <v>0.191196044875452</v>
      </c>
      <c r="F145" s="11">
        <v>4010</v>
      </c>
      <c r="G145" s="11">
        <v>0.192215511456236</v>
      </c>
      <c r="H145" s="11">
        <v>12</v>
      </c>
      <c r="I145" s="11">
        <v>0.29925187032417999</v>
      </c>
    </row>
    <row r="146" spans="1:9" x14ac:dyDescent="0.2">
      <c r="A146" s="11">
        <v>66</v>
      </c>
      <c r="B146" s="11" t="s">
        <v>220</v>
      </c>
      <c r="C146" s="11" t="s">
        <v>492</v>
      </c>
      <c r="D146" s="11">
        <v>614</v>
      </c>
      <c r="E146" s="11">
        <v>0.151942588468201</v>
      </c>
      <c r="F146" s="11">
        <v>602</v>
      </c>
      <c r="G146" s="11">
        <v>0.14878892733564</v>
      </c>
      <c r="H146" s="11">
        <v>12</v>
      </c>
      <c r="I146" s="11">
        <v>1.99335548172757</v>
      </c>
    </row>
    <row r="147" spans="1:9" x14ac:dyDescent="0.2">
      <c r="A147" s="11">
        <v>73</v>
      </c>
      <c r="B147" s="11" t="s">
        <v>240</v>
      </c>
      <c r="C147" s="11" t="s">
        <v>494</v>
      </c>
      <c r="D147" s="11">
        <v>1050</v>
      </c>
      <c r="E147" s="11">
        <v>7.4394218506447493E-2</v>
      </c>
      <c r="F147" s="11">
        <v>1038</v>
      </c>
      <c r="G147" s="11">
        <v>7.3810708952570594E-2</v>
      </c>
      <c r="H147" s="11">
        <v>12</v>
      </c>
      <c r="I147" s="11">
        <v>1.15606936416186</v>
      </c>
    </row>
    <row r="148" spans="1:9" x14ac:dyDescent="0.2">
      <c r="A148" s="11">
        <v>78</v>
      </c>
      <c r="B148" s="11" t="s">
        <v>239</v>
      </c>
      <c r="C148" s="11" t="s">
        <v>489</v>
      </c>
      <c r="D148" s="11">
        <v>1210</v>
      </c>
      <c r="E148" s="11">
        <v>0.322408739674927</v>
      </c>
      <c r="F148" s="11">
        <v>1198</v>
      </c>
      <c r="G148" s="11">
        <v>0.32074966532797899</v>
      </c>
      <c r="H148" s="11">
        <v>12</v>
      </c>
      <c r="I148" s="11">
        <v>1.0016694490817999</v>
      </c>
    </row>
    <row r="149" spans="1:9" x14ac:dyDescent="0.2">
      <c r="A149" s="11">
        <v>111</v>
      </c>
      <c r="B149" s="11" t="s">
        <v>315</v>
      </c>
      <c r="C149" s="11" t="s">
        <v>489</v>
      </c>
      <c r="D149" s="11">
        <v>1321</v>
      </c>
      <c r="E149" s="11">
        <v>0.65138067061144</v>
      </c>
      <c r="F149" s="11">
        <v>1310</v>
      </c>
      <c r="G149" s="11">
        <v>0.65895372233400396</v>
      </c>
      <c r="H149" s="11">
        <v>11</v>
      </c>
      <c r="I149" s="11">
        <v>0.83969465648854302</v>
      </c>
    </row>
    <row r="150" spans="1:9" x14ac:dyDescent="0.2">
      <c r="A150" s="11">
        <v>118</v>
      </c>
      <c r="B150" s="11" t="s">
        <v>300</v>
      </c>
      <c r="C150" s="11" t="s">
        <v>488</v>
      </c>
      <c r="D150" s="11">
        <v>182</v>
      </c>
      <c r="E150" s="11">
        <v>0.28173374613003099</v>
      </c>
      <c r="F150" s="11">
        <v>171</v>
      </c>
      <c r="G150" s="11">
        <v>0.27014218009478702</v>
      </c>
      <c r="H150" s="11">
        <v>11</v>
      </c>
      <c r="I150" s="11">
        <v>6.4327485380117002</v>
      </c>
    </row>
    <row r="151" spans="1:9" x14ac:dyDescent="0.2">
      <c r="A151" s="11">
        <v>82</v>
      </c>
      <c r="B151" s="11" t="s">
        <v>222</v>
      </c>
      <c r="C151" s="11" t="s">
        <v>492</v>
      </c>
      <c r="D151" s="11">
        <v>568</v>
      </c>
      <c r="E151" s="11">
        <v>0.13830046262478701</v>
      </c>
      <c r="F151" s="11">
        <v>557</v>
      </c>
      <c r="G151" s="11">
        <v>0.133958633958634</v>
      </c>
      <c r="H151" s="11">
        <v>11</v>
      </c>
      <c r="I151" s="11">
        <v>1.9748653500897699</v>
      </c>
    </row>
    <row r="152" spans="1:9" x14ac:dyDescent="0.2">
      <c r="A152" s="11">
        <v>84</v>
      </c>
      <c r="B152" s="11" t="s">
        <v>297</v>
      </c>
      <c r="C152" s="11" t="s">
        <v>494</v>
      </c>
      <c r="D152" s="11">
        <v>114</v>
      </c>
      <c r="E152" s="11">
        <v>0.27207637231503601</v>
      </c>
      <c r="F152" s="11">
        <v>103</v>
      </c>
      <c r="G152" s="11">
        <v>0.25558312655086901</v>
      </c>
      <c r="H152" s="11">
        <v>11</v>
      </c>
      <c r="I152" s="11">
        <v>10.6796116504854</v>
      </c>
    </row>
    <row r="153" spans="1:9" x14ac:dyDescent="0.2">
      <c r="A153" s="11">
        <v>98</v>
      </c>
      <c r="B153" s="11" t="s">
        <v>203</v>
      </c>
      <c r="C153" s="11" t="s">
        <v>489</v>
      </c>
      <c r="D153" s="11">
        <v>447</v>
      </c>
      <c r="E153" s="11">
        <v>3.9196773062083502E-3</v>
      </c>
      <c r="F153" s="11">
        <v>436</v>
      </c>
      <c r="G153" s="11">
        <v>3.8752455359126799E-3</v>
      </c>
      <c r="H153" s="11">
        <v>11</v>
      </c>
      <c r="I153" s="11">
        <v>2.5229357798165002</v>
      </c>
    </row>
    <row r="154" spans="1:9" x14ac:dyDescent="0.2">
      <c r="A154" s="11">
        <v>112</v>
      </c>
      <c r="B154" s="11" t="s">
        <v>307</v>
      </c>
      <c r="C154" s="11" t="s">
        <v>490</v>
      </c>
      <c r="D154" s="11">
        <v>92</v>
      </c>
      <c r="E154" s="11">
        <v>0.20444444444444401</v>
      </c>
      <c r="F154" s="11">
        <v>82</v>
      </c>
      <c r="G154" s="11">
        <v>0.200980392156863</v>
      </c>
      <c r="H154" s="11">
        <v>10</v>
      </c>
      <c r="I154" s="11">
        <v>12.1951219512195</v>
      </c>
    </row>
    <row r="155" spans="1:9" x14ac:dyDescent="0.2">
      <c r="A155" s="11">
        <v>37</v>
      </c>
      <c r="B155" s="11" t="s">
        <v>256</v>
      </c>
      <c r="C155" s="11" t="s">
        <v>492</v>
      </c>
      <c r="D155" s="11">
        <v>1037</v>
      </c>
      <c r="E155" s="11">
        <v>0.412982875348467</v>
      </c>
      <c r="F155" s="11">
        <v>1027</v>
      </c>
      <c r="G155" s="11">
        <v>0.41244979919678698</v>
      </c>
      <c r="H155" s="11">
        <v>10</v>
      </c>
      <c r="I155" s="11">
        <v>0.97370983446933801</v>
      </c>
    </row>
    <row r="156" spans="1:9" x14ac:dyDescent="0.2">
      <c r="A156" s="11">
        <v>53</v>
      </c>
      <c r="B156" s="11" t="s">
        <v>209</v>
      </c>
      <c r="C156" s="11" t="s">
        <v>491</v>
      </c>
      <c r="D156" s="11">
        <v>1306</v>
      </c>
      <c r="E156" s="11">
        <v>3.8199420866360502E-2</v>
      </c>
      <c r="F156" s="11">
        <v>1296</v>
      </c>
      <c r="G156" s="11">
        <v>3.7909146751689202E-2</v>
      </c>
      <c r="H156" s="11">
        <v>10</v>
      </c>
      <c r="I156" s="11">
        <v>0.77160493827159704</v>
      </c>
    </row>
    <row r="157" spans="1:9" x14ac:dyDescent="0.2">
      <c r="A157" s="11">
        <v>85</v>
      </c>
      <c r="B157" s="11" t="s">
        <v>211</v>
      </c>
      <c r="C157" s="11" t="s">
        <v>492</v>
      </c>
      <c r="D157" s="11">
        <v>692</v>
      </c>
      <c r="E157" s="11">
        <v>9.6769682561879497E-2</v>
      </c>
      <c r="F157" s="11">
        <v>682</v>
      </c>
      <c r="G157" s="11">
        <v>0.10117193294763401</v>
      </c>
      <c r="H157" s="11">
        <v>10</v>
      </c>
      <c r="I157" s="11">
        <v>1.4662756598240501</v>
      </c>
    </row>
    <row r="158" spans="1:9" x14ac:dyDescent="0.2">
      <c r="A158" s="11">
        <v>91</v>
      </c>
      <c r="B158" s="11" t="s">
        <v>236</v>
      </c>
      <c r="C158" s="11" t="s">
        <v>492</v>
      </c>
      <c r="D158" s="11">
        <v>520</v>
      </c>
      <c r="E158" s="11">
        <v>0.300578034682081</v>
      </c>
      <c r="F158" s="11">
        <v>510</v>
      </c>
      <c r="G158" s="11">
        <v>0.29599535693557699</v>
      </c>
      <c r="H158" s="11">
        <v>10</v>
      </c>
      <c r="I158" s="11">
        <v>1.9607843137254799</v>
      </c>
    </row>
    <row r="159" spans="1:9" x14ac:dyDescent="0.2">
      <c r="A159" s="11">
        <v>24</v>
      </c>
      <c r="B159" s="11" t="s">
        <v>223</v>
      </c>
      <c r="C159" s="11" t="s">
        <v>492</v>
      </c>
      <c r="D159" s="11">
        <v>700</v>
      </c>
      <c r="E159" s="11">
        <v>0.29387069689336698</v>
      </c>
      <c r="F159" s="11">
        <v>691</v>
      </c>
      <c r="G159" s="11">
        <v>0.28273322422258601</v>
      </c>
      <c r="H159" s="11">
        <v>9</v>
      </c>
      <c r="I159" s="11">
        <v>1.3024602026049199</v>
      </c>
    </row>
    <row r="160" spans="1:9" x14ac:dyDescent="0.2">
      <c r="A160" s="11">
        <v>59</v>
      </c>
      <c r="B160" s="11" t="s">
        <v>298</v>
      </c>
      <c r="C160" s="11" t="s">
        <v>494</v>
      </c>
      <c r="D160" s="11">
        <v>243</v>
      </c>
      <c r="E160" s="11">
        <v>0.25471698113207503</v>
      </c>
      <c r="F160" s="11">
        <v>234</v>
      </c>
      <c r="G160" s="11">
        <v>0.24840764331210199</v>
      </c>
      <c r="H160" s="11">
        <v>9</v>
      </c>
      <c r="I160" s="11">
        <v>3.8461538461538498</v>
      </c>
    </row>
    <row r="161" spans="1:9" x14ac:dyDescent="0.2">
      <c r="A161" s="11">
        <v>64</v>
      </c>
      <c r="B161" s="11" t="s">
        <v>303</v>
      </c>
      <c r="C161" s="11" t="s">
        <v>490</v>
      </c>
      <c r="D161" s="11">
        <v>36</v>
      </c>
      <c r="E161" s="11">
        <v>6.6666666666666693E-2</v>
      </c>
      <c r="F161" s="11">
        <v>27</v>
      </c>
      <c r="G161" s="11">
        <v>5.14285714285714E-2</v>
      </c>
      <c r="H161" s="11">
        <v>9</v>
      </c>
      <c r="I161" s="11">
        <v>33.3333333333333</v>
      </c>
    </row>
    <row r="162" spans="1:9" x14ac:dyDescent="0.2">
      <c r="A162" s="11">
        <v>1</v>
      </c>
      <c r="B162" s="11" t="s">
        <v>232</v>
      </c>
      <c r="C162" s="11" t="s">
        <v>488</v>
      </c>
      <c r="D162" s="11">
        <v>510</v>
      </c>
      <c r="E162" s="11">
        <v>0.10899764907031401</v>
      </c>
      <c r="F162" s="11">
        <v>502</v>
      </c>
      <c r="G162" s="11">
        <v>0.106899488926746</v>
      </c>
      <c r="H162" s="11">
        <v>8</v>
      </c>
      <c r="I162" s="11">
        <v>1.59362549800797</v>
      </c>
    </row>
    <row r="163" spans="1:9" x14ac:dyDescent="0.2">
      <c r="A163" s="11">
        <v>101</v>
      </c>
      <c r="B163" s="11" t="s">
        <v>212</v>
      </c>
      <c r="C163" s="11" t="s">
        <v>489</v>
      </c>
      <c r="D163" s="11">
        <v>166</v>
      </c>
      <c r="E163" s="11">
        <v>5.5215540180947303E-3</v>
      </c>
      <c r="F163" s="11">
        <v>158</v>
      </c>
      <c r="G163" s="11">
        <v>5.3202235840797401E-3</v>
      </c>
      <c r="H163" s="11">
        <v>8</v>
      </c>
      <c r="I163" s="11">
        <v>5.0632911392405102</v>
      </c>
    </row>
    <row r="164" spans="1:9" x14ac:dyDescent="0.2">
      <c r="A164" s="11">
        <v>105</v>
      </c>
      <c r="B164" s="11" t="s">
        <v>306</v>
      </c>
      <c r="C164" s="11" t="s">
        <v>490</v>
      </c>
      <c r="D164" s="11">
        <v>934</v>
      </c>
      <c r="E164" s="11">
        <v>0.485446985446985</v>
      </c>
      <c r="F164" s="11">
        <v>926</v>
      </c>
      <c r="G164" s="11">
        <v>0.487881981032666</v>
      </c>
      <c r="H164" s="11">
        <v>8</v>
      </c>
      <c r="I164" s="11">
        <v>0.86393088552916297</v>
      </c>
    </row>
    <row r="165" spans="1:9" x14ac:dyDescent="0.2">
      <c r="A165" s="11">
        <v>110</v>
      </c>
      <c r="B165" s="11" t="s">
        <v>284</v>
      </c>
      <c r="C165" s="11" t="s">
        <v>492</v>
      </c>
      <c r="D165" s="11">
        <v>258</v>
      </c>
      <c r="E165" s="11">
        <v>0.464864864864865</v>
      </c>
      <c r="F165" s="11">
        <v>250</v>
      </c>
      <c r="G165" s="11">
        <v>0.46468401486988797</v>
      </c>
      <c r="H165" s="11">
        <v>8</v>
      </c>
      <c r="I165" s="11">
        <v>3.2</v>
      </c>
    </row>
    <row r="166" spans="1:9" x14ac:dyDescent="0.2">
      <c r="A166" s="11">
        <v>118</v>
      </c>
      <c r="B166" s="11" t="s">
        <v>300</v>
      </c>
      <c r="C166" s="11" t="s">
        <v>492</v>
      </c>
      <c r="D166" s="11">
        <v>260</v>
      </c>
      <c r="E166" s="11">
        <v>0.402476780185758</v>
      </c>
      <c r="F166" s="11">
        <v>252</v>
      </c>
      <c r="G166" s="11">
        <v>0.39810426540284399</v>
      </c>
      <c r="H166" s="11">
        <v>8</v>
      </c>
      <c r="I166" s="11">
        <v>3.17460317460319</v>
      </c>
    </row>
    <row r="167" spans="1:9" x14ac:dyDescent="0.2">
      <c r="A167" s="11">
        <v>121</v>
      </c>
      <c r="B167" s="11" t="s">
        <v>207</v>
      </c>
      <c r="C167" s="11" t="s">
        <v>492</v>
      </c>
      <c r="D167" s="11">
        <v>420</v>
      </c>
      <c r="E167" s="11">
        <v>5.6619034780264199E-2</v>
      </c>
      <c r="F167" s="11">
        <v>412</v>
      </c>
      <c r="G167" s="11">
        <v>5.2665217947079103E-2</v>
      </c>
      <c r="H167" s="11">
        <v>8</v>
      </c>
      <c r="I167" s="11">
        <v>1.94174757281553</v>
      </c>
    </row>
    <row r="168" spans="1:9" x14ac:dyDescent="0.2">
      <c r="A168" s="11">
        <v>124</v>
      </c>
      <c r="B168" s="11" t="s">
        <v>285</v>
      </c>
      <c r="C168" s="11" t="s">
        <v>494</v>
      </c>
      <c r="D168" s="11">
        <v>429</v>
      </c>
      <c r="E168" s="11">
        <v>6.9093251731357705E-2</v>
      </c>
      <c r="F168" s="11">
        <v>421</v>
      </c>
      <c r="G168" s="11">
        <v>6.6995544239337998E-2</v>
      </c>
      <c r="H168" s="11">
        <v>8</v>
      </c>
      <c r="I168" s="11">
        <v>1.90023752969122</v>
      </c>
    </row>
    <row r="169" spans="1:9" x14ac:dyDescent="0.2">
      <c r="A169" s="11">
        <v>47</v>
      </c>
      <c r="B169" s="11" t="s">
        <v>237</v>
      </c>
      <c r="C169" s="11" t="s">
        <v>490</v>
      </c>
      <c r="D169" s="11">
        <v>600</v>
      </c>
      <c r="E169" s="11">
        <v>0.447427293064877</v>
      </c>
      <c r="F169" s="11">
        <v>592</v>
      </c>
      <c r="G169" s="11">
        <v>0.457496136012365</v>
      </c>
      <c r="H169" s="11">
        <v>8</v>
      </c>
      <c r="I169" s="11">
        <v>1.35135135135136</v>
      </c>
    </row>
    <row r="170" spans="1:9" x14ac:dyDescent="0.2">
      <c r="A170" s="11">
        <v>77</v>
      </c>
      <c r="B170" s="11" t="s">
        <v>238</v>
      </c>
      <c r="C170" s="11" t="s">
        <v>492</v>
      </c>
      <c r="D170" s="11">
        <v>244</v>
      </c>
      <c r="E170" s="11">
        <v>0.23394055608820699</v>
      </c>
      <c r="F170" s="11">
        <v>236</v>
      </c>
      <c r="G170" s="11">
        <v>0.234592445328032</v>
      </c>
      <c r="H170" s="11">
        <v>8</v>
      </c>
      <c r="I170" s="11">
        <v>3.3898305084745699</v>
      </c>
    </row>
    <row r="171" spans="1:9" x14ac:dyDescent="0.2">
      <c r="A171" s="11">
        <v>77</v>
      </c>
      <c r="B171" s="11" t="s">
        <v>238</v>
      </c>
      <c r="C171" s="11" t="s">
        <v>491</v>
      </c>
      <c r="D171" s="11">
        <v>126</v>
      </c>
      <c r="E171" s="11">
        <v>0.12080536912751701</v>
      </c>
      <c r="F171" s="11">
        <v>118</v>
      </c>
      <c r="G171" s="11">
        <v>0.117296222664016</v>
      </c>
      <c r="H171" s="11">
        <v>8</v>
      </c>
      <c r="I171" s="11">
        <v>6.7796610169491602</v>
      </c>
    </row>
    <row r="172" spans="1:9" x14ac:dyDescent="0.2">
      <c r="A172" s="11">
        <v>18</v>
      </c>
      <c r="B172" s="11" t="s">
        <v>323</v>
      </c>
      <c r="C172" s="11" t="s">
        <v>487</v>
      </c>
      <c r="D172" s="11">
        <v>255</v>
      </c>
      <c r="E172" s="11">
        <v>4.9785240140570099E-2</v>
      </c>
      <c r="F172" s="11">
        <v>248</v>
      </c>
      <c r="G172" s="11">
        <v>4.8475371383893698E-2</v>
      </c>
      <c r="H172" s="11">
        <v>7</v>
      </c>
      <c r="I172" s="11">
        <v>2.8225806451612998</v>
      </c>
    </row>
    <row r="173" spans="1:9" x14ac:dyDescent="0.2">
      <c r="A173" s="11">
        <v>36</v>
      </c>
      <c r="B173" s="11" t="s">
        <v>253</v>
      </c>
      <c r="C173" s="11" t="s">
        <v>494</v>
      </c>
      <c r="D173" s="11">
        <v>81</v>
      </c>
      <c r="E173" s="11">
        <v>0.111570247933884</v>
      </c>
      <c r="F173" s="11">
        <v>74</v>
      </c>
      <c r="G173" s="11">
        <v>0.115805946791862</v>
      </c>
      <c r="H173" s="11">
        <v>7</v>
      </c>
      <c r="I173" s="11">
        <v>9.4594594594594508</v>
      </c>
    </row>
    <row r="174" spans="1:9" x14ac:dyDescent="0.2">
      <c r="A174" s="11">
        <v>76</v>
      </c>
      <c r="B174" s="11" t="s">
        <v>265</v>
      </c>
      <c r="C174" s="11" t="s">
        <v>488</v>
      </c>
      <c r="D174" s="11">
        <v>67</v>
      </c>
      <c r="E174" s="11">
        <v>0.19308357348703201</v>
      </c>
      <c r="F174" s="11">
        <v>60</v>
      </c>
      <c r="G174" s="11">
        <v>0.175953079178886</v>
      </c>
      <c r="H174" s="11">
        <v>7</v>
      </c>
      <c r="I174" s="11">
        <v>11.6666666666667</v>
      </c>
    </row>
    <row r="175" spans="1:9" x14ac:dyDescent="0.2">
      <c r="A175" s="11">
        <v>78</v>
      </c>
      <c r="B175" s="11" t="s">
        <v>239</v>
      </c>
      <c r="C175" s="11" t="s">
        <v>487</v>
      </c>
      <c r="D175" s="11">
        <v>514</v>
      </c>
      <c r="E175" s="11">
        <v>0.13695710098587799</v>
      </c>
      <c r="F175" s="11">
        <v>507</v>
      </c>
      <c r="G175" s="11">
        <v>0.13574297188755</v>
      </c>
      <c r="H175" s="11">
        <v>7</v>
      </c>
      <c r="I175" s="11">
        <v>1.3806706114398499</v>
      </c>
    </row>
    <row r="176" spans="1:9" x14ac:dyDescent="0.2">
      <c r="A176" s="11">
        <v>85</v>
      </c>
      <c r="B176" s="11" t="s">
        <v>211</v>
      </c>
      <c r="C176" s="11" t="s">
        <v>491</v>
      </c>
      <c r="D176" s="11">
        <v>485</v>
      </c>
      <c r="E176" s="11">
        <v>6.7822682142357704E-2</v>
      </c>
      <c r="F176" s="11">
        <v>478</v>
      </c>
      <c r="G176" s="11">
        <v>7.0909360628986798E-2</v>
      </c>
      <c r="H176" s="11">
        <v>7</v>
      </c>
      <c r="I176" s="11">
        <v>1.4644351464435199</v>
      </c>
    </row>
    <row r="177" spans="1:9" x14ac:dyDescent="0.2">
      <c r="A177" s="11">
        <v>96</v>
      </c>
      <c r="B177" s="11" t="s">
        <v>252</v>
      </c>
      <c r="C177" s="11" t="s">
        <v>488</v>
      </c>
      <c r="D177" s="11">
        <v>8</v>
      </c>
      <c r="E177" s="11">
        <v>1.47329650092081E-2</v>
      </c>
      <c r="F177" s="11">
        <v>1</v>
      </c>
      <c r="G177" s="11">
        <v>2.0161290322580601E-3</v>
      </c>
      <c r="H177" s="11">
        <v>7</v>
      </c>
      <c r="I177" s="11">
        <v>700</v>
      </c>
    </row>
    <row r="178" spans="1:9" x14ac:dyDescent="0.2">
      <c r="A178" s="11">
        <v>10</v>
      </c>
      <c r="B178" s="11" t="s">
        <v>260</v>
      </c>
      <c r="C178" s="11" t="s">
        <v>488</v>
      </c>
      <c r="D178" s="11">
        <v>10</v>
      </c>
      <c r="E178" s="11">
        <v>0.15625</v>
      </c>
      <c r="F178" s="11">
        <v>4</v>
      </c>
      <c r="G178" s="11">
        <v>7.2727272727272696E-2</v>
      </c>
      <c r="H178" s="11">
        <v>6</v>
      </c>
      <c r="I178" s="11">
        <v>150</v>
      </c>
    </row>
    <row r="179" spans="1:9" x14ac:dyDescent="0.2">
      <c r="A179" s="11">
        <v>100</v>
      </c>
      <c r="B179" s="11" t="s">
        <v>320</v>
      </c>
      <c r="C179" s="11" t="s">
        <v>489</v>
      </c>
      <c r="D179" s="11">
        <v>128</v>
      </c>
      <c r="E179" s="11">
        <v>0.129162462159435</v>
      </c>
      <c r="F179" s="11">
        <v>122</v>
      </c>
      <c r="G179" s="11">
        <v>0.12273641851106599</v>
      </c>
      <c r="H179" s="11">
        <v>6</v>
      </c>
      <c r="I179" s="11">
        <v>4.9180327868852496</v>
      </c>
    </row>
    <row r="180" spans="1:9" x14ac:dyDescent="0.2">
      <c r="A180" s="11">
        <v>103</v>
      </c>
      <c r="B180" s="11" t="s">
        <v>247</v>
      </c>
      <c r="C180" s="11" t="s">
        <v>490</v>
      </c>
      <c r="D180" s="11">
        <v>41</v>
      </c>
      <c r="E180" s="11">
        <v>9.1314031180400906E-2</v>
      </c>
      <c r="F180" s="11">
        <v>35</v>
      </c>
      <c r="G180" s="11">
        <v>7.7777777777777807E-2</v>
      </c>
      <c r="H180" s="11">
        <v>6</v>
      </c>
      <c r="I180" s="11">
        <v>17.1428571428571</v>
      </c>
    </row>
    <row r="181" spans="1:9" x14ac:dyDescent="0.2">
      <c r="A181" s="11">
        <v>110</v>
      </c>
      <c r="B181" s="11" t="s">
        <v>284</v>
      </c>
      <c r="C181" s="11" t="s">
        <v>488</v>
      </c>
      <c r="D181" s="11">
        <v>82</v>
      </c>
      <c r="E181" s="11">
        <v>0.14774774774774799</v>
      </c>
      <c r="F181" s="11">
        <v>76</v>
      </c>
      <c r="G181" s="11">
        <v>0.141263940520446</v>
      </c>
      <c r="H181" s="11">
        <v>6</v>
      </c>
      <c r="I181" s="11">
        <v>7.8947368421052699</v>
      </c>
    </row>
    <row r="182" spans="1:9" x14ac:dyDescent="0.2">
      <c r="A182" s="11">
        <v>114</v>
      </c>
      <c r="B182" s="11" t="s">
        <v>308</v>
      </c>
      <c r="C182" s="11" t="s">
        <v>490</v>
      </c>
      <c r="D182" s="11">
        <v>185</v>
      </c>
      <c r="E182" s="11">
        <v>0.17370892018779299</v>
      </c>
      <c r="F182" s="11">
        <v>179</v>
      </c>
      <c r="G182" s="11">
        <v>0.17162032598274199</v>
      </c>
      <c r="H182" s="11">
        <v>6</v>
      </c>
      <c r="I182" s="11">
        <v>3.3519553072625801</v>
      </c>
    </row>
    <row r="183" spans="1:9" x14ac:dyDescent="0.2">
      <c r="A183" s="11">
        <v>13</v>
      </c>
      <c r="B183" s="11" t="s">
        <v>244</v>
      </c>
      <c r="C183" s="11" t="s">
        <v>488</v>
      </c>
      <c r="D183" s="11">
        <v>588</v>
      </c>
      <c r="E183" s="11">
        <v>6.1519146264909001E-2</v>
      </c>
      <c r="F183" s="11">
        <v>582</v>
      </c>
      <c r="G183" s="11">
        <v>6.1895139848984398E-2</v>
      </c>
      <c r="H183" s="11">
        <v>6</v>
      </c>
      <c r="I183" s="11">
        <v>1.0309278350515401</v>
      </c>
    </row>
    <row r="184" spans="1:9" x14ac:dyDescent="0.2">
      <c r="A184" s="11">
        <v>16</v>
      </c>
      <c r="B184" s="11" t="s">
        <v>319</v>
      </c>
      <c r="C184" s="11" t="s">
        <v>492</v>
      </c>
      <c r="D184" s="11">
        <v>196</v>
      </c>
      <c r="E184" s="11">
        <v>6.4178127046496405E-2</v>
      </c>
      <c r="F184" s="11">
        <v>190</v>
      </c>
      <c r="G184" s="11">
        <v>6.3737001006373695E-2</v>
      </c>
      <c r="H184" s="11">
        <v>6</v>
      </c>
      <c r="I184" s="11">
        <v>3.15789473684212</v>
      </c>
    </row>
    <row r="185" spans="1:9" x14ac:dyDescent="0.2">
      <c r="A185" s="11">
        <v>20</v>
      </c>
      <c r="B185" s="11" t="s">
        <v>231</v>
      </c>
      <c r="C185" s="11" t="s">
        <v>488</v>
      </c>
      <c r="D185" s="11">
        <v>66</v>
      </c>
      <c r="E185" s="11">
        <v>0.23239436619718301</v>
      </c>
      <c r="F185" s="11">
        <v>60</v>
      </c>
      <c r="G185" s="11">
        <v>0.265486725663717</v>
      </c>
      <c r="H185" s="11">
        <v>6</v>
      </c>
      <c r="I185" s="11">
        <v>10</v>
      </c>
    </row>
    <row r="186" spans="1:9" x14ac:dyDescent="0.2">
      <c r="A186" s="11">
        <v>22</v>
      </c>
      <c r="B186" s="11" t="s">
        <v>228</v>
      </c>
      <c r="C186" s="11" t="s">
        <v>489</v>
      </c>
      <c r="D186" s="11">
        <v>178</v>
      </c>
      <c r="E186" s="11">
        <v>8.3685942642219097E-2</v>
      </c>
      <c r="F186" s="11">
        <v>172</v>
      </c>
      <c r="G186" s="11">
        <v>8.2612872238232493E-2</v>
      </c>
      <c r="H186" s="11">
        <v>6</v>
      </c>
      <c r="I186" s="11">
        <v>3.4883720930232598</v>
      </c>
    </row>
    <row r="187" spans="1:9" x14ac:dyDescent="0.2">
      <c r="A187" s="11">
        <v>22</v>
      </c>
      <c r="B187" s="11" t="s">
        <v>228</v>
      </c>
      <c r="C187" s="11" t="s">
        <v>494</v>
      </c>
      <c r="D187" s="11">
        <v>597</v>
      </c>
      <c r="E187" s="11">
        <v>0.28067700987306099</v>
      </c>
      <c r="F187" s="11">
        <v>591</v>
      </c>
      <c r="G187" s="11">
        <v>0.28386167146974101</v>
      </c>
      <c r="H187" s="11">
        <v>6</v>
      </c>
      <c r="I187" s="11">
        <v>1.0152284263959399</v>
      </c>
    </row>
    <row r="188" spans="1:9" x14ac:dyDescent="0.2">
      <c r="A188" s="11">
        <v>30</v>
      </c>
      <c r="B188" s="11" t="s">
        <v>226</v>
      </c>
      <c r="C188" s="11" t="s">
        <v>490</v>
      </c>
      <c r="D188" s="11">
        <v>617</v>
      </c>
      <c r="E188" s="11">
        <v>0.106086657496561</v>
      </c>
      <c r="F188" s="11">
        <v>611</v>
      </c>
      <c r="G188" s="11">
        <v>0.104766803840878</v>
      </c>
      <c r="H188" s="11">
        <v>6</v>
      </c>
      <c r="I188" s="11">
        <v>0.98199672667758098</v>
      </c>
    </row>
    <row r="189" spans="1:9" x14ac:dyDescent="0.2">
      <c r="A189" s="11">
        <v>37</v>
      </c>
      <c r="B189" s="11" t="s">
        <v>256</v>
      </c>
      <c r="C189" s="11" t="s">
        <v>490</v>
      </c>
      <c r="D189" s="11">
        <v>201</v>
      </c>
      <c r="E189" s="11">
        <v>8.0047789725209095E-2</v>
      </c>
      <c r="F189" s="11">
        <v>195</v>
      </c>
      <c r="G189" s="11">
        <v>7.8313253012048195E-2</v>
      </c>
      <c r="H189" s="11">
        <v>6</v>
      </c>
      <c r="I189" s="11">
        <v>3.07692307692307</v>
      </c>
    </row>
    <row r="190" spans="1:9" x14ac:dyDescent="0.2">
      <c r="A190" s="11">
        <v>55</v>
      </c>
      <c r="B190" s="11" t="s">
        <v>302</v>
      </c>
      <c r="C190" s="11" t="s">
        <v>494</v>
      </c>
      <c r="D190" s="11">
        <v>284</v>
      </c>
      <c r="E190" s="11">
        <v>0.253571428571429</v>
      </c>
      <c r="F190" s="11">
        <v>278</v>
      </c>
      <c r="G190" s="11">
        <v>0.25788497217068601</v>
      </c>
      <c r="H190" s="11">
        <v>6</v>
      </c>
      <c r="I190" s="11">
        <v>2.1582733812949702</v>
      </c>
    </row>
    <row r="191" spans="1:9" x14ac:dyDescent="0.2">
      <c r="A191" s="11">
        <v>59</v>
      </c>
      <c r="B191" s="11" t="s">
        <v>298</v>
      </c>
      <c r="C191" s="11" t="s">
        <v>492</v>
      </c>
      <c r="D191" s="11">
        <v>168</v>
      </c>
      <c r="E191" s="11">
        <v>0.17610062893081799</v>
      </c>
      <c r="F191" s="11">
        <v>162</v>
      </c>
      <c r="G191" s="11">
        <v>0.17197452229299401</v>
      </c>
      <c r="H191" s="11">
        <v>6</v>
      </c>
      <c r="I191" s="11">
        <v>3.7037037037037002</v>
      </c>
    </row>
    <row r="192" spans="1:9" x14ac:dyDescent="0.2">
      <c r="A192" s="11">
        <v>6</v>
      </c>
      <c r="B192" s="11" t="s">
        <v>230</v>
      </c>
      <c r="C192" s="11" t="s">
        <v>488</v>
      </c>
      <c r="D192" s="11">
        <v>97</v>
      </c>
      <c r="E192" s="11">
        <v>1.64769831832852E-2</v>
      </c>
      <c r="F192" s="11">
        <v>91</v>
      </c>
      <c r="G192" s="11">
        <v>1.5945330296127599E-2</v>
      </c>
      <c r="H192" s="11">
        <v>6</v>
      </c>
      <c r="I192" s="11">
        <v>6.5934065934065904</v>
      </c>
    </row>
    <row r="193" spans="1:9" x14ac:dyDescent="0.2">
      <c r="A193" s="11">
        <v>8</v>
      </c>
      <c r="B193" s="11" t="s">
        <v>206</v>
      </c>
      <c r="C193" s="11" t="s">
        <v>488</v>
      </c>
      <c r="D193" s="11">
        <v>663</v>
      </c>
      <c r="E193" s="11">
        <v>5.6749122656851801E-2</v>
      </c>
      <c r="F193" s="11">
        <v>657</v>
      </c>
      <c r="G193" s="11">
        <v>5.7545765087150702E-2</v>
      </c>
      <c r="H193" s="11">
        <v>6</v>
      </c>
      <c r="I193" s="11">
        <v>0.91324200913243103</v>
      </c>
    </row>
    <row r="194" spans="1:9" x14ac:dyDescent="0.2">
      <c r="A194" s="11">
        <v>83</v>
      </c>
      <c r="B194" s="11" t="s">
        <v>218</v>
      </c>
      <c r="C194" s="11" t="s">
        <v>491</v>
      </c>
      <c r="D194" s="11">
        <v>275</v>
      </c>
      <c r="E194" s="11">
        <v>1.87790221251024E-2</v>
      </c>
      <c r="F194" s="11">
        <v>269</v>
      </c>
      <c r="G194" s="11">
        <v>2.0116661681124699E-2</v>
      </c>
      <c r="H194" s="11">
        <v>6</v>
      </c>
      <c r="I194" s="11">
        <v>2.2304832713754701</v>
      </c>
    </row>
    <row r="195" spans="1:9" x14ac:dyDescent="0.2">
      <c r="A195" s="11">
        <v>85</v>
      </c>
      <c r="B195" s="11" t="s">
        <v>211</v>
      </c>
      <c r="C195" s="11" t="s">
        <v>494</v>
      </c>
      <c r="D195" s="11">
        <v>748</v>
      </c>
      <c r="E195" s="11">
        <v>0.10460075513914099</v>
      </c>
      <c r="F195" s="11">
        <v>742</v>
      </c>
      <c r="G195" s="11">
        <v>0.110072689511942</v>
      </c>
      <c r="H195" s="11">
        <v>6</v>
      </c>
      <c r="I195" s="11">
        <v>0.80862533692722705</v>
      </c>
    </row>
    <row r="196" spans="1:9" x14ac:dyDescent="0.2">
      <c r="A196" s="11">
        <v>87</v>
      </c>
      <c r="B196" s="11" t="s">
        <v>291</v>
      </c>
      <c r="C196" s="11" t="s">
        <v>492</v>
      </c>
      <c r="D196" s="11">
        <v>163</v>
      </c>
      <c r="E196" s="11">
        <v>0.225449515905947</v>
      </c>
      <c r="F196" s="11">
        <v>157</v>
      </c>
      <c r="G196" s="11">
        <v>0.22050561797752799</v>
      </c>
      <c r="H196" s="11">
        <v>6</v>
      </c>
      <c r="I196" s="11">
        <v>3.8216560509554101</v>
      </c>
    </row>
    <row r="197" spans="1:9" x14ac:dyDescent="0.2">
      <c r="A197" s="11">
        <v>87</v>
      </c>
      <c r="B197" s="11" t="s">
        <v>291</v>
      </c>
      <c r="C197" s="11" t="s">
        <v>488</v>
      </c>
      <c r="D197" s="11">
        <v>29</v>
      </c>
      <c r="E197" s="11">
        <v>4.0110650069156303E-2</v>
      </c>
      <c r="F197" s="11">
        <v>23</v>
      </c>
      <c r="G197" s="11">
        <v>3.2303370786516898E-2</v>
      </c>
      <c r="H197" s="11">
        <v>6</v>
      </c>
      <c r="I197" s="11">
        <v>26.086956521739101</v>
      </c>
    </row>
    <row r="198" spans="1:9" x14ac:dyDescent="0.2">
      <c r="A198" s="11">
        <v>87</v>
      </c>
      <c r="B198" s="11" t="s">
        <v>291</v>
      </c>
      <c r="C198" s="11" t="s">
        <v>490</v>
      </c>
      <c r="D198" s="11">
        <v>82</v>
      </c>
      <c r="E198" s="11">
        <v>0.113416320885201</v>
      </c>
      <c r="F198" s="11">
        <v>76</v>
      </c>
      <c r="G198" s="11">
        <v>0.106741573033708</v>
      </c>
      <c r="H198" s="11">
        <v>6</v>
      </c>
      <c r="I198" s="11">
        <v>7.8947368421052699</v>
      </c>
    </row>
    <row r="199" spans="1:9" x14ac:dyDescent="0.2">
      <c r="A199" s="11">
        <v>92</v>
      </c>
      <c r="B199" s="11" t="s">
        <v>221</v>
      </c>
      <c r="C199" s="11" t="s">
        <v>488</v>
      </c>
      <c r="D199" s="11">
        <v>27</v>
      </c>
      <c r="E199" s="11">
        <v>4.7703180212014099E-2</v>
      </c>
      <c r="F199" s="11">
        <v>21</v>
      </c>
      <c r="G199" s="11">
        <v>3.8602941176470597E-2</v>
      </c>
      <c r="H199" s="11">
        <v>6</v>
      </c>
      <c r="I199" s="11">
        <v>28.571428571428601</v>
      </c>
    </row>
    <row r="200" spans="1:9" x14ac:dyDescent="0.2">
      <c r="A200" s="11">
        <v>111</v>
      </c>
      <c r="B200" s="11" t="s">
        <v>315</v>
      </c>
      <c r="C200" s="11" t="s">
        <v>490</v>
      </c>
      <c r="D200" s="11">
        <v>414</v>
      </c>
      <c r="E200" s="11">
        <v>0.20414201183431999</v>
      </c>
      <c r="F200" s="11">
        <v>409</v>
      </c>
      <c r="G200" s="11">
        <v>0.205734406438632</v>
      </c>
      <c r="H200" s="11">
        <v>5</v>
      </c>
      <c r="I200" s="11">
        <v>1.22249388753055</v>
      </c>
    </row>
    <row r="201" spans="1:9" x14ac:dyDescent="0.2">
      <c r="A201" s="11">
        <v>13</v>
      </c>
      <c r="B201" s="11" t="s">
        <v>244</v>
      </c>
      <c r="C201" s="11" t="s">
        <v>494</v>
      </c>
      <c r="D201" s="11">
        <v>576</v>
      </c>
      <c r="E201" s="11">
        <v>6.0263653483992499E-2</v>
      </c>
      <c r="F201" s="11">
        <v>571</v>
      </c>
      <c r="G201" s="11">
        <v>6.0725300436031103E-2</v>
      </c>
      <c r="H201" s="11">
        <v>5</v>
      </c>
      <c r="I201" s="11">
        <v>0.87565674255691806</v>
      </c>
    </row>
    <row r="202" spans="1:9" x14ac:dyDescent="0.2">
      <c r="A202" s="11">
        <v>15</v>
      </c>
      <c r="B202" s="11" t="s">
        <v>313</v>
      </c>
      <c r="C202" s="11" t="s">
        <v>494</v>
      </c>
      <c r="D202" s="11">
        <v>1162</v>
      </c>
      <c r="E202" s="11">
        <v>0.100310773480663</v>
      </c>
      <c r="F202" s="11">
        <v>1157</v>
      </c>
      <c r="G202" s="11">
        <v>0.104611211573237</v>
      </c>
      <c r="H202" s="11">
        <v>5</v>
      </c>
      <c r="I202" s="11">
        <v>0.43215211754536997</v>
      </c>
    </row>
    <row r="203" spans="1:9" x14ac:dyDescent="0.2">
      <c r="A203" s="11">
        <v>18</v>
      </c>
      <c r="B203" s="11" t="s">
        <v>323</v>
      </c>
      <c r="C203" s="11" t="s">
        <v>491</v>
      </c>
      <c r="D203" s="11">
        <v>271</v>
      </c>
      <c r="E203" s="11">
        <v>5.2909019914096099E-2</v>
      </c>
      <c r="F203" s="11">
        <v>266</v>
      </c>
      <c r="G203" s="11">
        <v>5.1993745113369801E-2</v>
      </c>
      <c r="H203" s="11">
        <v>5</v>
      </c>
      <c r="I203" s="11">
        <v>1.8796992481203001</v>
      </c>
    </row>
    <row r="204" spans="1:9" x14ac:dyDescent="0.2">
      <c r="A204" s="11">
        <v>21</v>
      </c>
      <c r="B204" s="11" t="s">
        <v>245</v>
      </c>
      <c r="C204" s="11" t="s">
        <v>491</v>
      </c>
      <c r="D204" s="11">
        <v>46</v>
      </c>
      <c r="E204" s="11">
        <v>1.49642160052049E-2</v>
      </c>
      <c r="F204" s="11">
        <v>41</v>
      </c>
      <c r="G204" s="11">
        <v>1.39740967961827E-2</v>
      </c>
      <c r="H204" s="11">
        <v>5</v>
      </c>
      <c r="I204" s="11">
        <v>12.1951219512195</v>
      </c>
    </row>
    <row r="205" spans="1:9" x14ac:dyDescent="0.2">
      <c r="A205" s="11">
        <v>37</v>
      </c>
      <c r="B205" s="11" t="s">
        <v>256</v>
      </c>
      <c r="C205" s="11" t="s">
        <v>489</v>
      </c>
      <c r="D205" s="11">
        <v>102</v>
      </c>
      <c r="E205" s="11">
        <v>4.0621266427718003E-2</v>
      </c>
      <c r="F205" s="11">
        <v>97</v>
      </c>
      <c r="G205" s="11">
        <v>3.8955823293172702E-2</v>
      </c>
      <c r="H205" s="11">
        <v>5</v>
      </c>
      <c r="I205" s="11">
        <v>5.1546391752577403</v>
      </c>
    </row>
    <row r="206" spans="1:9" x14ac:dyDescent="0.2">
      <c r="A206" s="11">
        <v>37</v>
      </c>
      <c r="B206" s="11" t="s">
        <v>256</v>
      </c>
      <c r="C206" s="11" t="s">
        <v>494</v>
      </c>
      <c r="D206" s="11">
        <v>512</v>
      </c>
      <c r="E206" s="11">
        <v>0.20390282755874201</v>
      </c>
      <c r="F206" s="11">
        <v>507</v>
      </c>
      <c r="G206" s="11">
        <v>0.20361445783132501</v>
      </c>
      <c r="H206" s="11">
        <v>5</v>
      </c>
      <c r="I206" s="11">
        <v>0.98619329388560695</v>
      </c>
    </row>
    <row r="207" spans="1:9" x14ac:dyDescent="0.2">
      <c r="A207" s="11">
        <v>43</v>
      </c>
      <c r="B207" s="11" t="s">
        <v>217</v>
      </c>
      <c r="C207" s="11" t="s">
        <v>491</v>
      </c>
      <c r="D207" s="11">
        <v>24</v>
      </c>
      <c r="E207" s="11">
        <v>9.2307692307692299E-3</v>
      </c>
      <c r="F207" s="11">
        <v>19</v>
      </c>
      <c r="G207" s="11">
        <v>7.6736672051696299E-3</v>
      </c>
      <c r="H207" s="11">
        <v>5</v>
      </c>
      <c r="I207" s="11">
        <v>26.315789473684202</v>
      </c>
    </row>
    <row r="208" spans="1:9" x14ac:dyDescent="0.2">
      <c r="A208" s="11">
        <v>44</v>
      </c>
      <c r="B208" s="11" t="s">
        <v>304</v>
      </c>
      <c r="C208" s="11" t="s">
        <v>494</v>
      </c>
      <c r="D208" s="11">
        <v>297</v>
      </c>
      <c r="E208" s="11">
        <v>7.2901325478645099E-2</v>
      </c>
      <c r="F208" s="11">
        <v>292</v>
      </c>
      <c r="G208" s="11">
        <v>7.1115440818314696E-2</v>
      </c>
      <c r="H208" s="11">
        <v>5</v>
      </c>
      <c r="I208" s="11">
        <v>1.7123287671232801</v>
      </c>
    </row>
    <row r="209" spans="1:9" x14ac:dyDescent="0.2">
      <c r="A209" s="11">
        <v>63</v>
      </c>
      <c r="B209" s="11" t="s">
        <v>205</v>
      </c>
      <c r="C209" s="11" t="s">
        <v>491</v>
      </c>
      <c r="D209" s="11">
        <v>1003</v>
      </c>
      <c r="E209" s="11">
        <v>4.7680167332192401E-2</v>
      </c>
      <c r="F209" s="11">
        <v>998</v>
      </c>
      <c r="G209" s="11">
        <v>4.7838174671651801E-2</v>
      </c>
      <c r="H209" s="11">
        <v>5</v>
      </c>
      <c r="I209" s="11">
        <v>0.50100200400802197</v>
      </c>
    </row>
    <row r="210" spans="1:9" x14ac:dyDescent="0.2">
      <c r="A210" s="11">
        <v>77</v>
      </c>
      <c r="B210" s="11" t="s">
        <v>238</v>
      </c>
      <c r="C210" s="11" t="s">
        <v>489</v>
      </c>
      <c r="D210" s="11">
        <v>257</v>
      </c>
      <c r="E210" s="11">
        <v>0.24640460210930001</v>
      </c>
      <c r="F210" s="11">
        <v>252</v>
      </c>
      <c r="G210" s="11">
        <v>0.250497017892644</v>
      </c>
      <c r="H210" s="11">
        <v>5</v>
      </c>
      <c r="I210" s="11">
        <v>1.98412698412698</v>
      </c>
    </row>
    <row r="211" spans="1:9" x14ac:dyDescent="0.2">
      <c r="A211" s="11">
        <v>84</v>
      </c>
      <c r="B211" s="11" t="s">
        <v>297</v>
      </c>
      <c r="C211" s="11" t="s">
        <v>491</v>
      </c>
      <c r="D211" s="11">
        <v>32</v>
      </c>
      <c r="E211" s="11">
        <v>7.6372315035799498E-2</v>
      </c>
      <c r="F211" s="11">
        <v>27</v>
      </c>
      <c r="G211" s="11">
        <v>6.6997518610421802E-2</v>
      </c>
      <c r="H211" s="11">
        <v>5</v>
      </c>
      <c r="I211" s="11">
        <v>18.518518518518501</v>
      </c>
    </row>
    <row r="212" spans="1:9" x14ac:dyDescent="0.2">
      <c r="A212" s="11">
        <v>94</v>
      </c>
      <c r="B212" s="11" t="s">
        <v>309</v>
      </c>
      <c r="C212" s="11" t="s">
        <v>491</v>
      </c>
      <c r="D212" s="11">
        <v>324</v>
      </c>
      <c r="E212" s="11">
        <v>5.2768729641693803E-2</v>
      </c>
      <c r="F212" s="11">
        <v>319</v>
      </c>
      <c r="G212" s="11">
        <v>5.1593077793951198E-2</v>
      </c>
      <c r="H212" s="11">
        <v>5</v>
      </c>
      <c r="I212" s="11">
        <v>1.5673981191222499</v>
      </c>
    </row>
    <row r="213" spans="1:9" x14ac:dyDescent="0.2">
      <c r="A213" s="11">
        <v>1</v>
      </c>
      <c r="B213" s="11" t="s">
        <v>232</v>
      </c>
      <c r="C213" s="11" t="s">
        <v>487</v>
      </c>
      <c r="D213" s="11">
        <v>326</v>
      </c>
      <c r="E213" s="11">
        <v>6.9673007052789102E-2</v>
      </c>
      <c r="F213" s="11">
        <v>322</v>
      </c>
      <c r="G213" s="11">
        <v>6.8568994889267501E-2</v>
      </c>
      <c r="H213" s="11">
        <v>4</v>
      </c>
      <c r="I213" s="11">
        <v>1.24223602484472</v>
      </c>
    </row>
    <row r="214" spans="1:9" x14ac:dyDescent="0.2">
      <c r="A214" s="11">
        <v>100</v>
      </c>
      <c r="B214" s="11" t="s">
        <v>320</v>
      </c>
      <c r="C214" s="11" t="s">
        <v>491</v>
      </c>
      <c r="D214" s="11">
        <v>28</v>
      </c>
      <c r="E214" s="11">
        <v>2.8254288597376401E-2</v>
      </c>
      <c r="F214" s="11">
        <v>24</v>
      </c>
      <c r="G214" s="11">
        <v>2.41448692152917E-2</v>
      </c>
      <c r="H214" s="11">
        <v>4</v>
      </c>
      <c r="I214" s="11">
        <v>16.6666666666667</v>
      </c>
    </row>
    <row r="215" spans="1:9" x14ac:dyDescent="0.2">
      <c r="A215" s="11">
        <v>113</v>
      </c>
      <c r="B215" s="11" t="s">
        <v>321</v>
      </c>
      <c r="C215" s="11" t="s">
        <v>492</v>
      </c>
      <c r="D215" s="11">
        <v>171</v>
      </c>
      <c r="E215" s="11">
        <v>3.8392456219128901E-2</v>
      </c>
      <c r="F215" s="11">
        <v>167</v>
      </c>
      <c r="G215" s="11">
        <v>3.6946902654867303E-2</v>
      </c>
      <c r="H215" s="11">
        <v>4</v>
      </c>
      <c r="I215" s="11">
        <v>2.39520958083832</v>
      </c>
    </row>
    <row r="216" spans="1:9" x14ac:dyDescent="0.2">
      <c r="A216" s="11">
        <v>12</v>
      </c>
      <c r="B216" s="11" t="s">
        <v>269</v>
      </c>
      <c r="C216" s="11" t="s">
        <v>488</v>
      </c>
      <c r="D216" s="11">
        <v>4</v>
      </c>
      <c r="E216" s="11">
        <v>4.5454545454545497E-2</v>
      </c>
      <c r="F216" s="11">
        <v>0</v>
      </c>
      <c r="G216" s="11">
        <v>0</v>
      </c>
      <c r="H216" s="11">
        <v>4</v>
      </c>
      <c r="I216" s="11" t="e">
        <v>#NUM!</v>
      </c>
    </row>
    <row r="217" spans="1:9" x14ac:dyDescent="0.2">
      <c r="A217" s="11">
        <v>125</v>
      </c>
      <c r="B217" s="11" t="s">
        <v>251</v>
      </c>
      <c r="C217" s="11" t="s">
        <v>492</v>
      </c>
      <c r="D217" s="11">
        <v>45</v>
      </c>
      <c r="E217" s="11">
        <v>6.7164179104477598E-2</v>
      </c>
      <c r="F217" s="11">
        <v>41</v>
      </c>
      <c r="G217" s="11">
        <v>6.1840120663650099E-2</v>
      </c>
      <c r="H217" s="11">
        <v>4</v>
      </c>
      <c r="I217" s="11">
        <v>9.7560975609756202</v>
      </c>
    </row>
    <row r="218" spans="1:9" x14ac:dyDescent="0.2">
      <c r="A218" s="11">
        <v>15</v>
      </c>
      <c r="B218" s="11" t="s">
        <v>313</v>
      </c>
      <c r="C218" s="11" t="s">
        <v>491</v>
      </c>
      <c r="D218" s="11">
        <v>328</v>
      </c>
      <c r="E218" s="11">
        <v>2.8314917127071799E-2</v>
      </c>
      <c r="F218" s="11">
        <v>324</v>
      </c>
      <c r="G218" s="11">
        <v>2.9294755877034399E-2</v>
      </c>
      <c r="H218" s="11">
        <v>4</v>
      </c>
      <c r="I218" s="11">
        <v>1.2345679012345701</v>
      </c>
    </row>
    <row r="219" spans="1:9" x14ac:dyDescent="0.2">
      <c r="A219" s="11">
        <v>2</v>
      </c>
      <c r="B219" s="11" t="s">
        <v>301</v>
      </c>
      <c r="C219" s="11" t="s">
        <v>491</v>
      </c>
      <c r="D219" s="11">
        <v>125</v>
      </c>
      <c r="E219" s="11">
        <v>2.1795989537925001E-2</v>
      </c>
      <c r="F219" s="11">
        <v>121</v>
      </c>
      <c r="G219" s="11">
        <v>2.3260284505959201E-2</v>
      </c>
      <c r="H219" s="11">
        <v>4</v>
      </c>
      <c r="I219" s="11">
        <v>3.3057851239669298</v>
      </c>
    </row>
    <row r="220" spans="1:9" x14ac:dyDescent="0.2">
      <c r="A220" s="11">
        <v>21</v>
      </c>
      <c r="B220" s="11" t="s">
        <v>245</v>
      </c>
      <c r="C220" s="11" t="s">
        <v>488</v>
      </c>
      <c r="D220" s="11">
        <v>14</v>
      </c>
      <c r="E220" s="11">
        <v>4.5543266102797703E-3</v>
      </c>
      <c r="F220" s="11">
        <v>10</v>
      </c>
      <c r="G220" s="11">
        <v>3.4083162917518698E-3</v>
      </c>
      <c r="H220" s="11">
        <v>4</v>
      </c>
      <c r="I220" s="11">
        <v>40</v>
      </c>
    </row>
    <row r="221" spans="1:9" x14ac:dyDescent="0.2">
      <c r="A221" s="11">
        <v>33</v>
      </c>
      <c r="B221" s="11" t="s">
        <v>249</v>
      </c>
      <c r="C221" s="11" t="s">
        <v>490</v>
      </c>
      <c r="D221" s="11">
        <v>327</v>
      </c>
      <c r="E221" s="11">
        <v>0.44855967078189302</v>
      </c>
      <c r="F221" s="11">
        <v>323</v>
      </c>
      <c r="G221" s="11">
        <v>0.44246575342465799</v>
      </c>
      <c r="H221" s="11">
        <v>4</v>
      </c>
      <c r="I221" s="11">
        <v>1.2383900928792499</v>
      </c>
    </row>
    <row r="222" spans="1:9" x14ac:dyDescent="0.2">
      <c r="A222" s="11">
        <v>36</v>
      </c>
      <c r="B222" s="11" t="s">
        <v>253</v>
      </c>
      <c r="C222" s="11" t="s">
        <v>489</v>
      </c>
      <c r="D222" s="11">
        <v>95</v>
      </c>
      <c r="E222" s="11">
        <v>0.13085399449035801</v>
      </c>
      <c r="F222" s="11">
        <v>91</v>
      </c>
      <c r="G222" s="11">
        <v>0.14241001564945199</v>
      </c>
      <c r="H222" s="11">
        <v>4</v>
      </c>
      <c r="I222" s="11">
        <v>4.3956043956044004</v>
      </c>
    </row>
    <row r="223" spans="1:9" x14ac:dyDescent="0.2">
      <c r="A223" s="11">
        <v>57</v>
      </c>
      <c r="B223" s="11" t="s">
        <v>272</v>
      </c>
      <c r="C223" s="11" t="s">
        <v>489</v>
      </c>
      <c r="D223" s="11">
        <v>38</v>
      </c>
      <c r="E223" s="11">
        <v>0.4</v>
      </c>
      <c r="F223" s="11">
        <v>34</v>
      </c>
      <c r="G223" s="11">
        <v>0.36559139784946199</v>
      </c>
      <c r="H223" s="11">
        <v>4</v>
      </c>
      <c r="I223" s="11">
        <v>11.764705882352899</v>
      </c>
    </row>
    <row r="224" spans="1:9" x14ac:dyDescent="0.2">
      <c r="A224" s="11">
        <v>58</v>
      </c>
      <c r="B224" s="11" t="s">
        <v>290</v>
      </c>
      <c r="C224" s="11" t="s">
        <v>487</v>
      </c>
      <c r="D224" s="11">
        <v>126</v>
      </c>
      <c r="E224" s="11">
        <v>0.221830985915493</v>
      </c>
      <c r="F224" s="11">
        <v>122</v>
      </c>
      <c r="G224" s="11">
        <v>0.22303473491773301</v>
      </c>
      <c r="H224" s="11">
        <v>4</v>
      </c>
      <c r="I224" s="11">
        <v>3.2786885245901698</v>
      </c>
    </row>
    <row r="225" spans="1:9" x14ac:dyDescent="0.2">
      <c r="A225" s="11">
        <v>59</v>
      </c>
      <c r="B225" s="11" t="s">
        <v>298</v>
      </c>
      <c r="C225" s="11" t="s">
        <v>489</v>
      </c>
      <c r="D225" s="11">
        <v>333</v>
      </c>
      <c r="E225" s="11">
        <v>0.34905660377358499</v>
      </c>
      <c r="F225" s="11">
        <v>329</v>
      </c>
      <c r="G225" s="11">
        <v>0.34925690021231398</v>
      </c>
      <c r="H225" s="11">
        <v>4</v>
      </c>
      <c r="I225" s="11">
        <v>1.21580547112461</v>
      </c>
    </row>
    <row r="226" spans="1:9" x14ac:dyDescent="0.2">
      <c r="A226" s="11">
        <v>6</v>
      </c>
      <c r="B226" s="11" t="s">
        <v>230</v>
      </c>
      <c r="C226" s="11" t="s">
        <v>490</v>
      </c>
      <c r="D226" s="11">
        <v>365</v>
      </c>
      <c r="E226" s="11">
        <v>6.2001019194836103E-2</v>
      </c>
      <c r="F226" s="11">
        <v>361</v>
      </c>
      <c r="G226" s="11">
        <v>6.3255650954967602E-2</v>
      </c>
      <c r="H226" s="11">
        <v>4</v>
      </c>
      <c r="I226" s="11">
        <v>1.10803324099722</v>
      </c>
    </row>
    <row r="227" spans="1:9" x14ac:dyDescent="0.2">
      <c r="A227" s="11">
        <v>60</v>
      </c>
      <c r="B227" s="11" t="s">
        <v>273</v>
      </c>
      <c r="C227" s="11" t="s">
        <v>487</v>
      </c>
      <c r="D227" s="11">
        <v>5</v>
      </c>
      <c r="E227" s="11">
        <v>0.1</v>
      </c>
      <c r="F227" s="11">
        <v>1</v>
      </c>
      <c r="G227" s="11">
        <v>2.1739130434782601E-2</v>
      </c>
      <c r="H227" s="11">
        <v>4</v>
      </c>
      <c r="I227" s="11">
        <v>400</v>
      </c>
    </row>
    <row r="228" spans="1:9" x14ac:dyDescent="0.2">
      <c r="A228" s="11">
        <v>74</v>
      </c>
      <c r="B228" s="11" t="s">
        <v>279</v>
      </c>
      <c r="C228" s="11" t="s">
        <v>492</v>
      </c>
      <c r="D228" s="11">
        <v>173</v>
      </c>
      <c r="E228" s="11">
        <v>0.21384425216316399</v>
      </c>
      <c r="F228" s="11">
        <v>169</v>
      </c>
      <c r="G228" s="11">
        <v>0.209937888198758</v>
      </c>
      <c r="H228" s="11">
        <v>4</v>
      </c>
      <c r="I228" s="11">
        <v>2.3668639053254301</v>
      </c>
    </row>
    <row r="229" spans="1:9" x14ac:dyDescent="0.2">
      <c r="A229" s="11">
        <v>79</v>
      </c>
      <c r="B229" s="11" t="s">
        <v>296</v>
      </c>
      <c r="C229" s="11" t="s">
        <v>488</v>
      </c>
      <c r="D229" s="11">
        <v>49</v>
      </c>
      <c r="E229" s="11">
        <v>3.0024509803921601E-2</v>
      </c>
      <c r="F229" s="11">
        <v>45</v>
      </c>
      <c r="G229" s="11">
        <v>2.8957528957529E-2</v>
      </c>
      <c r="H229" s="11">
        <v>4</v>
      </c>
      <c r="I229" s="11">
        <v>8.8888888888888804</v>
      </c>
    </row>
    <row r="230" spans="1:9" x14ac:dyDescent="0.2">
      <c r="A230" s="11">
        <v>8</v>
      </c>
      <c r="B230" s="11" t="s">
        <v>206</v>
      </c>
      <c r="C230" s="11" t="s">
        <v>491</v>
      </c>
      <c r="D230" s="11">
        <v>196</v>
      </c>
      <c r="E230" s="11">
        <v>1.6776512881965199E-2</v>
      </c>
      <c r="F230" s="11">
        <v>192</v>
      </c>
      <c r="G230" s="11">
        <v>1.68170272400806E-2</v>
      </c>
      <c r="H230" s="11">
        <v>4</v>
      </c>
      <c r="I230" s="11">
        <v>2.0833333333333299</v>
      </c>
    </row>
    <row r="231" spans="1:9" x14ac:dyDescent="0.2">
      <c r="A231" s="11">
        <v>9</v>
      </c>
      <c r="B231" s="11" t="s">
        <v>316</v>
      </c>
      <c r="C231" s="11" t="s">
        <v>491</v>
      </c>
      <c r="D231" s="11">
        <v>195</v>
      </c>
      <c r="E231" s="11">
        <v>8.8355233348436799E-2</v>
      </c>
      <c r="F231" s="11">
        <v>191</v>
      </c>
      <c r="G231" s="11">
        <v>0.105118326912493</v>
      </c>
      <c r="H231" s="11">
        <v>4</v>
      </c>
      <c r="I231" s="11">
        <v>2.09424083769634</v>
      </c>
    </row>
    <row r="232" spans="1:9" x14ac:dyDescent="0.2">
      <c r="A232" s="11">
        <v>96</v>
      </c>
      <c r="B232" s="11" t="s">
        <v>252</v>
      </c>
      <c r="C232" s="11" t="s">
        <v>487</v>
      </c>
      <c r="D232" s="11">
        <v>139</v>
      </c>
      <c r="E232" s="11">
        <v>0.25598526703499103</v>
      </c>
      <c r="F232" s="11">
        <v>135</v>
      </c>
      <c r="G232" s="11">
        <v>0.27217741935483902</v>
      </c>
      <c r="H232" s="11">
        <v>4</v>
      </c>
      <c r="I232" s="11">
        <v>2.9629629629629699</v>
      </c>
    </row>
    <row r="233" spans="1:9" x14ac:dyDescent="0.2">
      <c r="A233" s="11">
        <v>102</v>
      </c>
      <c r="B233" s="11" t="s">
        <v>294</v>
      </c>
      <c r="C233" s="11" t="s">
        <v>490</v>
      </c>
      <c r="D233" s="11">
        <v>369</v>
      </c>
      <c r="E233" s="11">
        <v>0.38598326359832602</v>
      </c>
      <c r="F233" s="11">
        <v>366</v>
      </c>
      <c r="G233" s="11">
        <v>0.38284518828451902</v>
      </c>
      <c r="H233" s="11">
        <v>3</v>
      </c>
      <c r="I233" s="11">
        <v>0.81967213114753101</v>
      </c>
    </row>
    <row r="234" spans="1:9" x14ac:dyDescent="0.2">
      <c r="A234" s="11">
        <v>112</v>
      </c>
      <c r="B234" s="11" t="s">
        <v>307</v>
      </c>
      <c r="C234" s="11" t="s">
        <v>492</v>
      </c>
      <c r="D234" s="11">
        <v>43</v>
      </c>
      <c r="E234" s="11">
        <v>9.5555555555555602E-2</v>
      </c>
      <c r="F234" s="11">
        <v>40</v>
      </c>
      <c r="G234" s="11">
        <v>9.8039215686274495E-2</v>
      </c>
      <c r="H234" s="11">
        <v>3</v>
      </c>
      <c r="I234" s="11">
        <v>7.5</v>
      </c>
    </row>
    <row r="235" spans="1:9" x14ac:dyDescent="0.2">
      <c r="A235" s="11">
        <v>114</v>
      </c>
      <c r="B235" s="11" t="s">
        <v>308</v>
      </c>
      <c r="C235" s="11" t="s">
        <v>492</v>
      </c>
      <c r="D235" s="11">
        <v>132</v>
      </c>
      <c r="E235" s="11">
        <v>0.123943661971831</v>
      </c>
      <c r="F235" s="11">
        <v>129</v>
      </c>
      <c r="G235" s="11">
        <v>0.123681687440077</v>
      </c>
      <c r="H235" s="11">
        <v>3</v>
      </c>
      <c r="I235" s="11">
        <v>2.32558139534884</v>
      </c>
    </row>
    <row r="236" spans="1:9" x14ac:dyDescent="0.2">
      <c r="A236" s="11">
        <v>116</v>
      </c>
      <c r="B236" s="11" t="s">
        <v>235</v>
      </c>
      <c r="C236" s="11" t="s">
        <v>492</v>
      </c>
      <c r="D236" s="11">
        <v>355</v>
      </c>
      <c r="E236" s="11">
        <v>0.53463855421686701</v>
      </c>
      <c r="F236" s="11">
        <v>352</v>
      </c>
      <c r="G236" s="11">
        <v>0.53495440729483301</v>
      </c>
      <c r="H236" s="11">
        <v>3</v>
      </c>
      <c r="I236" s="11">
        <v>0.85227272727272896</v>
      </c>
    </row>
    <row r="237" spans="1:9" x14ac:dyDescent="0.2">
      <c r="A237" s="11">
        <v>12</v>
      </c>
      <c r="B237" s="11" t="s">
        <v>269</v>
      </c>
      <c r="C237" s="11" t="s">
        <v>490</v>
      </c>
      <c r="D237" s="11">
        <v>60</v>
      </c>
      <c r="E237" s="11">
        <v>0.68181818181818199</v>
      </c>
      <c r="F237" s="11">
        <v>57</v>
      </c>
      <c r="G237" s="11">
        <v>0.73076923076923095</v>
      </c>
      <c r="H237" s="11">
        <v>3</v>
      </c>
      <c r="I237" s="11">
        <v>5.2631578947368398</v>
      </c>
    </row>
    <row r="238" spans="1:9" x14ac:dyDescent="0.2">
      <c r="A238" s="11">
        <v>121</v>
      </c>
      <c r="B238" s="11" t="s">
        <v>207</v>
      </c>
      <c r="C238" s="11" t="s">
        <v>490</v>
      </c>
      <c r="D238" s="11">
        <v>770</v>
      </c>
      <c r="E238" s="11">
        <v>0.10380156376381799</v>
      </c>
      <c r="F238" s="11">
        <v>767</v>
      </c>
      <c r="G238" s="11">
        <v>9.8044228556819601E-2</v>
      </c>
      <c r="H238" s="11">
        <v>3</v>
      </c>
      <c r="I238" s="11">
        <v>0.391134289439377</v>
      </c>
    </row>
    <row r="239" spans="1:9" x14ac:dyDescent="0.2">
      <c r="A239" s="11">
        <v>121</v>
      </c>
      <c r="B239" s="11" t="s">
        <v>207</v>
      </c>
      <c r="C239" s="11" t="s">
        <v>493</v>
      </c>
      <c r="D239" s="11">
        <v>83</v>
      </c>
      <c r="E239" s="11">
        <v>1.11889997303855E-2</v>
      </c>
      <c r="F239" s="11">
        <v>80</v>
      </c>
      <c r="G239" s="11">
        <v>1.02262559120542E-2</v>
      </c>
      <c r="H239" s="11">
        <v>3</v>
      </c>
      <c r="I239" s="11">
        <v>3.7500000000000102</v>
      </c>
    </row>
    <row r="240" spans="1:9" x14ac:dyDescent="0.2">
      <c r="A240" s="11">
        <v>123</v>
      </c>
      <c r="B240" s="11" t="s">
        <v>208</v>
      </c>
      <c r="C240" s="11" t="s">
        <v>488</v>
      </c>
      <c r="D240" s="11">
        <v>9</v>
      </c>
      <c r="E240" s="11">
        <v>3.51014040561622E-3</v>
      </c>
      <c r="F240" s="11">
        <v>6</v>
      </c>
      <c r="G240" s="11">
        <v>2.3364485981308401E-3</v>
      </c>
      <c r="H240" s="11">
        <v>3</v>
      </c>
      <c r="I240" s="11">
        <v>50</v>
      </c>
    </row>
    <row r="241" spans="1:9" x14ac:dyDescent="0.2">
      <c r="A241" s="11">
        <v>124</v>
      </c>
      <c r="B241" s="11" t="s">
        <v>285</v>
      </c>
      <c r="C241" s="11" t="s">
        <v>487</v>
      </c>
      <c r="D241" s="11">
        <v>314</v>
      </c>
      <c r="E241" s="11">
        <v>5.0571750684490303E-2</v>
      </c>
      <c r="F241" s="11">
        <v>311</v>
      </c>
      <c r="G241" s="11">
        <v>4.9490770210057301E-2</v>
      </c>
      <c r="H241" s="11">
        <v>3</v>
      </c>
      <c r="I241" s="11">
        <v>0.96463022508037599</v>
      </c>
    </row>
    <row r="242" spans="1:9" x14ac:dyDescent="0.2">
      <c r="A242" s="11">
        <v>13</v>
      </c>
      <c r="B242" s="11" t="s">
        <v>244</v>
      </c>
      <c r="C242" s="11" t="s">
        <v>489</v>
      </c>
      <c r="D242" s="11">
        <v>1487</v>
      </c>
      <c r="E242" s="11">
        <v>0.155576480435238</v>
      </c>
      <c r="F242" s="11">
        <v>1484</v>
      </c>
      <c r="G242" s="11">
        <v>0.157821971711156</v>
      </c>
      <c r="H242" s="11">
        <v>3</v>
      </c>
      <c r="I242" s="11">
        <v>0.20215633423179599</v>
      </c>
    </row>
    <row r="243" spans="1:9" x14ac:dyDescent="0.2">
      <c r="A243" s="11">
        <v>22</v>
      </c>
      <c r="B243" s="11" t="s">
        <v>228</v>
      </c>
      <c r="C243" s="11" t="s">
        <v>491</v>
      </c>
      <c r="D243" s="11">
        <v>54</v>
      </c>
      <c r="E243" s="11">
        <v>2.5387870239774301E-2</v>
      </c>
      <c r="F243" s="11">
        <v>51</v>
      </c>
      <c r="G243" s="11">
        <v>2.4495677233429401E-2</v>
      </c>
      <c r="H243" s="11">
        <v>3</v>
      </c>
      <c r="I243" s="11">
        <v>5.8823529411764701</v>
      </c>
    </row>
    <row r="244" spans="1:9" x14ac:dyDescent="0.2">
      <c r="A244" s="11">
        <v>24</v>
      </c>
      <c r="B244" s="11" t="s">
        <v>223</v>
      </c>
      <c r="C244" s="11" t="s">
        <v>494</v>
      </c>
      <c r="D244" s="11">
        <v>138</v>
      </c>
      <c r="E244" s="11">
        <v>5.7934508816120903E-2</v>
      </c>
      <c r="F244" s="11">
        <v>135</v>
      </c>
      <c r="G244" s="11">
        <v>5.5237315875613799E-2</v>
      </c>
      <c r="H244" s="11">
        <v>3</v>
      </c>
      <c r="I244" s="11">
        <v>2.2222222222222099</v>
      </c>
    </row>
    <row r="245" spans="1:9" x14ac:dyDescent="0.2">
      <c r="A245" s="11">
        <v>26</v>
      </c>
      <c r="B245" s="11" t="s">
        <v>292</v>
      </c>
      <c r="C245" s="11" t="s">
        <v>492</v>
      </c>
      <c r="D245" s="11">
        <v>23</v>
      </c>
      <c r="E245" s="11">
        <v>0.184</v>
      </c>
      <c r="F245" s="11">
        <v>20</v>
      </c>
      <c r="G245" s="11">
        <v>0.15503875968992201</v>
      </c>
      <c r="H245" s="11">
        <v>3</v>
      </c>
      <c r="I245" s="11">
        <v>15</v>
      </c>
    </row>
    <row r="246" spans="1:9" x14ac:dyDescent="0.2">
      <c r="A246" s="11">
        <v>3</v>
      </c>
      <c r="B246" s="11" t="s">
        <v>215</v>
      </c>
      <c r="C246" s="11" t="s">
        <v>490</v>
      </c>
      <c r="D246" s="11">
        <v>121</v>
      </c>
      <c r="E246" s="11">
        <v>9.3005380476556501E-2</v>
      </c>
      <c r="F246" s="11">
        <v>118</v>
      </c>
      <c r="G246" s="11">
        <v>8.8922381311228302E-2</v>
      </c>
      <c r="H246" s="11">
        <v>3</v>
      </c>
      <c r="I246" s="11">
        <v>2.5423728813559299</v>
      </c>
    </row>
    <row r="247" spans="1:9" x14ac:dyDescent="0.2">
      <c r="A247" s="11">
        <v>38</v>
      </c>
      <c r="B247" s="11" t="s">
        <v>257</v>
      </c>
      <c r="C247" s="11" t="s">
        <v>489</v>
      </c>
      <c r="D247" s="11">
        <v>68</v>
      </c>
      <c r="E247" s="11">
        <v>0.430379746835443</v>
      </c>
      <c r="F247" s="11">
        <v>65</v>
      </c>
      <c r="G247" s="11">
        <v>0.41935483870967699</v>
      </c>
      <c r="H247" s="11">
        <v>3</v>
      </c>
      <c r="I247" s="11">
        <v>4.6153846153846203</v>
      </c>
    </row>
    <row r="248" spans="1:9" x14ac:dyDescent="0.2">
      <c r="A248" s="11">
        <v>4</v>
      </c>
      <c r="B248" s="11" t="s">
        <v>254</v>
      </c>
      <c r="C248" s="11" t="s">
        <v>489</v>
      </c>
      <c r="D248" s="11">
        <v>56</v>
      </c>
      <c r="E248" s="11">
        <v>0.88888888888888895</v>
      </c>
      <c r="F248" s="11">
        <v>53</v>
      </c>
      <c r="G248" s="11">
        <v>0.88333333333333297</v>
      </c>
      <c r="H248" s="11">
        <v>3</v>
      </c>
      <c r="I248" s="11">
        <v>5.6603773584905603</v>
      </c>
    </row>
    <row r="249" spans="1:9" x14ac:dyDescent="0.2">
      <c r="A249" s="11">
        <v>44</v>
      </c>
      <c r="B249" s="11" t="s">
        <v>304</v>
      </c>
      <c r="C249" s="11" t="s">
        <v>489</v>
      </c>
      <c r="D249" s="11">
        <v>136</v>
      </c>
      <c r="E249" s="11">
        <v>3.3382425135002503E-2</v>
      </c>
      <c r="F249" s="11">
        <v>133</v>
      </c>
      <c r="G249" s="11">
        <v>3.2391622016561102E-2</v>
      </c>
      <c r="H249" s="11">
        <v>3</v>
      </c>
      <c r="I249" s="11">
        <v>2.2556390977443601</v>
      </c>
    </row>
    <row r="250" spans="1:9" x14ac:dyDescent="0.2">
      <c r="A250" s="11">
        <v>45</v>
      </c>
      <c r="B250" s="11" t="s">
        <v>258</v>
      </c>
      <c r="C250" s="11" t="s">
        <v>487</v>
      </c>
      <c r="D250" s="11">
        <v>197</v>
      </c>
      <c r="E250" s="11">
        <v>0.36279926335175</v>
      </c>
      <c r="F250" s="11">
        <v>194</v>
      </c>
      <c r="G250" s="11">
        <v>0.36059479553903301</v>
      </c>
      <c r="H250" s="11">
        <v>3</v>
      </c>
      <c r="I250" s="11">
        <v>1.5463917525773101</v>
      </c>
    </row>
    <row r="251" spans="1:9" x14ac:dyDescent="0.2">
      <c r="A251" s="11">
        <v>47</v>
      </c>
      <c r="B251" s="11" t="s">
        <v>237</v>
      </c>
      <c r="C251" s="11" t="s">
        <v>491</v>
      </c>
      <c r="D251" s="11">
        <v>31</v>
      </c>
      <c r="E251" s="11">
        <v>2.3117076808352E-2</v>
      </c>
      <c r="F251" s="11">
        <v>28</v>
      </c>
      <c r="G251" s="11">
        <v>2.16383307573416E-2</v>
      </c>
      <c r="H251" s="11">
        <v>3</v>
      </c>
      <c r="I251" s="11">
        <v>10.714285714285699</v>
      </c>
    </row>
    <row r="252" spans="1:9" x14ac:dyDescent="0.2">
      <c r="A252" s="11">
        <v>48</v>
      </c>
      <c r="B252" s="11" t="s">
        <v>310</v>
      </c>
      <c r="C252" s="11" t="s">
        <v>487</v>
      </c>
      <c r="D252" s="11">
        <v>256</v>
      </c>
      <c r="E252" s="11">
        <v>0.14611872146118701</v>
      </c>
      <c r="F252" s="11">
        <v>253</v>
      </c>
      <c r="G252" s="11">
        <v>0.14598961338718999</v>
      </c>
      <c r="H252" s="11">
        <v>3</v>
      </c>
      <c r="I252" s="11">
        <v>1.1857707509881401</v>
      </c>
    </row>
    <row r="253" spans="1:9" x14ac:dyDescent="0.2">
      <c r="A253" s="11">
        <v>50</v>
      </c>
      <c r="B253" s="11" t="s">
        <v>210</v>
      </c>
      <c r="C253" s="11" t="s">
        <v>494</v>
      </c>
      <c r="D253" s="11">
        <v>583</v>
      </c>
      <c r="E253" s="11">
        <v>6.7696237807710197E-2</v>
      </c>
      <c r="F253" s="11">
        <v>580</v>
      </c>
      <c r="G253" s="11">
        <v>6.8940924759301095E-2</v>
      </c>
      <c r="H253" s="11">
        <v>3</v>
      </c>
      <c r="I253" s="11">
        <v>0.51724137931035097</v>
      </c>
    </row>
    <row r="254" spans="1:9" x14ac:dyDescent="0.2">
      <c r="A254" s="11">
        <v>58</v>
      </c>
      <c r="B254" s="11" t="s">
        <v>290</v>
      </c>
      <c r="C254" s="11" t="s">
        <v>492</v>
      </c>
      <c r="D254" s="11">
        <v>233</v>
      </c>
      <c r="E254" s="11">
        <v>0.41021126760563398</v>
      </c>
      <c r="F254" s="11">
        <v>230</v>
      </c>
      <c r="G254" s="11">
        <v>0.42047531992687398</v>
      </c>
      <c r="H254" s="11">
        <v>3</v>
      </c>
      <c r="I254" s="11">
        <v>1.3043478260869501</v>
      </c>
    </row>
    <row r="255" spans="1:9" x14ac:dyDescent="0.2">
      <c r="A255" s="11">
        <v>63</v>
      </c>
      <c r="B255" s="11" t="s">
        <v>205</v>
      </c>
      <c r="C255" s="11" t="s">
        <v>489</v>
      </c>
      <c r="D255" s="11">
        <v>387</v>
      </c>
      <c r="E255" s="11">
        <v>1.83970336565887E-2</v>
      </c>
      <c r="F255" s="11">
        <v>384</v>
      </c>
      <c r="G255" s="11">
        <v>1.84066724187518E-2</v>
      </c>
      <c r="H255" s="11">
        <v>3</v>
      </c>
      <c r="I255" s="11">
        <v>0.78125</v>
      </c>
    </row>
    <row r="256" spans="1:9" x14ac:dyDescent="0.2">
      <c r="A256" s="11">
        <v>66</v>
      </c>
      <c r="B256" s="11" t="s">
        <v>220</v>
      </c>
      <c r="C256" s="11" t="s">
        <v>487</v>
      </c>
      <c r="D256" s="11">
        <v>66</v>
      </c>
      <c r="E256" s="11">
        <v>1.6332590942835901E-2</v>
      </c>
      <c r="F256" s="11">
        <v>63</v>
      </c>
      <c r="G256" s="11">
        <v>1.5570934256055401E-2</v>
      </c>
      <c r="H256" s="11">
        <v>3</v>
      </c>
      <c r="I256" s="11">
        <v>4.7619047619047699</v>
      </c>
    </row>
    <row r="257" spans="1:9" x14ac:dyDescent="0.2">
      <c r="A257" s="11">
        <v>74</v>
      </c>
      <c r="B257" s="11" t="s">
        <v>279</v>
      </c>
      <c r="C257" s="11" t="s">
        <v>494</v>
      </c>
      <c r="D257" s="11">
        <v>44</v>
      </c>
      <c r="E257" s="11">
        <v>5.4388133498145898E-2</v>
      </c>
      <c r="F257" s="11">
        <v>41</v>
      </c>
      <c r="G257" s="11">
        <v>5.0931677018633499E-2</v>
      </c>
      <c r="H257" s="11">
        <v>3</v>
      </c>
      <c r="I257" s="11">
        <v>7.3170731707317103</v>
      </c>
    </row>
    <row r="258" spans="1:9" x14ac:dyDescent="0.2">
      <c r="A258" s="11">
        <v>77</v>
      </c>
      <c r="B258" s="11" t="s">
        <v>238</v>
      </c>
      <c r="C258" s="11" t="s">
        <v>490</v>
      </c>
      <c r="D258" s="11">
        <v>102</v>
      </c>
      <c r="E258" s="11">
        <v>9.7794822627037398E-2</v>
      </c>
      <c r="F258" s="11">
        <v>99</v>
      </c>
      <c r="G258" s="11">
        <v>9.8409542743538803E-2</v>
      </c>
      <c r="H258" s="11">
        <v>3</v>
      </c>
      <c r="I258" s="11">
        <v>3.0303030303030298</v>
      </c>
    </row>
    <row r="259" spans="1:9" x14ac:dyDescent="0.2">
      <c r="A259" s="11">
        <v>79</v>
      </c>
      <c r="B259" s="11" t="s">
        <v>296</v>
      </c>
      <c r="C259" s="11" t="s">
        <v>490</v>
      </c>
      <c r="D259" s="11">
        <v>535</v>
      </c>
      <c r="E259" s="11">
        <v>0.32781862745098</v>
      </c>
      <c r="F259" s="11">
        <v>532</v>
      </c>
      <c r="G259" s="11">
        <v>0.34234234234234201</v>
      </c>
      <c r="H259" s="11">
        <v>3</v>
      </c>
      <c r="I259" s="11">
        <v>0.56390977443610002</v>
      </c>
    </row>
    <row r="260" spans="1:9" x14ac:dyDescent="0.2">
      <c r="A260" s="11">
        <v>82</v>
      </c>
      <c r="B260" s="11" t="s">
        <v>222</v>
      </c>
      <c r="C260" s="11" t="s">
        <v>491</v>
      </c>
      <c r="D260" s="11">
        <v>203</v>
      </c>
      <c r="E260" s="11">
        <v>4.9427806184562897E-2</v>
      </c>
      <c r="F260" s="11">
        <v>200</v>
      </c>
      <c r="G260" s="11">
        <v>4.8100048100048101E-2</v>
      </c>
      <c r="H260" s="11">
        <v>3</v>
      </c>
      <c r="I260" s="11">
        <v>1.49999999999999</v>
      </c>
    </row>
    <row r="261" spans="1:9" x14ac:dyDescent="0.2">
      <c r="A261" s="11">
        <v>83</v>
      </c>
      <c r="B261" s="11" t="s">
        <v>218</v>
      </c>
      <c r="C261" s="11" t="s">
        <v>487</v>
      </c>
      <c r="D261" s="11">
        <v>1084</v>
      </c>
      <c r="E261" s="11">
        <v>7.4023490849494694E-2</v>
      </c>
      <c r="F261" s="11">
        <v>1081</v>
      </c>
      <c r="G261" s="11">
        <v>8.0840562369129496E-2</v>
      </c>
      <c r="H261" s="11">
        <v>3</v>
      </c>
      <c r="I261" s="11">
        <v>0.27752081406105</v>
      </c>
    </row>
    <row r="262" spans="1:9" x14ac:dyDescent="0.2">
      <c r="A262" s="11">
        <v>84</v>
      </c>
      <c r="B262" s="11" t="s">
        <v>297</v>
      </c>
      <c r="C262" s="11" t="s">
        <v>488</v>
      </c>
      <c r="D262" s="11">
        <v>64</v>
      </c>
      <c r="E262" s="11">
        <v>0.152744630071599</v>
      </c>
      <c r="F262" s="11">
        <v>61</v>
      </c>
      <c r="G262" s="11">
        <v>0.15136476426799</v>
      </c>
      <c r="H262" s="11">
        <v>3</v>
      </c>
      <c r="I262" s="11">
        <v>4.9180327868852496</v>
      </c>
    </row>
    <row r="263" spans="1:9" x14ac:dyDescent="0.2">
      <c r="A263" s="11">
        <v>85</v>
      </c>
      <c r="B263" s="11" t="s">
        <v>211</v>
      </c>
      <c r="C263" s="11" t="s">
        <v>487</v>
      </c>
      <c r="D263" s="11">
        <v>607</v>
      </c>
      <c r="E263" s="11">
        <v>8.4883233114249806E-2</v>
      </c>
      <c r="F263" s="11">
        <v>604</v>
      </c>
      <c r="G263" s="11">
        <v>8.9600949414033501E-2</v>
      </c>
      <c r="H263" s="11">
        <v>3</v>
      </c>
      <c r="I263" s="11">
        <v>0.496688741721862</v>
      </c>
    </row>
    <row r="264" spans="1:9" x14ac:dyDescent="0.2">
      <c r="A264" s="11">
        <v>88</v>
      </c>
      <c r="B264" s="11" t="s">
        <v>246</v>
      </c>
      <c r="C264" s="11" t="s">
        <v>494</v>
      </c>
      <c r="D264" s="11">
        <v>75</v>
      </c>
      <c r="E264" s="11">
        <v>8.0558539205155794E-2</v>
      </c>
      <c r="F264" s="11">
        <v>72</v>
      </c>
      <c r="G264" s="11">
        <v>7.5949367088607597E-2</v>
      </c>
      <c r="H264" s="11">
        <v>3</v>
      </c>
      <c r="I264" s="11">
        <v>4.1666666666666696</v>
      </c>
    </row>
    <row r="265" spans="1:9" x14ac:dyDescent="0.2">
      <c r="A265" s="11">
        <v>90</v>
      </c>
      <c r="B265" s="11" t="s">
        <v>266</v>
      </c>
      <c r="C265" s="11" t="s">
        <v>494</v>
      </c>
      <c r="D265" s="11">
        <v>25</v>
      </c>
      <c r="E265" s="11">
        <v>0.223214285714286</v>
      </c>
      <c r="F265" s="11">
        <v>22</v>
      </c>
      <c r="G265" s="11">
        <v>0.203703703703704</v>
      </c>
      <c r="H265" s="11">
        <v>3</v>
      </c>
      <c r="I265" s="11">
        <v>13.636363636363599</v>
      </c>
    </row>
    <row r="266" spans="1:9" x14ac:dyDescent="0.2">
      <c r="A266" s="11">
        <v>94</v>
      </c>
      <c r="B266" s="11" t="s">
        <v>309</v>
      </c>
      <c r="C266" s="11" t="s">
        <v>487</v>
      </c>
      <c r="D266" s="11">
        <v>581</v>
      </c>
      <c r="E266" s="11">
        <v>9.4625407166123804E-2</v>
      </c>
      <c r="F266" s="11">
        <v>578</v>
      </c>
      <c r="G266" s="11">
        <v>9.3482128416626203E-2</v>
      </c>
      <c r="H266" s="11">
        <v>3</v>
      </c>
      <c r="I266" s="11">
        <v>0.51903114186850896</v>
      </c>
    </row>
    <row r="267" spans="1:9" x14ac:dyDescent="0.2">
      <c r="A267" s="11">
        <v>10</v>
      </c>
      <c r="B267" s="11" t="s">
        <v>260</v>
      </c>
      <c r="C267" s="11" t="s">
        <v>492</v>
      </c>
      <c r="D267" s="11">
        <v>19</v>
      </c>
      <c r="E267" s="11">
        <v>0.296875</v>
      </c>
      <c r="F267" s="11">
        <v>17</v>
      </c>
      <c r="G267" s="11">
        <v>0.30909090909090903</v>
      </c>
      <c r="H267" s="11">
        <v>2</v>
      </c>
      <c r="I267" s="11">
        <v>11.764705882352899</v>
      </c>
    </row>
    <row r="268" spans="1:9" x14ac:dyDescent="0.2">
      <c r="A268" s="11">
        <v>100</v>
      </c>
      <c r="B268" s="11" t="s">
        <v>320</v>
      </c>
      <c r="C268" s="11" t="s">
        <v>490</v>
      </c>
      <c r="D268" s="11">
        <v>109</v>
      </c>
      <c r="E268" s="11">
        <v>0.10998990918264399</v>
      </c>
      <c r="F268" s="11">
        <v>107</v>
      </c>
      <c r="G268" s="11">
        <v>0.107645875251509</v>
      </c>
      <c r="H268" s="11">
        <v>2</v>
      </c>
      <c r="I268" s="11">
        <v>1.86915887850467</v>
      </c>
    </row>
    <row r="269" spans="1:9" x14ac:dyDescent="0.2">
      <c r="A269" s="11">
        <v>105</v>
      </c>
      <c r="B269" s="11" t="s">
        <v>306</v>
      </c>
      <c r="C269" s="11" t="s">
        <v>492</v>
      </c>
      <c r="D269" s="11">
        <v>207</v>
      </c>
      <c r="E269" s="11">
        <v>0.107588357588358</v>
      </c>
      <c r="F269" s="11">
        <v>205</v>
      </c>
      <c r="G269" s="11">
        <v>0.10800842992623801</v>
      </c>
      <c r="H269" s="11">
        <v>2</v>
      </c>
      <c r="I269" s="11">
        <v>0.97560975609756195</v>
      </c>
    </row>
    <row r="270" spans="1:9" x14ac:dyDescent="0.2">
      <c r="A270" s="11">
        <v>110</v>
      </c>
      <c r="B270" s="11" t="s">
        <v>284</v>
      </c>
      <c r="C270" s="11" t="s">
        <v>494</v>
      </c>
      <c r="D270" s="11">
        <v>132</v>
      </c>
      <c r="E270" s="11">
        <v>0.23783783783783799</v>
      </c>
      <c r="F270" s="11">
        <v>130</v>
      </c>
      <c r="G270" s="11">
        <v>0.24163568773234201</v>
      </c>
      <c r="H270" s="11">
        <v>2</v>
      </c>
      <c r="I270" s="11">
        <v>1.5384615384615301</v>
      </c>
    </row>
    <row r="271" spans="1:9" x14ac:dyDescent="0.2">
      <c r="A271" s="11">
        <v>111</v>
      </c>
      <c r="B271" s="11" t="s">
        <v>315</v>
      </c>
      <c r="C271" s="11" t="s">
        <v>492</v>
      </c>
      <c r="D271" s="11">
        <v>91</v>
      </c>
      <c r="E271" s="11">
        <v>4.48717948717949E-2</v>
      </c>
      <c r="F271" s="11">
        <v>89</v>
      </c>
      <c r="G271" s="11">
        <v>4.4768611670020102E-2</v>
      </c>
      <c r="H271" s="11">
        <v>2</v>
      </c>
      <c r="I271" s="11">
        <v>2.2471910112359601</v>
      </c>
    </row>
    <row r="272" spans="1:9" x14ac:dyDescent="0.2">
      <c r="A272" s="11">
        <v>12</v>
      </c>
      <c r="B272" s="11" t="s">
        <v>269</v>
      </c>
      <c r="C272" s="11" t="s">
        <v>489</v>
      </c>
      <c r="D272" s="11">
        <v>7</v>
      </c>
      <c r="E272" s="11">
        <v>7.9545454545454503E-2</v>
      </c>
      <c r="F272" s="11">
        <v>5</v>
      </c>
      <c r="G272" s="11">
        <v>6.4102564102564097E-2</v>
      </c>
      <c r="H272" s="11">
        <v>2</v>
      </c>
      <c r="I272" s="11">
        <v>40</v>
      </c>
    </row>
    <row r="273" spans="1:9" x14ac:dyDescent="0.2">
      <c r="A273" s="11">
        <v>13</v>
      </c>
      <c r="B273" s="11" t="s">
        <v>244</v>
      </c>
      <c r="C273" s="11" t="s">
        <v>487</v>
      </c>
      <c r="D273" s="11">
        <v>219</v>
      </c>
      <c r="E273" s="11">
        <v>2.2912743251726299E-2</v>
      </c>
      <c r="F273" s="11">
        <v>217</v>
      </c>
      <c r="G273" s="11">
        <v>2.30777411464426E-2</v>
      </c>
      <c r="H273" s="11">
        <v>2</v>
      </c>
      <c r="I273" s="11">
        <v>0.92165898617511099</v>
      </c>
    </row>
    <row r="274" spans="1:9" x14ac:dyDescent="0.2">
      <c r="A274" s="11">
        <v>14</v>
      </c>
      <c r="B274" s="11" t="s">
        <v>311</v>
      </c>
      <c r="C274" s="11" t="s">
        <v>488</v>
      </c>
      <c r="D274" s="11">
        <v>29</v>
      </c>
      <c r="E274" s="11">
        <v>4.66237942122186E-2</v>
      </c>
      <c r="F274" s="11">
        <v>27</v>
      </c>
      <c r="G274" s="11">
        <v>4.47761194029851E-2</v>
      </c>
      <c r="H274" s="11">
        <v>2</v>
      </c>
      <c r="I274" s="11">
        <v>7.4074074074074199</v>
      </c>
    </row>
    <row r="275" spans="1:9" x14ac:dyDescent="0.2">
      <c r="A275" s="11">
        <v>20</v>
      </c>
      <c r="B275" s="11" t="s">
        <v>231</v>
      </c>
      <c r="C275" s="11" t="s">
        <v>491</v>
      </c>
      <c r="D275" s="11">
        <v>14</v>
      </c>
      <c r="E275" s="11">
        <v>4.92957746478873E-2</v>
      </c>
      <c r="F275" s="11">
        <v>12</v>
      </c>
      <c r="G275" s="11">
        <v>5.3097345132743397E-2</v>
      </c>
      <c r="H275" s="11">
        <v>2</v>
      </c>
      <c r="I275" s="11">
        <v>16.6666666666667</v>
      </c>
    </row>
    <row r="276" spans="1:9" x14ac:dyDescent="0.2">
      <c r="A276" s="11">
        <v>21</v>
      </c>
      <c r="B276" s="11" t="s">
        <v>245</v>
      </c>
      <c r="C276" s="11" t="s">
        <v>492</v>
      </c>
      <c r="D276" s="11">
        <v>330</v>
      </c>
      <c r="E276" s="11">
        <v>0.10735198438516599</v>
      </c>
      <c r="F276" s="11">
        <v>328</v>
      </c>
      <c r="G276" s="11">
        <v>0.111792774369461</v>
      </c>
      <c r="H276" s="11">
        <v>2</v>
      </c>
      <c r="I276" s="11">
        <v>0.60975609756097604</v>
      </c>
    </row>
    <row r="277" spans="1:9" x14ac:dyDescent="0.2">
      <c r="A277" s="11">
        <v>22</v>
      </c>
      <c r="B277" s="11" t="s">
        <v>228</v>
      </c>
      <c r="C277" s="11" t="s">
        <v>495</v>
      </c>
      <c r="D277" s="11">
        <v>24</v>
      </c>
      <c r="E277" s="11">
        <v>1.12834978843441E-2</v>
      </c>
      <c r="F277" s="11">
        <v>22</v>
      </c>
      <c r="G277" s="11">
        <v>1.0566762728146E-2</v>
      </c>
      <c r="H277" s="11">
        <v>2</v>
      </c>
      <c r="I277" s="11">
        <v>9.0909090909090793</v>
      </c>
    </row>
    <row r="278" spans="1:9" x14ac:dyDescent="0.2">
      <c r="A278" s="11">
        <v>24</v>
      </c>
      <c r="B278" s="11" t="s">
        <v>223</v>
      </c>
      <c r="C278" s="11" t="s">
        <v>489</v>
      </c>
      <c r="D278" s="11">
        <v>189</v>
      </c>
      <c r="E278" s="11">
        <v>7.9345088161209096E-2</v>
      </c>
      <c r="F278" s="11">
        <v>187</v>
      </c>
      <c r="G278" s="11">
        <v>7.6513911620294597E-2</v>
      </c>
      <c r="H278" s="11">
        <v>2</v>
      </c>
      <c r="I278" s="11">
        <v>1.0695187165775399</v>
      </c>
    </row>
    <row r="279" spans="1:9" x14ac:dyDescent="0.2">
      <c r="A279" s="11">
        <v>24</v>
      </c>
      <c r="B279" s="11" t="s">
        <v>223</v>
      </c>
      <c r="C279" s="11" t="s">
        <v>487</v>
      </c>
      <c r="D279" s="11">
        <v>244</v>
      </c>
      <c r="E279" s="11">
        <v>0.10243492863140199</v>
      </c>
      <c r="F279" s="11">
        <v>242</v>
      </c>
      <c r="G279" s="11">
        <v>9.90180032733224E-2</v>
      </c>
      <c r="H279" s="11">
        <v>2</v>
      </c>
      <c r="I279" s="11">
        <v>0.82644628099173301</v>
      </c>
    </row>
    <row r="280" spans="1:9" x14ac:dyDescent="0.2">
      <c r="A280" s="11">
        <v>25</v>
      </c>
      <c r="B280" s="11" t="s">
        <v>286</v>
      </c>
      <c r="C280" s="11" t="s">
        <v>494</v>
      </c>
      <c r="D280" s="11">
        <v>146</v>
      </c>
      <c r="E280" s="11">
        <v>0.24212271973466001</v>
      </c>
      <c r="F280" s="11">
        <v>144</v>
      </c>
      <c r="G280" s="11">
        <v>0.239600665557404</v>
      </c>
      <c r="H280" s="11">
        <v>2</v>
      </c>
      <c r="I280" s="11">
        <v>1.38888888888888</v>
      </c>
    </row>
    <row r="281" spans="1:9" x14ac:dyDescent="0.2">
      <c r="A281" s="11">
        <v>25</v>
      </c>
      <c r="B281" s="11" t="s">
        <v>286</v>
      </c>
      <c r="C281" s="11" t="s">
        <v>491</v>
      </c>
      <c r="D281" s="11">
        <v>32</v>
      </c>
      <c r="E281" s="11">
        <v>5.3067993366500803E-2</v>
      </c>
      <c r="F281" s="11">
        <v>30</v>
      </c>
      <c r="G281" s="11">
        <v>4.9916805324459197E-2</v>
      </c>
      <c r="H281" s="11">
        <v>2</v>
      </c>
      <c r="I281" s="11">
        <v>6.6666666666666696</v>
      </c>
    </row>
    <row r="282" spans="1:9" x14ac:dyDescent="0.2">
      <c r="A282" s="11">
        <v>3</v>
      </c>
      <c r="B282" s="11" t="s">
        <v>215</v>
      </c>
      <c r="C282" s="11" t="s">
        <v>494</v>
      </c>
      <c r="D282" s="11">
        <v>213</v>
      </c>
      <c r="E282" s="11">
        <v>0.16372021521906199</v>
      </c>
      <c r="F282" s="11">
        <v>211</v>
      </c>
      <c r="G282" s="11">
        <v>0.15900527505651799</v>
      </c>
      <c r="H282" s="11">
        <v>2</v>
      </c>
      <c r="I282" s="11">
        <v>0.94786729857820895</v>
      </c>
    </row>
    <row r="283" spans="1:9" x14ac:dyDescent="0.2">
      <c r="A283" s="11">
        <v>35</v>
      </c>
      <c r="B283" s="11" t="s">
        <v>227</v>
      </c>
      <c r="C283" s="11" t="s">
        <v>491</v>
      </c>
      <c r="D283" s="11">
        <v>222</v>
      </c>
      <c r="E283" s="11">
        <v>6.8035550107263296E-2</v>
      </c>
      <c r="F283" s="11">
        <v>220</v>
      </c>
      <c r="G283" s="11">
        <v>6.6971080669710803E-2</v>
      </c>
      <c r="H283" s="11">
        <v>2</v>
      </c>
      <c r="I283" s="11">
        <v>0.90909090909090395</v>
      </c>
    </row>
    <row r="284" spans="1:9" x14ac:dyDescent="0.2">
      <c r="A284" s="11">
        <v>36</v>
      </c>
      <c r="B284" s="11" t="s">
        <v>253</v>
      </c>
      <c r="C284" s="11" t="s">
        <v>490</v>
      </c>
      <c r="D284" s="11">
        <v>73</v>
      </c>
      <c r="E284" s="11">
        <v>0.10055096418732801</v>
      </c>
      <c r="F284" s="11">
        <v>71</v>
      </c>
      <c r="G284" s="11">
        <v>0.11111111111111099</v>
      </c>
      <c r="H284" s="11">
        <v>2</v>
      </c>
      <c r="I284" s="11">
        <v>2.8169014084507</v>
      </c>
    </row>
    <row r="285" spans="1:9" x14ac:dyDescent="0.2">
      <c r="A285" s="11">
        <v>37</v>
      </c>
      <c r="B285" s="11" t="s">
        <v>256</v>
      </c>
      <c r="C285" s="11" t="s">
        <v>491</v>
      </c>
      <c r="D285" s="11">
        <v>35</v>
      </c>
      <c r="E285" s="11">
        <v>1.39386698526483E-2</v>
      </c>
      <c r="F285" s="11">
        <v>33</v>
      </c>
      <c r="G285" s="11">
        <v>1.32530120481928E-2</v>
      </c>
      <c r="H285" s="11">
        <v>2</v>
      </c>
      <c r="I285" s="11">
        <v>6.0606060606060597</v>
      </c>
    </row>
    <row r="286" spans="1:9" x14ac:dyDescent="0.2">
      <c r="A286" s="11">
        <v>40</v>
      </c>
      <c r="B286" s="11" t="s">
        <v>263</v>
      </c>
      <c r="C286" s="11" t="s">
        <v>488</v>
      </c>
      <c r="D286" s="11">
        <v>55</v>
      </c>
      <c r="E286" s="11">
        <v>0.26699029126213603</v>
      </c>
      <c r="F286" s="11">
        <v>53</v>
      </c>
      <c r="G286" s="11">
        <v>0.25980392156862703</v>
      </c>
      <c r="H286" s="11">
        <v>2</v>
      </c>
      <c r="I286" s="11">
        <v>3.7735849056603801</v>
      </c>
    </row>
    <row r="287" spans="1:9" x14ac:dyDescent="0.2">
      <c r="A287" s="11">
        <v>45</v>
      </c>
      <c r="B287" s="11" t="s">
        <v>258</v>
      </c>
      <c r="C287" s="11" t="s">
        <v>492</v>
      </c>
      <c r="D287" s="11">
        <v>186</v>
      </c>
      <c r="E287" s="11">
        <v>0.34254143646408802</v>
      </c>
      <c r="F287" s="11">
        <v>184</v>
      </c>
      <c r="G287" s="11">
        <v>0.34200743494423802</v>
      </c>
      <c r="H287" s="11">
        <v>2</v>
      </c>
      <c r="I287" s="11">
        <v>1.0869565217391399</v>
      </c>
    </row>
    <row r="288" spans="1:9" x14ac:dyDescent="0.2">
      <c r="A288" s="11">
        <v>47</v>
      </c>
      <c r="B288" s="11" t="s">
        <v>237</v>
      </c>
      <c r="C288" s="11" t="s">
        <v>489</v>
      </c>
      <c r="D288" s="11">
        <v>117</v>
      </c>
      <c r="E288" s="11">
        <v>8.7248322147651006E-2</v>
      </c>
      <c r="F288" s="11">
        <v>115</v>
      </c>
      <c r="G288" s="11">
        <v>8.8871715610509994E-2</v>
      </c>
      <c r="H288" s="11">
        <v>2</v>
      </c>
      <c r="I288" s="11">
        <v>1.7391304347826</v>
      </c>
    </row>
    <row r="289" spans="1:9" x14ac:dyDescent="0.2">
      <c r="A289" s="11">
        <v>48</v>
      </c>
      <c r="B289" s="11" t="s">
        <v>310</v>
      </c>
      <c r="C289" s="11" t="s">
        <v>494</v>
      </c>
      <c r="D289" s="11">
        <v>104</v>
      </c>
      <c r="E289" s="11">
        <v>5.9360730593607303E-2</v>
      </c>
      <c r="F289" s="11">
        <v>102</v>
      </c>
      <c r="G289" s="11">
        <v>5.8857472590882899E-2</v>
      </c>
      <c r="H289" s="11">
        <v>2</v>
      </c>
      <c r="I289" s="11">
        <v>1.9607843137254799</v>
      </c>
    </row>
    <row r="290" spans="1:9" x14ac:dyDescent="0.2">
      <c r="A290" s="11">
        <v>49</v>
      </c>
      <c r="B290" s="11" t="s">
        <v>293</v>
      </c>
      <c r="C290" s="11" t="s">
        <v>493</v>
      </c>
      <c r="D290" s="11">
        <v>13</v>
      </c>
      <c r="E290" s="11">
        <v>0.22413793103448301</v>
      </c>
      <c r="F290" s="11">
        <v>11</v>
      </c>
      <c r="G290" s="11">
        <v>0.19642857142857101</v>
      </c>
      <c r="H290" s="11">
        <v>2</v>
      </c>
      <c r="I290" s="11">
        <v>18.181818181818201</v>
      </c>
    </row>
    <row r="291" spans="1:9" x14ac:dyDescent="0.2">
      <c r="A291" s="11">
        <v>5</v>
      </c>
      <c r="B291" s="11" t="s">
        <v>234</v>
      </c>
      <c r="C291" s="11" t="s">
        <v>487</v>
      </c>
      <c r="D291" s="11">
        <v>130</v>
      </c>
      <c r="E291" s="11">
        <v>7.5406032482598598E-2</v>
      </c>
      <c r="F291" s="11">
        <v>128</v>
      </c>
      <c r="G291" s="11">
        <v>7.6509264793783602E-2</v>
      </c>
      <c r="H291" s="11">
        <v>2</v>
      </c>
      <c r="I291" s="11">
        <v>1.5625</v>
      </c>
    </row>
    <row r="292" spans="1:9" x14ac:dyDescent="0.2">
      <c r="A292" s="11">
        <v>5</v>
      </c>
      <c r="B292" s="11" t="s">
        <v>234</v>
      </c>
      <c r="C292" s="11" t="s">
        <v>491</v>
      </c>
      <c r="D292" s="11">
        <v>65</v>
      </c>
      <c r="E292" s="11">
        <v>3.7703016241299299E-2</v>
      </c>
      <c r="F292" s="11">
        <v>63</v>
      </c>
      <c r="G292" s="11">
        <v>3.7656903765690398E-2</v>
      </c>
      <c r="H292" s="11">
        <v>2</v>
      </c>
      <c r="I292" s="11">
        <v>3.17460317460319</v>
      </c>
    </row>
    <row r="293" spans="1:9" x14ac:dyDescent="0.2">
      <c r="A293" s="11">
        <v>51</v>
      </c>
      <c r="B293" s="11" t="s">
        <v>224</v>
      </c>
      <c r="C293" s="11" t="s">
        <v>491</v>
      </c>
      <c r="D293" s="11">
        <v>132</v>
      </c>
      <c r="E293" s="11">
        <v>0.11508282476024401</v>
      </c>
      <c r="F293" s="11">
        <v>130</v>
      </c>
      <c r="G293" s="11">
        <v>0.111492281303602</v>
      </c>
      <c r="H293" s="11">
        <v>2</v>
      </c>
      <c r="I293" s="11">
        <v>1.5384615384615301</v>
      </c>
    </row>
    <row r="294" spans="1:9" x14ac:dyDescent="0.2">
      <c r="A294" s="11">
        <v>63</v>
      </c>
      <c r="B294" s="11" t="s">
        <v>205</v>
      </c>
      <c r="C294" s="11" t="s">
        <v>495</v>
      </c>
      <c r="D294" s="11">
        <v>163</v>
      </c>
      <c r="E294" s="11">
        <v>7.7486214109146198E-3</v>
      </c>
      <c r="F294" s="11">
        <v>161</v>
      </c>
      <c r="G294" s="11">
        <v>7.7173808839037499E-3</v>
      </c>
      <c r="H294" s="11">
        <v>2</v>
      </c>
      <c r="I294" s="11">
        <v>1.24223602484472</v>
      </c>
    </row>
    <row r="295" spans="1:9" x14ac:dyDescent="0.2">
      <c r="A295" s="11">
        <v>70</v>
      </c>
      <c r="B295" s="11" t="s">
        <v>214</v>
      </c>
      <c r="C295" s="11" t="s">
        <v>495</v>
      </c>
      <c r="D295" s="11">
        <v>12</v>
      </c>
      <c r="E295" s="11">
        <v>2.34787712776365E-4</v>
      </c>
      <c r="F295" s="11">
        <v>10</v>
      </c>
      <c r="G295" s="11">
        <v>1.9798451761072301E-4</v>
      </c>
      <c r="H295" s="11">
        <v>2</v>
      </c>
      <c r="I295" s="11">
        <v>20</v>
      </c>
    </row>
    <row r="296" spans="1:9" x14ac:dyDescent="0.2">
      <c r="A296" s="11">
        <v>78</v>
      </c>
      <c r="B296" s="11" t="s">
        <v>239</v>
      </c>
      <c r="C296" s="11" t="s">
        <v>494</v>
      </c>
      <c r="D296" s="11">
        <v>93</v>
      </c>
      <c r="E296" s="11">
        <v>2.4780175859312501E-2</v>
      </c>
      <c r="F296" s="11">
        <v>91</v>
      </c>
      <c r="G296" s="11">
        <v>2.4364123159303901E-2</v>
      </c>
      <c r="H296" s="11">
        <v>2</v>
      </c>
      <c r="I296" s="11">
        <v>2.19780219780219</v>
      </c>
    </row>
    <row r="297" spans="1:9" x14ac:dyDescent="0.2">
      <c r="A297" s="11">
        <v>91</v>
      </c>
      <c r="B297" s="11" t="s">
        <v>236</v>
      </c>
      <c r="C297" s="11" t="s">
        <v>489</v>
      </c>
      <c r="D297" s="11">
        <v>264</v>
      </c>
      <c r="E297" s="11">
        <v>0.152601156069364</v>
      </c>
      <c r="F297" s="11">
        <v>262</v>
      </c>
      <c r="G297" s="11">
        <v>0.152060359837493</v>
      </c>
      <c r="H297" s="11">
        <v>2</v>
      </c>
      <c r="I297" s="11">
        <v>0.76335877862594403</v>
      </c>
    </row>
    <row r="298" spans="1:9" x14ac:dyDescent="0.2">
      <c r="A298" s="11">
        <v>92</v>
      </c>
      <c r="B298" s="11" t="s">
        <v>221</v>
      </c>
      <c r="C298" s="11" t="s">
        <v>492</v>
      </c>
      <c r="D298" s="11">
        <v>40</v>
      </c>
      <c r="E298" s="11">
        <v>7.0671378091872794E-2</v>
      </c>
      <c r="F298" s="11">
        <v>38</v>
      </c>
      <c r="G298" s="11">
        <v>6.9852941176470604E-2</v>
      </c>
      <c r="H298" s="11">
        <v>2</v>
      </c>
      <c r="I298" s="11">
        <v>5.2631578947368398</v>
      </c>
    </row>
    <row r="299" spans="1:9" x14ac:dyDescent="0.2">
      <c r="A299" s="11">
        <v>94</v>
      </c>
      <c r="B299" s="11" t="s">
        <v>309</v>
      </c>
      <c r="C299" s="11" t="s">
        <v>494</v>
      </c>
      <c r="D299" s="11">
        <v>595</v>
      </c>
      <c r="E299" s="11">
        <v>9.6905537459283403E-2</v>
      </c>
      <c r="F299" s="11">
        <v>593</v>
      </c>
      <c r="G299" s="11">
        <v>9.59081352094453E-2</v>
      </c>
      <c r="H299" s="11">
        <v>2</v>
      </c>
      <c r="I299" s="11">
        <v>0.33726812816188301</v>
      </c>
    </row>
    <row r="300" spans="1:9" x14ac:dyDescent="0.2">
      <c r="A300" s="11">
        <v>97</v>
      </c>
      <c r="B300" s="11" t="s">
        <v>201</v>
      </c>
      <c r="C300" s="11" t="s">
        <v>493</v>
      </c>
      <c r="D300" s="11">
        <v>66</v>
      </c>
      <c r="E300" s="11">
        <v>7.5660308143800402E-4</v>
      </c>
      <c r="F300" s="11">
        <v>64</v>
      </c>
      <c r="G300" s="11">
        <v>7.4405626925536203E-4</v>
      </c>
      <c r="H300" s="11">
        <v>2</v>
      </c>
      <c r="I300" s="11">
        <v>3.125</v>
      </c>
    </row>
    <row r="301" spans="1:9" x14ac:dyDescent="0.2">
      <c r="A301" s="11">
        <v>10</v>
      </c>
      <c r="B301" s="11" t="s">
        <v>260</v>
      </c>
      <c r="C301" s="11" t="s">
        <v>494</v>
      </c>
      <c r="D301" s="11">
        <v>26</v>
      </c>
      <c r="E301" s="11">
        <v>0.40625</v>
      </c>
      <c r="F301" s="11">
        <v>25</v>
      </c>
      <c r="G301" s="11">
        <v>0.45454545454545497</v>
      </c>
      <c r="H301" s="11">
        <v>1</v>
      </c>
      <c r="I301" s="11">
        <v>4</v>
      </c>
    </row>
    <row r="302" spans="1:9" x14ac:dyDescent="0.2">
      <c r="A302" s="11">
        <v>102</v>
      </c>
      <c r="B302" s="11" t="s">
        <v>294</v>
      </c>
      <c r="C302" s="11" t="s">
        <v>495</v>
      </c>
      <c r="D302" s="11">
        <v>2</v>
      </c>
      <c r="E302" s="11">
        <v>2.0920502092050199E-3</v>
      </c>
      <c r="F302" s="11">
        <v>1</v>
      </c>
      <c r="G302" s="11">
        <v>1.0460251046025099E-3</v>
      </c>
      <c r="H302" s="11">
        <v>1</v>
      </c>
      <c r="I302" s="11">
        <v>100</v>
      </c>
    </row>
    <row r="303" spans="1:9" x14ac:dyDescent="0.2">
      <c r="A303" s="11">
        <v>102</v>
      </c>
      <c r="B303" s="11" t="s">
        <v>294</v>
      </c>
      <c r="C303" s="11" t="s">
        <v>494</v>
      </c>
      <c r="D303" s="11">
        <v>129</v>
      </c>
      <c r="E303" s="11">
        <v>0.13493723849372399</v>
      </c>
      <c r="F303" s="11">
        <v>128</v>
      </c>
      <c r="G303" s="11">
        <v>0.13389121338912099</v>
      </c>
      <c r="H303" s="11">
        <v>1</v>
      </c>
      <c r="I303" s="11">
        <v>0.78125</v>
      </c>
    </row>
    <row r="304" spans="1:9" x14ac:dyDescent="0.2">
      <c r="A304" s="11">
        <v>102</v>
      </c>
      <c r="B304" s="11" t="s">
        <v>294</v>
      </c>
      <c r="C304" s="11" t="s">
        <v>491</v>
      </c>
      <c r="D304" s="11">
        <v>33</v>
      </c>
      <c r="E304" s="11">
        <v>3.4518828451882803E-2</v>
      </c>
      <c r="F304" s="11">
        <v>32</v>
      </c>
      <c r="G304" s="11">
        <v>3.3472803347280297E-2</v>
      </c>
      <c r="H304" s="11">
        <v>1</v>
      </c>
      <c r="I304" s="11">
        <v>3.125</v>
      </c>
    </row>
    <row r="305" spans="1:9" x14ac:dyDescent="0.2">
      <c r="A305" s="11">
        <v>103</v>
      </c>
      <c r="B305" s="11" t="s">
        <v>247</v>
      </c>
      <c r="C305" s="11" t="s">
        <v>489</v>
      </c>
      <c r="D305" s="11">
        <v>139</v>
      </c>
      <c r="E305" s="11">
        <v>0.30957683741648101</v>
      </c>
      <c r="F305" s="11">
        <v>138</v>
      </c>
      <c r="G305" s="11">
        <v>0.30666666666666698</v>
      </c>
      <c r="H305" s="11">
        <v>1</v>
      </c>
      <c r="I305" s="11">
        <v>0.72463768115942395</v>
      </c>
    </row>
    <row r="306" spans="1:9" x14ac:dyDescent="0.2">
      <c r="A306" s="11">
        <v>105</v>
      </c>
      <c r="B306" s="11" t="s">
        <v>306</v>
      </c>
      <c r="C306" s="11" t="s">
        <v>489</v>
      </c>
      <c r="D306" s="11">
        <v>404</v>
      </c>
      <c r="E306" s="11">
        <v>0.20997920997920999</v>
      </c>
      <c r="F306" s="11">
        <v>403</v>
      </c>
      <c r="G306" s="11">
        <v>0.21232876712328799</v>
      </c>
      <c r="H306" s="11">
        <v>1</v>
      </c>
      <c r="I306" s="11">
        <v>0.24813895781636799</v>
      </c>
    </row>
    <row r="307" spans="1:9" x14ac:dyDescent="0.2">
      <c r="A307" s="11">
        <v>105</v>
      </c>
      <c r="B307" s="11" t="s">
        <v>306</v>
      </c>
      <c r="C307" s="11" t="s">
        <v>494</v>
      </c>
      <c r="D307" s="11">
        <v>68</v>
      </c>
      <c r="E307" s="11">
        <v>3.5343035343035303E-2</v>
      </c>
      <c r="F307" s="11">
        <v>67</v>
      </c>
      <c r="G307" s="11">
        <v>3.5300316122233902E-2</v>
      </c>
      <c r="H307" s="11">
        <v>1</v>
      </c>
      <c r="I307" s="11">
        <v>1.4925373134328399</v>
      </c>
    </row>
    <row r="308" spans="1:9" x14ac:dyDescent="0.2">
      <c r="A308" s="11">
        <v>105</v>
      </c>
      <c r="B308" s="11" t="s">
        <v>306</v>
      </c>
      <c r="C308" s="11" t="s">
        <v>491</v>
      </c>
      <c r="D308" s="11">
        <v>102</v>
      </c>
      <c r="E308" s="11">
        <v>5.3014553014552997E-2</v>
      </c>
      <c r="F308" s="11">
        <v>101</v>
      </c>
      <c r="G308" s="11">
        <v>5.3213909378292901E-2</v>
      </c>
      <c r="H308" s="11">
        <v>1</v>
      </c>
      <c r="I308" s="11">
        <v>0.99009900990099098</v>
      </c>
    </row>
    <row r="309" spans="1:9" x14ac:dyDescent="0.2">
      <c r="A309" s="11">
        <v>107</v>
      </c>
      <c r="B309" s="11" t="s">
        <v>312</v>
      </c>
      <c r="C309" s="11" t="s">
        <v>489</v>
      </c>
      <c r="D309" s="11">
        <v>302</v>
      </c>
      <c r="E309" s="11">
        <v>0.83195592286501396</v>
      </c>
      <c r="F309" s="11">
        <v>301</v>
      </c>
      <c r="G309" s="11">
        <v>0.82016348773841996</v>
      </c>
      <c r="H309" s="11">
        <v>1</v>
      </c>
      <c r="I309" s="11">
        <v>0.33222591362125398</v>
      </c>
    </row>
    <row r="310" spans="1:9" x14ac:dyDescent="0.2">
      <c r="A310" s="11">
        <v>107</v>
      </c>
      <c r="B310" s="11" t="s">
        <v>312</v>
      </c>
      <c r="C310" s="11" t="s">
        <v>492</v>
      </c>
      <c r="D310" s="11">
        <v>32</v>
      </c>
      <c r="E310" s="11">
        <v>8.8154269972451793E-2</v>
      </c>
      <c r="F310" s="11">
        <v>31</v>
      </c>
      <c r="G310" s="11">
        <v>8.4468664850136196E-2</v>
      </c>
      <c r="H310" s="11">
        <v>1</v>
      </c>
      <c r="I310" s="11">
        <v>3.2258064516128999</v>
      </c>
    </row>
    <row r="311" spans="1:9" x14ac:dyDescent="0.2">
      <c r="A311" s="11">
        <v>107</v>
      </c>
      <c r="B311" s="11" t="s">
        <v>312</v>
      </c>
      <c r="C311" s="11" t="s">
        <v>490</v>
      </c>
      <c r="D311" s="11">
        <v>8</v>
      </c>
      <c r="E311" s="11">
        <v>2.20385674931129E-2</v>
      </c>
      <c r="F311" s="11">
        <v>7</v>
      </c>
      <c r="G311" s="11">
        <v>1.9073569482288801E-2</v>
      </c>
      <c r="H311" s="11">
        <v>1</v>
      </c>
      <c r="I311" s="11">
        <v>14.285714285714301</v>
      </c>
    </row>
    <row r="312" spans="1:9" x14ac:dyDescent="0.2">
      <c r="A312" s="11">
        <v>109</v>
      </c>
      <c r="B312" s="11" t="s">
        <v>242</v>
      </c>
      <c r="C312" s="11" t="s">
        <v>492</v>
      </c>
      <c r="D312" s="11">
        <v>59</v>
      </c>
      <c r="E312" s="11">
        <v>4.9831081081081099E-2</v>
      </c>
      <c r="F312" s="11">
        <v>58</v>
      </c>
      <c r="G312" s="11">
        <v>4.9445865302642798E-2</v>
      </c>
      <c r="H312" s="11">
        <v>1</v>
      </c>
      <c r="I312" s="11">
        <v>1.72413793103448</v>
      </c>
    </row>
    <row r="313" spans="1:9" x14ac:dyDescent="0.2">
      <c r="A313" s="11">
        <v>110</v>
      </c>
      <c r="B313" s="11" t="s">
        <v>284</v>
      </c>
      <c r="C313" s="11" t="s">
        <v>490</v>
      </c>
      <c r="D313" s="11">
        <v>24</v>
      </c>
      <c r="E313" s="11">
        <v>4.3243243243243197E-2</v>
      </c>
      <c r="F313" s="11">
        <v>23</v>
      </c>
      <c r="G313" s="11">
        <v>4.2750929368029697E-2</v>
      </c>
      <c r="H313" s="11">
        <v>1</v>
      </c>
      <c r="I313" s="11">
        <v>4.3478260869565197</v>
      </c>
    </row>
    <row r="314" spans="1:9" x14ac:dyDescent="0.2">
      <c r="A314" s="11">
        <v>111</v>
      </c>
      <c r="B314" s="11" t="s">
        <v>315</v>
      </c>
      <c r="C314" s="11" t="s">
        <v>494</v>
      </c>
      <c r="D314" s="11">
        <v>94</v>
      </c>
      <c r="E314" s="11">
        <v>4.6351084812623303E-2</v>
      </c>
      <c r="F314" s="11">
        <v>93</v>
      </c>
      <c r="G314" s="11">
        <v>4.6780684104627802E-2</v>
      </c>
      <c r="H314" s="11">
        <v>1</v>
      </c>
      <c r="I314" s="11">
        <v>1.0752688172042999</v>
      </c>
    </row>
    <row r="315" spans="1:9" x14ac:dyDescent="0.2">
      <c r="A315" s="11">
        <v>116</v>
      </c>
      <c r="B315" s="11" t="s">
        <v>235</v>
      </c>
      <c r="C315" s="11" t="s">
        <v>488</v>
      </c>
      <c r="D315" s="11">
        <v>70</v>
      </c>
      <c r="E315" s="11">
        <v>0.105421686746988</v>
      </c>
      <c r="F315" s="11">
        <v>69</v>
      </c>
      <c r="G315" s="11">
        <v>0.104863221884498</v>
      </c>
      <c r="H315" s="11">
        <v>1</v>
      </c>
      <c r="I315" s="11">
        <v>1.4492753623188499</v>
      </c>
    </row>
    <row r="316" spans="1:9" x14ac:dyDescent="0.2">
      <c r="A316" s="11">
        <v>116</v>
      </c>
      <c r="B316" s="11" t="s">
        <v>235</v>
      </c>
      <c r="C316" s="11" t="s">
        <v>494</v>
      </c>
      <c r="D316" s="11">
        <v>57</v>
      </c>
      <c r="E316" s="11">
        <v>8.5843373493975902E-2</v>
      </c>
      <c r="F316" s="11">
        <v>56</v>
      </c>
      <c r="G316" s="11">
        <v>8.5106382978723402E-2</v>
      </c>
      <c r="H316" s="11">
        <v>1</v>
      </c>
      <c r="I316" s="11">
        <v>1.78571428571428</v>
      </c>
    </row>
    <row r="317" spans="1:9" x14ac:dyDescent="0.2">
      <c r="A317" s="11">
        <v>116</v>
      </c>
      <c r="B317" s="11" t="s">
        <v>235</v>
      </c>
      <c r="C317" s="11" t="s">
        <v>487</v>
      </c>
      <c r="D317" s="11">
        <v>73</v>
      </c>
      <c r="E317" s="11">
        <v>0.109939759036145</v>
      </c>
      <c r="F317" s="11">
        <v>72</v>
      </c>
      <c r="G317" s="11">
        <v>0.109422492401216</v>
      </c>
      <c r="H317" s="11">
        <v>1</v>
      </c>
      <c r="I317" s="11">
        <v>1.38888888888888</v>
      </c>
    </row>
    <row r="318" spans="1:9" x14ac:dyDescent="0.2">
      <c r="A318" s="11">
        <v>119</v>
      </c>
      <c r="B318" s="11" t="s">
        <v>322</v>
      </c>
      <c r="C318" s="11" t="s">
        <v>488</v>
      </c>
      <c r="D318" s="11">
        <v>11</v>
      </c>
      <c r="E318" s="11">
        <v>3.8300835654596099E-3</v>
      </c>
      <c r="F318" s="11">
        <v>10</v>
      </c>
      <c r="G318" s="11">
        <v>3.5260930888575499E-3</v>
      </c>
      <c r="H318" s="11">
        <v>1</v>
      </c>
      <c r="I318" s="11">
        <v>10</v>
      </c>
    </row>
    <row r="319" spans="1:9" x14ac:dyDescent="0.2">
      <c r="A319" s="11">
        <v>12</v>
      </c>
      <c r="B319" s="11" t="s">
        <v>269</v>
      </c>
      <c r="C319" s="11" t="s">
        <v>494</v>
      </c>
      <c r="D319" s="11">
        <v>8</v>
      </c>
      <c r="E319" s="11">
        <v>9.0909090909090898E-2</v>
      </c>
      <c r="F319" s="11">
        <v>7</v>
      </c>
      <c r="G319" s="11">
        <v>8.9743589743589702E-2</v>
      </c>
      <c r="H319" s="11">
        <v>1</v>
      </c>
      <c r="I319" s="11">
        <v>14.285714285714301</v>
      </c>
    </row>
    <row r="320" spans="1:9" x14ac:dyDescent="0.2">
      <c r="A320" s="11">
        <v>122</v>
      </c>
      <c r="B320" s="11" t="s">
        <v>248</v>
      </c>
      <c r="C320" s="11" t="s">
        <v>491</v>
      </c>
      <c r="D320" s="11">
        <v>3</v>
      </c>
      <c r="E320" s="11">
        <v>6.9767441860465101E-2</v>
      </c>
      <c r="F320" s="11">
        <v>2</v>
      </c>
      <c r="G320" s="11">
        <v>4.7619047619047603E-2</v>
      </c>
      <c r="H320" s="11">
        <v>1</v>
      </c>
      <c r="I320" s="11">
        <v>50</v>
      </c>
    </row>
    <row r="321" spans="1:9" x14ac:dyDescent="0.2">
      <c r="A321" s="11">
        <v>123</v>
      </c>
      <c r="B321" s="11" t="s">
        <v>208</v>
      </c>
      <c r="C321" s="11" t="s">
        <v>491</v>
      </c>
      <c r="D321" s="11">
        <v>58</v>
      </c>
      <c r="E321" s="11">
        <v>2.26209048361934E-2</v>
      </c>
      <c r="F321" s="11">
        <v>57</v>
      </c>
      <c r="G321" s="11">
        <v>2.2196261682243E-2</v>
      </c>
      <c r="H321" s="11">
        <v>1</v>
      </c>
      <c r="I321" s="11">
        <v>1.7543859649122899</v>
      </c>
    </row>
    <row r="322" spans="1:9" x14ac:dyDescent="0.2">
      <c r="A322" s="11">
        <v>124</v>
      </c>
      <c r="B322" s="11" t="s">
        <v>285</v>
      </c>
      <c r="C322" s="11" t="s">
        <v>491</v>
      </c>
      <c r="D322" s="11">
        <v>281</v>
      </c>
      <c r="E322" s="11">
        <v>4.5256885166693503E-2</v>
      </c>
      <c r="F322" s="11">
        <v>280</v>
      </c>
      <c r="G322" s="11">
        <v>4.4557606619987297E-2</v>
      </c>
      <c r="H322" s="11">
        <v>1</v>
      </c>
      <c r="I322" s="11">
        <v>0.35714285714285599</v>
      </c>
    </row>
    <row r="323" spans="1:9" x14ac:dyDescent="0.2">
      <c r="A323" s="11">
        <v>125</v>
      </c>
      <c r="B323" s="11" t="s">
        <v>251</v>
      </c>
      <c r="C323" s="11" t="s">
        <v>490</v>
      </c>
      <c r="D323" s="11">
        <v>354</v>
      </c>
      <c r="E323" s="11">
        <v>0.52835820895522401</v>
      </c>
      <c r="F323" s="11">
        <v>353</v>
      </c>
      <c r="G323" s="11">
        <v>0.53242835595776805</v>
      </c>
      <c r="H323" s="11">
        <v>1</v>
      </c>
      <c r="I323" s="11">
        <v>0.28328611898016398</v>
      </c>
    </row>
    <row r="324" spans="1:9" x14ac:dyDescent="0.2">
      <c r="A324" s="11">
        <v>125</v>
      </c>
      <c r="B324" s="11" t="s">
        <v>251</v>
      </c>
      <c r="C324" s="11" t="s">
        <v>487</v>
      </c>
      <c r="D324" s="11">
        <v>222</v>
      </c>
      <c r="E324" s="11">
        <v>0.33134328358208998</v>
      </c>
      <c r="F324" s="11">
        <v>221</v>
      </c>
      <c r="G324" s="11">
        <v>0.33333333333333298</v>
      </c>
      <c r="H324" s="11">
        <v>1</v>
      </c>
      <c r="I324" s="11">
        <v>0.45248868778280399</v>
      </c>
    </row>
    <row r="325" spans="1:9" x14ac:dyDescent="0.2">
      <c r="A325" s="11">
        <v>125</v>
      </c>
      <c r="B325" s="11" t="s">
        <v>251</v>
      </c>
      <c r="C325" s="11" t="s">
        <v>491</v>
      </c>
      <c r="D325" s="11">
        <v>4</v>
      </c>
      <c r="E325" s="11">
        <v>5.9701492537313399E-3</v>
      </c>
      <c r="F325" s="11">
        <v>3</v>
      </c>
      <c r="G325" s="11">
        <v>4.5248868778280504E-3</v>
      </c>
      <c r="H325" s="11">
        <v>1</v>
      </c>
      <c r="I325" s="11">
        <v>33.3333333333333</v>
      </c>
    </row>
    <row r="326" spans="1:9" x14ac:dyDescent="0.2">
      <c r="A326" s="11">
        <v>14</v>
      </c>
      <c r="B326" s="11" t="s">
        <v>311</v>
      </c>
      <c r="C326" s="11" t="s">
        <v>490</v>
      </c>
      <c r="D326" s="11">
        <v>112</v>
      </c>
      <c r="E326" s="11">
        <v>0.180064308681672</v>
      </c>
      <c r="F326" s="11">
        <v>111</v>
      </c>
      <c r="G326" s="11">
        <v>0.18407960199005</v>
      </c>
      <c r="H326" s="11">
        <v>1</v>
      </c>
      <c r="I326" s="11">
        <v>0.90090090090089203</v>
      </c>
    </row>
    <row r="327" spans="1:9" x14ac:dyDescent="0.2">
      <c r="A327" s="11">
        <v>16</v>
      </c>
      <c r="B327" s="11" t="s">
        <v>319</v>
      </c>
      <c r="C327" s="11" t="s">
        <v>494</v>
      </c>
      <c r="D327" s="11">
        <v>57</v>
      </c>
      <c r="E327" s="11">
        <v>1.8664047151277001E-2</v>
      </c>
      <c r="F327" s="11">
        <v>56</v>
      </c>
      <c r="G327" s="11">
        <v>1.8785642401878602E-2</v>
      </c>
      <c r="H327" s="11">
        <v>1</v>
      </c>
      <c r="I327" s="11">
        <v>1.78571428571428</v>
      </c>
    </row>
    <row r="328" spans="1:9" x14ac:dyDescent="0.2">
      <c r="A328" s="11">
        <v>16</v>
      </c>
      <c r="B328" s="11" t="s">
        <v>319</v>
      </c>
      <c r="C328" s="11" t="s">
        <v>487</v>
      </c>
      <c r="D328" s="11">
        <v>43</v>
      </c>
      <c r="E328" s="11">
        <v>1.40798952193844E-2</v>
      </c>
      <c r="F328" s="11">
        <v>42</v>
      </c>
      <c r="G328" s="11">
        <v>1.40892318014089E-2</v>
      </c>
      <c r="H328" s="11">
        <v>1</v>
      </c>
      <c r="I328" s="11">
        <v>2.3809523809523698</v>
      </c>
    </row>
    <row r="329" spans="1:9" x14ac:dyDescent="0.2">
      <c r="A329" s="11">
        <v>16</v>
      </c>
      <c r="B329" s="11" t="s">
        <v>319</v>
      </c>
      <c r="C329" s="11" t="s">
        <v>491</v>
      </c>
      <c r="D329" s="11">
        <v>28</v>
      </c>
      <c r="E329" s="11">
        <v>9.1683038637852005E-3</v>
      </c>
      <c r="F329" s="11">
        <v>27</v>
      </c>
      <c r="G329" s="11">
        <v>9.0573633009057401E-3</v>
      </c>
      <c r="H329" s="11">
        <v>1</v>
      </c>
      <c r="I329" s="11">
        <v>3.7037037037037002</v>
      </c>
    </row>
    <row r="330" spans="1:9" x14ac:dyDescent="0.2">
      <c r="A330" s="11">
        <v>17</v>
      </c>
      <c r="B330" s="11" t="s">
        <v>262</v>
      </c>
      <c r="C330" s="11" t="s">
        <v>492</v>
      </c>
      <c r="D330" s="11">
        <v>98</v>
      </c>
      <c r="E330" s="11">
        <v>0.275280898876405</v>
      </c>
      <c r="F330" s="11">
        <v>97</v>
      </c>
      <c r="G330" s="11">
        <v>0.26358695652173902</v>
      </c>
      <c r="H330" s="11">
        <v>1</v>
      </c>
      <c r="I330" s="11">
        <v>1.0309278350515401</v>
      </c>
    </row>
    <row r="331" spans="1:9" x14ac:dyDescent="0.2">
      <c r="A331" s="11">
        <v>2</v>
      </c>
      <c r="B331" s="11" t="s">
        <v>301</v>
      </c>
      <c r="C331" s="11" t="s">
        <v>494</v>
      </c>
      <c r="D331" s="11">
        <v>252</v>
      </c>
      <c r="E331" s="11">
        <v>4.3940714908456802E-2</v>
      </c>
      <c r="F331" s="11">
        <v>251</v>
      </c>
      <c r="G331" s="11">
        <v>4.8250672818146899E-2</v>
      </c>
      <c r="H331" s="11">
        <v>1</v>
      </c>
      <c r="I331" s="11">
        <v>0.39840637450199201</v>
      </c>
    </row>
    <row r="332" spans="1:9" x14ac:dyDescent="0.2">
      <c r="A332" s="11">
        <v>21</v>
      </c>
      <c r="B332" s="11" t="s">
        <v>245</v>
      </c>
      <c r="C332" s="11" t="s">
        <v>487</v>
      </c>
      <c r="D332" s="11">
        <v>15</v>
      </c>
      <c r="E332" s="11">
        <v>4.8796356538711796E-3</v>
      </c>
      <c r="F332" s="11">
        <v>14</v>
      </c>
      <c r="G332" s="11">
        <v>4.7716428084526204E-3</v>
      </c>
      <c r="H332" s="11">
        <v>1</v>
      </c>
      <c r="I332" s="11">
        <v>7.1428571428571397</v>
      </c>
    </row>
    <row r="333" spans="1:9" x14ac:dyDescent="0.2">
      <c r="A333" s="11">
        <v>23</v>
      </c>
      <c r="B333" s="11" t="s">
        <v>204</v>
      </c>
      <c r="C333" s="11" t="s">
        <v>493</v>
      </c>
      <c r="D333" s="11">
        <v>124</v>
      </c>
      <c r="E333" s="11">
        <v>3.5215267522435501E-3</v>
      </c>
      <c r="F333" s="11">
        <v>123</v>
      </c>
      <c r="G333" s="11">
        <v>3.59691191952275E-3</v>
      </c>
      <c r="H333" s="11">
        <v>1</v>
      </c>
      <c r="I333" s="11">
        <v>0.81300813008129402</v>
      </c>
    </row>
    <row r="334" spans="1:9" x14ac:dyDescent="0.2">
      <c r="A334" s="11">
        <v>25</v>
      </c>
      <c r="B334" s="11" t="s">
        <v>286</v>
      </c>
      <c r="C334" s="11" t="s">
        <v>489</v>
      </c>
      <c r="D334" s="11">
        <v>12</v>
      </c>
      <c r="E334" s="11">
        <v>1.99004975124378E-2</v>
      </c>
      <c r="F334" s="11">
        <v>11</v>
      </c>
      <c r="G334" s="11">
        <v>1.8302828618968401E-2</v>
      </c>
      <c r="H334" s="11">
        <v>1</v>
      </c>
      <c r="I334" s="11">
        <v>9.0909090909090793</v>
      </c>
    </row>
    <row r="335" spans="1:9" x14ac:dyDescent="0.2">
      <c r="A335" s="11">
        <v>25</v>
      </c>
      <c r="B335" s="11" t="s">
        <v>286</v>
      </c>
      <c r="C335" s="11" t="s">
        <v>488</v>
      </c>
      <c r="D335" s="11">
        <v>28</v>
      </c>
      <c r="E335" s="11">
        <v>4.6434494195688202E-2</v>
      </c>
      <c r="F335" s="11">
        <v>27</v>
      </c>
      <c r="G335" s="11">
        <v>4.4925124792013299E-2</v>
      </c>
      <c r="H335" s="11">
        <v>1</v>
      </c>
      <c r="I335" s="11">
        <v>3.7037037037037002</v>
      </c>
    </row>
    <row r="336" spans="1:9" x14ac:dyDescent="0.2">
      <c r="A336" s="11">
        <v>26</v>
      </c>
      <c r="B336" s="11" t="s">
        <v>292</v>
      </c>
      <c r="C336" s="11" t="s">
        <v>489</v>
      </c>
      <c r="D336" s="11">
        <v>24</v>
      </c>
      <c r="E336" s="11">
        <v>0.192</v>
      </c>
      <c r="F336" s="11">
        <v>23</v>
      </c>
      <c r="G336" s="11">
        <v>0.178294573643411</v>
      </c>
      <c r="H336" s="11">
        <v>1</v>
      </c>
      <c r="I336" s="11">
        <v>4.3478260869565197</v>
      </c>
    </row>
    <row r="337" spans="1:9" x14ac:dyDescent="0.2">
      <c r="A337" s="11">
        <v>29</v>
      </c>
      <c r="B337" s="11" t="s">
        <v>270</v>
      </c>
      <c r="C337" s="11" t="s">
        <v>492</v>
      </c>
      <c r="D337" s="11">
        <v>117</v>
      </c>
      <c r="E337" s="11">
        <v>0.59090909090909105</v>
      </c>
      <c r="F337" s="11">
        <v>116</v>
      </c>
      <c r="G337" s="11">
        <v>0.58883248730964499</v>
      </c>
      <c r="H337" s="11">
        <v>1</v>
      </c>
      <c r="I337" s="11">
        <v>0.862068965517238</v>
      </c>
    </row>
    <row r="338" spans="1:9" x14ac:dyDescent="0.2">
      <c r="A338" s="11">
        <v>32</v>
      </c>
      <c r="B338" s="11" t="s">
        <v>243</v>
      </c>
      <c r="C338" s="11" t="s">
        <v>494</v>
      </c>
      <c r="D338" s="11">
        <v>41</v>
      </c>
      <c r="E338" s="11">
        <v>0.30147058823529399</v>
      </c>
      <c r="F338" s="11">
        <v>40</v>
      </c>
      <c r="G338" s="11">
        <v>0.28571428571428598</v>
      </c>
      <c r="H338" s="11">
        <v>1</v>
      </c>
      <c r="I338" s="11">
        <v>2.4999999999999898</v>
      </c>
    </row>
    <row r="339" spans="1:9" x14ac:dyDescent="0.2">
      <c r="A339" s="11">
        <v>33</v>
      </c>
      <c r="B339" s="11" t="s">
        <v>249</v>
      </c>
      <c r="C339" s="11" t="s">
        <v>489</v>
      </c>
      <c r="D339" s="11">
        <v>120</v>
      </c>
      <c r="E339" s="11">
        <v>0.164609053497942</v>
      </c>
      <c r="F339" s="11">
        <v>119</v>
      </c>
      <c r="G339" s="11">
        <v>0.16301369863013701</v>
      </c>
      <c r="H339" s="11">
        <v>1</v>
      </c>
      <c r="I339" s="11">
        <v>0.84033613445377897</v>
      </c>
    </row>
    <row r="340" spans="1:9" x14ac:dyDescent="0.2">
      <c r="A340" s="11">
        <v>33</v>
      </c>
      <c r="B340" s="11" t="s">
        <v>249</v>
      </c>
      <c r="C340" s="11" t="s">
        <v>494</v>
      </c>
      <c r="D340" s="11">
        <v>32</v>
      </c>
      <c r="E340" s="11">
        <v>4.38957475994513E-2</v>
      </c>
      <c r="F340" s="11">
        <v>31</v>
      </c>
      <c r="G340" s="11">
        <v>4.2465753424657499E-2</v>
      </c>
      <c r="H340" s="11">
        <v>1</v>
      </c>
      <c r="I340" s="11">
        <v>3.2258064516128999</v>
      </c>
    </row>
    <row r="341" spans="1:9" x14ac:dyDescent="0.2">
      <c r="A341" s="11">
        <v>35</v>
      </c>
      <c r="B341" s="11" t="s">
        <v>227</v>
      </c>
      <c r="C341" s="11" t="s">
        <v>487</v>
      </c>
      <c r="D341" s="11">
        <v>155</v>
      </c>
      <c r="E341" s="11">
        <v>4.7502298498314402E-2</v>
      </c>
      <c r="F341" s="11">
        <v>154</v>
      </c>
      <c r="G341" s="11">
        <v>4.68797564687976E-2</v>
      </c>
      <c r="H341" s="11">
        <v>1</v>
      </c>
      <c r="I341" s="11">
        <v>0.64935064935065501</v>
      </c>
    </row>
    <row r="342" spans="1:9" x14ac:dyDescent="0.2">
      <c r="A342" s="11">
        <v>44</v>
      </c>
      <c r="B342" s="11" t="s">
        <v>304</v>
      </c>
      <c r="C342" s="11" t="s">
        <v>495</v>
      </c>
      <c r="D342" s="11">
        <v>5</v>
      </c>
      <c r="E342" s="11">
        <v>1.2272950417280301E-3</v>
      </c>
      <c r="F342" s="11">
        <v>4</v>
      </c>
      <c r="G342" s="11">
        <v>9.7418412079883102E-4</v>
      </c>
      <c r="H342" s="11">
        <v>1</v>
      </c>
      <c r="I342" s="11">
        <v>25</v>
      </c>
    </row>
    <row r="343" spans="1:9" x14ac:dyDescent="0.2">
      <c r="A343" s="11">
        <v>44</v>
      </c>
      <c r="B343" s="11" t="s">
        <v>304</v>
      </c>
      <c r="C343" s="11" t="s">
        <v>487</v>
      </c>
      <c r="D343" s="11">
        <v>17</v>
      </c>
      <c r="E343" s="11">
        <v>4.1728031418753102E-3</v>
      </c>
      <c r="F343" s="11">
        <v>16</v>
      </c>
      <c r="G343" s="11">
        <v>3.8967364831953202E-3</v>
      </c>
      <c r="H343" s="11">
        <v>1</v>
      </c>
      <c r="I343" s="11">
        <v>6.25</v>
      </c>
    </row>
    <row r="344" spans="1:9" x14ac:dyDescent="0.2">
      <c r="A344" s="11">
        <v>45</v>
      </c>
      <c r="B344" s="11" t="s">
        <v>258</v>
      </c>
      <c r="C344" s="11" t="s">
        <v>489</v>
      </c>
      <c r="D344" s="11">
        <v>61</v>
      </c>
      <c r="E344" s="11">
        <v>0.112338858195212</v>
      </c>
      <c r="F344" s="11">
        <v>60</v>
      </c>
      <c r="G344" s="11">
        <v>0.111524163568773</v>
      </c>
      <c r="H344" s="11">
        <v>1</v>
      </c>
      <c r="I344" s="11">
        <v>1.6666666666666601</v>
      </c>
    </row>
    <row r="345" spans="1:9" x14ac:dyDescent="0.2">
      <c r="A345" s="11">
        <v>45</v>
      </c>
      <c r="B345" s="11" t="s">
        <v>258</v>
      </c>
      <c r="C345" s="11" t="s">
        <v>491</v>
      </c>
      <c r="D345" s="11">
        <v>15</v>
      </c>
      <c r="E345" s="11">
        <v>2.7624309392265199E-2</v>
      </c>
      <c r="F345" s="11">
        <v>14</v>
      </c>
      <c r="G345" s="11">
        <v>2.60223048327138E-2</v>
      </c>
      <c r="H345" s="11">
        <v>1</v>
      </c>
      <c r="I345" s="11">
        <v>7.1428571428571397</v>
      </c>
    </row>
    <row r="346" spans="1:9" x14ac:dyDescent="0.2">
      <c r="A346" s="11">
        <v>47</v>
      </c>
      <c r="B346" s="11" t="s">
        <v>237</v>
      </c>
      <c r="C346" s="11" t="s">
        <v>494</v>
      </c>
      <c r="D346" s="11">
        <v>120</v>
      </c>
      <c r="E346" s="11">
        <v>8.9485458612975396E-2</v>
      </c>
      <c r="F346" s="11">
        <v>119</v>
      </c>
      <c r="G346" s="11">
        <v>9.1962905718701707E-2</v>
      </c>
      <c r="H346" s="11">
        <v>1</v>
      </c>
      <c r="I346" s="11">
        <v>0.84033613445377897</v>
      </c>
    </row>
    <row r="347" spans="1:9" x14ac:dyDescent="0.2">
      <c r="A347" s="11">
        <v>5</v>
      </c>
      <c r="B347" s="11" t="s">
        <v>234</v>
      </c>
      <c r="C347" s="11" t="s">
        <v>488</v>
      </c>
      <c r="D347" s="11">
        <v>109</v>
      </c>
      <c r="E347" s="11">
        <v>6.32250580046404E-2</v>
      </c>
      <c r="F347" s="11">
        <v>108</v>
      </c>
      <c r="G347" s="11">
        <v>6.4554692169754901E-2</v>
      </c>
      <c r="H347" s="11">
        <v>1</v>
      </c>
      <c r="I347" s="11">
        <v>0.92592592592593004</v>
      </c>
    </row>
    <row r="348" spans="1:9" x14ac:dyDescent="0.2">
      <c r="A348" s="11">
        <v>5</v>
      </c>
      <c r="B348" s="11" t="s">
        <v>234</v>
      </c>
      <c r="C348" s="11" t="s">
        <v>494</v>
      </c>
      <c r="D348" s="11">
        <v>17</v>
      </c>
      <c r="E348" s="11">
        <v>9.86078886310905E-3</v>
      </c>
      <c r="F348" s="11">
        <v>16</v>
      </c>
      <c r="G348" s="11">
        <v>9.5636580992229502E-3</v>
      </c>
      <c r="H348" s="11">
        <v>1</v>
      </c>
      <c r="I348" s="11">
        <v>6.25</v>
      </c>
    </row>
    <row r="349" spans="1:9" x14ac:dyDescent="0.2">
      <c r="A349" s="11">
        <v>51</v>
      </c>
      <c r="B349" s="11" t="s">
        <v>224</v>
      </c>
      <c r="C349" s="11" t="s">
        <v>492</v>
      </c>
      <c r="D349" s="11">
        <v>118</v>
      </c>
      <c r="E349" s="11">
        <v>0.102877070619006</v>
      </c>
      <c r="F349" s="11">
        <v>117</v>
      </c>
      <c r="G349" s="11">
        <v>0.10034305317324201</v>
      </c>
      <c r="H349" s="11">
        <v>1</v>
      </c>
      <c r="I349" s="11">
        <v>0.854700854700852</v>
      </c>
    </row>
    <row r="350" spans="1:9" x14ac:dyDescent="0.2">
      <c r="A350" s="11">
        <v>52</v>
      </c>
      <c r="B350" s="11" t="s">
        <v>250</v>
      </c>
      <c r="C350" s="11" t="s">
        <v>494</v>
      </c>
      <c r="D350" s="11">
        <v>18</v>
      </c>
      <c r="E350" s="11">
        <v>0.19565217391304299</v>
      </c>
      <c r="F350" s="11">
        <v>17</v>
      </c>
      <c r="G350" s="11">
        <v>0.184782608695652</v>
      </c>
      <c r="H350" s="11">
        <v>1</v>
      </c>
      <c r="I350" s="11">
        <v>5.8823529411764701</v>
      </c>
    </row>
    <row r="351" spans="1:9" x14ac:dyDescent="0.2">
      <c r="A351" s="11">
        <v>53</v>
      </c>
      <c r="B351" s="11" t="s">
        <v>209</v>
      </c>
      <c r="C351" s="11" t="s">
        <v>494</v>
      </c>
      <c r="D351" s="11">
        <v>1677</v>
      </c>
      <c r="E351" s="11">
        <v>4.9050864313083198E-2</v>
      </c>
      <c r="F351" s="11">
        <v>1676</v>
      </c>
      <c r="G351" s="11">
        <v>4.9024482990610498E-2</v>
      </c>
      <c r="H351" s="11">
        <v>1</v>
      </c>
      <c r="I351" s="11">
        <v>5.9665871121716799E-2</v>
      </c>
    </row>
    <row r="352" spans="1:9" x14ac:dyDescent="0.2">
      <c r="A352" s="11">
        <v>54</v>
      </c>
      <c r="B352" s="11" t="s">
        <v>259</v>
      </c>
      <c r="C352" s="11" t="s">
        <v>487</v>
      </c>
      <c r="D352" s="11">
        <v>69</v>
      </c>
      <c r="E352" s="11">
        <v>0.445161290322581</v>
      </c>
      <c r="F352" s="11">
        <v>68</v>
      </c>
      <c r="G352" s="11">
        <v>0.43589743589743601</v>
      </c>
      <c r="H352" s="11">
        <v>1</v>
      </c>
      <c r="I352" s="11">
        <v>1.47058823529411</v>
      </c>
    </row>
    <row r="353" spans="1:9" x14ac:dyDescent="0.2">
      <c r="A353" s="11">
        <v>59</v>
      </c>
      <c r="B353" s="11" t="s">
        <v>298</v>
      </c>
      <c r="C353" s="11" t="s">
        <v>487</v>
      </c>
      <c r="D353" s="11">
        <v>19</v>
      </c>
      <c r="E353" s="11">
        <v>1.9916142557651999E-2</v>
      </c>
      <c r="F353" s="11">
        <v>18</v>
      </c>
      <c r="G353" s="11">
        <v>1.9108280254777101E-2</v>
      </c>
      <c r="H353" s="11">
        <v>1</v>
      </c>
      <c r="I353" s="11">
        <v>5.5555555555555598</v>
      </c>
    </row>
    <row r="354" spans="1:9" x14ac:dyDescent="0.2">
      <c r="A354" s="11">
        <v>6</v>
      </c>
      <c r="B354" s="11" t="s">
        <v>230</v>
      </c>
      <c r="C354" s="11" t="s">
        <v>494</v>
      </c>
      <c r="D354" s="11">
        <v>298</v>
      </c>
      <c r="E354" s="11">
        <v>5.0620010191948402E-2</v>
      </c>
      <c r="F354" s="11">
        <v>297</v>
      </c>
      <c r="G354" s="11">
        <v>5.2041352724724002E-2</v>
      </c>
      <c r="H354" s="11">
        <v>1</v>
      </c>
      <c r="I354" s="11">
        <v>0.33670033670034599</v>
      </c>
    </row>
    <row r="355" spans="1:9" x14ac:dyDescent="0.2">
      <c r="A355" s="11">
        <v>6</v>
      </c>
      <c r="B355" s="11" t="s">
        <v>230</v>
      </c>
      <c r="C355" s="11" t="s">
        <v>487</v>
      </c>
      <c r="D355" s="11">
        <v>173</v>
      </c>
      <c r="E355" s="11">
        <v>2.9386784440292201E-2</v>
      </c>
      <c r="F355" s="11">
        <v>172</v>
      </c>
      <c r="G355" s="11">
        <v>3.01384264937796E-2</v>
      </c>
      <c r="H355" s="11">
        <v>1</v>
      </c>
      <c r="I355" s="11">
        <v>0.58139534883721</v>
      </c>
    </row>
    <row r="356" spans="1:9" x14ac:dyDescent="0.2">
      <c r="A356" s="11">
        <v>60</v>
      </c>
      <c r="B356" s="11" t="s">
        <v>273</v>
      </c>
      <c r="C356" s="11" t="s">
        <v>494</v>
      </c>
      <c r="D356" s="11">
        <v>34</v>
      </c>
      <c r="E356" s="11">
        <v>0.68</v>
      </c>
      <c r="F356" s="11">
        <v>33</v>
      </c>
      <c r="G356" s="11">
        <v>0.71739130434782605</v>
      </c>
      <c r="H356" s="11">
        <v>1</v>
      </c>
      <c r="I356" s="11">
        <v>3.0303030303030298</v>
      </c>
    </row>
    <row r="357" spans="1:9" x14ac:dyDescent="0.2">
      <c r="A357" s="11">
        <v>63</v>
      </c>
      <c r="B357" s="11" t="s">
        <v>205</v>
      </c>
      <c r="C357" s="11" t="s">
        <v>487</v>
      </c>
      <c r="D357" s="11">
        <v>2121</v>
      </c>
      <c r="E357" s="11">
        <v>0.100827153451226</v>
      </c>
      <c r="F357" s="11">
        <v>2120</v>
      </c>
      <c r="G357" s="11">
        <v>0.10162017064519201</v>
      </c>
      <c r="H357" s="11">
        <v>1</v>
      </c>
      <c r="I357" s="11">
        <v>4.7169811320757503E-2</v>
      </c>
    </row>
    <row r="358" spans="1:9" x14ac:dyDescent="0.2">
      <c r="A358" s="11">
        <v>65</v>
      </c>
      <c r="B358" s="11" t="s">
        <v>255</v>
      </c>
      <c r="C358" s="11" t="s">
        <v>489</v>
      </c>
      <c r="D358" s="11">
        <v>19</v>
      </c>
      <c r="E358" s="11">
        <v>4.2222222222222203E-2</v>
      </c>
      <c r="F358" s="11">
        <v>18</v>
      </c>
      <c r="G358" s="11">
        <v>4.2553191489361701E-2</v>
      </c>
      <c r="H358" s="11">
        <v>1</v>
      </c>
      <c r="I358" s="11">
        <v>5.5555555555555598</v>
      </c>
    </row>
    <row r="359" spans="1:9" x14ac:dyDescent="0.2">
      <c r="A359" s="11">
        <v>65</v>
      </c>
      <c r="B359" s="11" t="s">
        <v>255</v>
      </c>
      <c r="C359" s="11" t="s">
        <v>488</v>
      </c>
      <c r="D359" s="11">
        <v>17</v>
      </c>
      <c r="E359" s="11">
        <v>3.7777777777777799E-2</v>
      </c>
      <c r="F359" s="11">
        <v>16</v>
      </c>
      <c r="G359" s="11">
        <v>3.7825059101654797E-2</v>
      </c>
      <c r="H359" s="11">
        <v>1</v>
      </c>
      <c r="I359" s="11">
        <v>6.25</v>
      </c>
    </row>
    <row r="360" spans="1:9" x14ac:dyDescent="0.2">
      <c r="A360" s="11">
        <v>65</v>
      </c>
      <c r="B360" s="11" t="s">
        <v>255</v>
      </c>
      <c r="C360" s="11" t="s">
        <v>491</v>
      </c>
      <c r="D360" s="11">
        <v>26</v>
      </c>
      <c r="E360" s="11">
        <v>5.7777777777777803E-2</v>
      </c>
      <c r="F360" s="11">
        <v>25</v>
      </c>
      <c r="G360" s="11">
        <v>5.9101654846335699E-2</v>
      </c>
      <c r="H360" s="11">
        <v>1</v>
      </c>
      <c r="I360" s="11">
        <v>4</v>
      </c>
    </row>
    <row r="361" spans="1:9" x14ac:dyDescent="0.2">
      <c r="A361" s="11">
        <v>66</v>
      </c>
      <c r="B361" s="11" t="s">
        <v>220</v>
      </c>
      <c r="C361" s="11" t="s">
        <v>493</v>
      </c>
      <c r="D361" s="11">
        <v>189</v>
      </c>
      <c r="E361" s="11">
        <v>4.6770601336302897E-2</v>
      </c>
      <c r="F361" s="11">
        <v>188</v>
      </c>
      <c r="G361" s="11">
        <v>4.6465645081562E-2</v>
      </c>
      <c r="H361" s="11">
        <v>1</v>
      </c>
      <c r="I361" s="11">
        <v>0.53191489361701405</v>
      </c>
    </row>
    <row r="362" spans="1:9" x14ac:dyDescent="0.2">
      <c r="A362" s="11">
        <v>68</v>
      </c>
      <c r="B362" s="11" t="s">
        <v>276</v>
      </c>
      <c r="C362" s="11" t="s">
        <v>492</v>
      </c>
      <c r="D362" s="11">
        <v>76</v>
      </c>
      <c r="E362" s="11">
        <v>0.45508982035928103</v>
      </c>
      <c r="F362" s="11">
        <v>75</v>
      </c>
      <c r="G362" s="11">
        <v>0.40106951871657798</v>
      </c>
      <c r="H362" s="11">
        <v>1</v>
      </c>
      <c r="I362" s="11">
        <v>1.3333333333333399</v>
      </c>
    </row>
    <row r="363" spans="1:9" x14ac:dyDescent="0.2">
      <c r="A363" s="11">
        <v>68</v>
      </c>
      <c r="B363" s="11" t="s">
        <v>276</v>
      </c>
      <c r="C363" s="11" t="s">
        <v>494</v>
      </c>
      <c r="D363" s="11">
        <v>32</v>
      </c>
      <c r="E363" s="11">
        <v>0.19161676646706599</v>
      </c>
      <c r="F363" s="11">
        <v>31</v>
      </c>
      <c r="G363" s="11">
        <v>0.16577540106951899</v>
      </c>
      <c r="H363" s="11">
        <v>1</v>
      </c>
      <c r="I363" s="11">
        <v>3.2258064516128999</v>
      </c>
    </row>
    <row r="364" spans="1:9" x14ac:dyDescent="0.2">
      <c r="A364" s="11">
        <v>72</v>
      </c>
      <c r="B364" s="11" t="s">
        <v>289</v>
      </c>
      <c r="C364" s="11" t="s">
        <v>490</v>
      </c>
      <c r="D364" s="11">
        <v>36</v>
      </c>
      <c r="E364" s="11">
        <v>0.43373493975903599</v>
      </c>
      <c r="F364" s="11">
        <v>35</v>
      </c>
      <c r="G364" s="11">
        <v>0.43209876543209902</v>
      </c>
      <c r="H364" s="11">
        <v>1</v>
      </c>
      <c r="I364" s="11">
        <v>2.8571428571428501</v>
      </c>
    </row>
    <row r="365" spans="1:9" x14ac:dyDescent="0.2">
      <c r="A365" s="11">
        <v>72</v>
      </c>
      <c r="B365" s="11" t="s">
        <v>289</v>
      </c>
      <c r="C365" s="11" t="s">
        <v>494</v>
      </c>
      <c r="D365" s="11">
        <v>16</v>
      </c>
      <c r="E365" s="11">
        <v>0.19277108433734899</v>
      </c>
      <c r="F365" s="11">
        <v>15</v>
      </c>
      <c r="G365" s="11">
        <v>0.18518518518518501</v>
      </c>
      <c r="H365" s="11">
        <v>1</v>
      </c>
      <c r="I365" s="11">
        <v>6.6666666666666696</v>
      </c>
    </row>
    <row r="366" spans="1:9" x14ac:dyDescent="0.2">
      <c r="A366" s="11">
        <v>73</v>
      </c>
      <c r="B366" s="11" t="s">
        <v>240</v>
      </c>
      <c r="C366" s="11" t="s">
        <v>491</v>
      </c>
      <c r="D366" s="11">
        <v>1042</v>
      </c>
      <c r="E366" s="11">
        <v>7.3827405413064998E-2</v>
      </c>
      <c r="F366" s="11">
        <v>1041</v>
      </c>
      <c r="G366" s="11">
        <v>7.4024034700988395E-2</v>
      </c>
      <c r="H366" s="11">
        <v>1</v>
      </c>
      <c r="I366" s="11">
        <v>9.6061479346776196E-2</v>
      </c>
    </row>
    <row r="367" spans="1:9" x14ac:dyDescent="0.2">
      <c r="A367" s="11">
        <v>78</v>
      </c>
      <c r="B367" s="11" t="s">
        <v>239</v>
      </c>
      <c r="C367" s="11" t="s">
        <v>495</v>
      </c>
      <c r="D367" s="11">
        <v>53</v>
      </c>
      <c r="E367" s="11">
        <v>1.41220357047695E-2</v>
      </c>
      <c r="F367" s="11">
        <v>52</v>
      </c>
      <c r="G367" s="11">
        <v>1.39223560910308E-2</v>
      </c>
      <c r="H367" s="11">
        <v>1</v>
      </c>
      <c r="I367" s="11">
        <v>1.92307692307692</v>
      </c>
    </row>
    <row r="368" spans="1:9" x14ac:dyDescent="0.2">
      <c r="A368" s="11">
        <v>79</v>
      </c>
      <c r="B368" s="11" t="s">
        <v>296</v>
      </c>
      <c r="C368" s="11" t="s">
        <v>492</v>
      </c>
      <c r="D368" s="11">
        <v>154</v>
      </c>
      <c r="E368" s="11">
        <v>9.43627450980392E-2</v>
      </c>
      <c r="F368" s="11">
        <v>153</v>
      </c>
      <c r="G368" s="11">
        <v>9.8455598455598495E-2</v>
      </c>
      <c r="H368" s="11">
        <v>1</v>
      </c>
      <c r="I368" s="11">
        <v>0.65359477124182797</v>
      </c>
    </row>
    <row r="369" spans="1:9" x14ac:dyDescent="0.2">
      <c r="A369" s="11">
        <v>80</v>
      </c>
      <c r="B369" s="11" t="s">
        <v>241</v>
      </c>
      <c r="C369" s="11" t="s">
        <v>490</v>
      </c>
      <c r="D369" s="11">
        <v>6</v>
      </c>
      <c r="E369" s="11">
        <v>5.7692307692307702E-2</v>
      </c>
      <c r="F369" s="11">
        <v>5</v>
      </c>
      <c r="G369" s="11">
        <v>5.95238095238095E-2</v>
      </c>
      <c r="H369" s="11">
        <v>1</v>
      </c>
      <c r="I369" s="11">
        <v>20</v>
      </c>
    </row>
    <row r="370" spans="1:9" x14ac:dyDescent="0.2">
      <c r="A370" s="11">
        <v>82</v>
      </c>
      <c r="B370" s="11" t="s">
        <v>222</v>
      </c>
      <c r="C370" s="11" t="s">
        <v>494</v>
      </c>
      <c r="D370" s="11">
        <v>246</v>
      </c>
      <c r="E370" s="11">
        <v>5.9897735573411201E-2</v>
      </c>
      <c r="F370" s="11">
        <v>245</v>
      </c>
      <c r="G370" s="11">
        <v>5.8922558922558897E-2</v>
      </c>
      <c r="H370" s="11">
        <v>1</v>
      </c>
      <c r="I370" s="11">
        <v>0.40816326530612701</v>
      </c>
    </row>
    <row r="371" spans="1:9" x14ac:dyDescent="0.2">
      <c r="A371" s="11">
        <v>84</v>
      </c>
      <c r="B371" s="11" t="s">
        <v>297</v>
      </c>
      <c r="C371" s="11" t="s">
        <v>489</v>
      </c>
      <c r="D371" s="11">
        <v>10</v>
      </c>
      <c r="E371" s="11">
        <v>2.3866348448687399E-2</v>
      </c>
      <c r="F371" s="11">
        <v>9</v>
      </c>
      <c r="G371" s="11">
        <v>2.2332506203473899E-2</v>
      </c>
      <c r="H371" s="11">
        <v>1</v>
      </c>
      <c r="I371" s="11">
        <v>11.1111111111111</v>
      </c>
    </row>
    <row r="372" spans="1:9" x14ac:dyDescent="0.2">
      <c r="A372" s="11">
        <v>84</v>
      </c>
      <c r="B372" s="11" t="s">
        <v>297</v>
      </c>
      <c r="C372" s="11" t="s">
        <v>490</v>
      </c>
      <c r="D372" s="11">
        <v>42</v>
      </c>
      <c r="E372" s="11">
        <v>0.100238663484487</v>
      </c>
      <c r="F372" s="11">
        <v>41</v>
      </c>
      <c r="G372" s="11">
        <v>0.101736972704715</v>
      </c>
      <c r="H372" s="11">
        <v>1</v>
      </c>
      <c r="I372" s="11">
        <v>2.4390243902439002</v>
      </c>
    </row>
    <row r="373" spans="1:9" x14ac:dyDescent="0.2">
      <c r="A373" s="11">
        <v>86</v>
      </c>
      <c r="B373" s="11" t="s">
        <v>213</v>
      </c>
      <c r="C373" s="11" t="s">
        <v>487</v>
      </c>
      <c r="D373" s="11">
        <v>43</v>
      </c>
      <c r="E373" s="11">
        <v>1.7036450079239301E-2</v>
      </c>
      <c r="F373" s="11">
        <v>42</v>
      </c>
      <c r="G373" s="11">
        <v>1.8534863195057399E-2</v>
      </c>
      <c r="H373" s="11">
        <v>1</v>
      </c>
      <c r="I373" s="11">
        <v>2.3809523809523698</v>
      </c>
    </row>
    <row r="374" spans="1:9" x14ac:dyDescent="0.2">
      <c r="A374" s="11">
        <v>86</v>
      </c>
      <c r="B374" s="11" t="s">
        <v>213</v>
      </c>
      <c r="C374" s="11" t="s">
        <v>491</v>
      </c>
      <c r="D374" s="11">
        <v>4</v>
      </c>
      <c r="E374" s="11">
        <v>1.58478605388273E-3</v>
      </c>
      <c r="F374" s="11">
        <v>3</v>
      </c>
      <c r="G374" s="11">
        <v>1.3239187996469601E-3</v>
      </c>
      <c r="H374" s="11">
        <v>1</v>
      </c>
      <c r="I374" s="11">
        <v>33.3333333333333</v>
      </c>
    </row>
    <row r="375" spans="1:9" x14ac:dyDescent="0.2">
      <c r="A375" s="11">
        <v>90</v>
      </c>
      <c r="B375" s="11" t="s">
        <v>266</v>
      </c>
      <c r="C375" s="11" t="s">
        <v>492</v>
      </c>
      <c r="D375" s="11">
        <v>46</v>
      </c>
      <c r="E375" s="11">
        <v>0.41071428571428598</v>
      </c>
      <c r="F375" s="11">
        <v>45</v>
      </c>
      <c r="G375" s="11">
        <v>0.41666666666666702</v>
      </c>
      <c r="H375" s="11">
        <v>1</v>
      </c>
      <c r="I375" s="11">
        <v>2.2222222222222099</v>
      </c>
    </row>
    <row r="376" spans="1:9" x14ac:dyDescent="0.2">
      <c r="A376" s="11">
        <v>91</v>
      </c>
      <c r="B376" s="11" t="s">
        <v>236</v>
      </c>
      <c r="C376" s="11" t="s">
        <v>490</v>
      </c>
      <c r="D376" s="11">
        <v>617</v>
      </c>
      <c r="E376" s="11">
        <v>0.35664739884393099</v>
      </c>
      <c r="F376" s="11">
        <v>616</v>
      </c>
      <c r="G376" s="11">
        <v>0.35751596053395202</v>
      </c>
      <c r="H376" s="11">
        <v>1</v>
      </c>
      <c r="I376" s="11">
        <v>0.162337662337664</v>
      </c>
    </row>
    <row r="377" spans="1:9" x14ac:dyDescent="0.2">
      <c r="A377" s="11">
        <v>92</v>
      </c>
      <c r="B377" s="11" t="s">
        <v>221</v>
      </c>
      <c r="C377" s="11" t="s">
        <v>487</v>
      </c>
      <c r="D377" s="11">
        <v>20</v>
      </c>
      <c r="E377" s="11">
        <v>3.5335689045936397E-2</v>
      </c>
      <c r="F377" s="11">
        <v>19</v>
      </c>
      <c r="G377" s="11">
        <v>3.4926470588235302E-2</v>
      </c>
      <c r="H377" s="11">
        <v>1</v>
      </c>
      <c r="I377" s="11">
        <v>5.2631578947368398</v>
      </c>
    </row>
    <row r="378" spans="1:9" x14ac:dyDescent="0.2">
      <c r="A378" s="11">
        <v>97</v>
      </c>
      <c r="B378" s="11" t="s">
        <v>201</v>
      </c>
      <c r="C378" s="11" t="s">
        <v>495</v>
      </c>
      <c r="D378" s="11">
        <v>55</v>
      </c>
      <c r="E378" s="11">
        <v>6.3050256786500395E-4</v>
      </c>
      <c r="F378" s="11">
        <v>54</v>
      </c>
      <c r="G378" s="11">
        <v>6.2779747718421199E-4</v>
      </c>
      <c r="H378" s="11">
        <v>1</v>
      </c>
      <c r="I378" s="11">
        <v>1.8518518518518601</v>
      </c>
    </row>
    <row r="379" spans="1:9" x14ac:dyDescent="0.2">
      <c r="A379" s="11">
        <v>1</v>
      </c>
      <c r="B379" s="11" t="s">
        <v>232</v>
      </c>
      <c r="C379" s="11" t="s">
        <v>492</v>
      </c>
      <c r="D379" s="11">
        <v>145</v>
      </c>
      <c r="E379" s="11">
        <v>3.0989527676853999E-2</v>
      </c>
      <c r="F379" s="11">
        <v>145</v>
      </c>
      <c r="G379" s="11">
        <v>3.0877342419080099E-2</v>
      </c>
      <c r="H379" s="11">
        <v>0</v>
      </c>
      <c r="I379" s="11">
        <v>0</v>
      </c>
    </row>
    <row r="380" spans="1:9" x14ac:dyDescent="0.2">
      <c r="A380" s="11">
        <v>1</v>
      </c>
      <c r="B380" s="11" t="s">
        <v>232</v>
      </c>
      <c r="C380" s="11" t="s">
        <v>494</v>
      </c>
      <c r="D380" s="11">
        <v>64</v>
      </c>
      <c r="E380" s="11">
        <v>1.36781363539218E-2</v>
      </c>
      <c r="F380" s="11">
        <v>64</v>
      </c>
      <c r="G380" s="11">
        <v>1.36286201022147E-2</v>
      </c>
      <c r="H380" s="11">
        <v>0</v>
      </c>
      <c r="I380" s="11">
        <v>0</v>
      </c>
    </row>
    <row r="381" spans="1:9" x14ac:dyDescent="0.2">
      <c r="A381" s="11">
        <v>10</v>
      </c>
      <c r="B381" s="11" t="s">
        <v>260</v>
      </c>
      <c r="C381" s="11" t="s">
        <v>490</v>
      </c>
      <c r="D381" s="11">
        <v>7</v>
      </c>
      <c r="E381" s="11">
        <v>0.109375</v>
      </c>
      <c r="F381" s="11">
        <v>7</v>
      </c>
      <c r="G381" s="11">
        <v>0.12727272727272701</v>
      </c>
      <c r="H381" s="11">
        <v>0</v>
      </c>
      <c r="I381" s="11">
        <v>0</v>
      </c>
    </row>
    <row r="382" spans="1:9" x14ac:dyDescent="0.2">
      <c r="A382" s="11">
        <v>10</v>
      </c>
      <c r="B382" s="11" t="s">
        <v>260</v>
      </c>
      <c r="C382" s="11" t="s">
        <v>487</v>
      </c>
      <c r="D382" s="11">
        <v>2</v>
      </c>
      <c r="E382" s="11">
        <v>3.125E-2</v>
      </c>
      <c r="F382" s="11">
        <v>2</v>
      </c>
      <c r="G382" s="11">
        <v>3.6363636363636397E-2</v>
      </c>
      <c r="H382" s="11">
        <v>0</v>
      </c>
      <c r="I382" s="11">
        <v>0</v>
      </c>
    </row>
    <row r="383" spans="1:9" x14ac:dyDescent="0.2">
      <c r="A383" s="11">
        <v>100</v>
      </c>
      <c r="B383" s="11" t="s">
        <v>320</v>
      </c>
      <c r="C383" s="11" t="s">
        <v>493</v>
      </c>
      <c r="D383" s="11">
        <v>9</v>
      </c>
      <c r="E383" s="11">
        <v>9.0817356205852694E-3</v>
      </c>
      <c r="F383" s="11">
        <v>9</v>
      </c>
      <c r="G383" s="11">
        <v>9.0543259557344102E-3</v>
      </c>
      <c r="H383" s="11">
        <v>0</v>
      </c>
      <c r="I383" s="11">
        <v>0</v>
      </c>
    </row>
    <row r="384" spans="1:9" x14ac:dyDescent="0.2">
      <c r="A384" s="11">
        <v>100</v>
      </c>
      <c r="B384" s="11" t="s">
        <v>320</v>
      </c>
      <c r="C384" s="11" t="s">
        <v>487</v>
      </c>
      <c r="D384" s="11">
        <v>8</v>
      </c>
      <c r="E384" s="11">
        <v>8.0726538849646805E-3</v>
      </c>
      <c r="F384" s="11">
        <v>8</v>
      </c>
      <c r="G384" s="11">
        <v>8.0482897384305807E-3</v>
      </c>
      <c r="H384" s="11">
        <v>0</v>
      </c>
      <c r="I384" s="11">
        <v>0</v>
      </c>
    </row>
    <row r="385" spans="1:9" x14ac:dyDescent="0.2">
      <c r="A385" s="11">
        <v>101</v>
      </c>
      <c r="B385" s="11" t="s">
        <v>212</v>
      </c>
      <c r="C385" s="11" t="s">
        <v>495</v>
      </c>
      <c r="D385" s="11">
        <v>9</v>
      </c>
      <c r="E385" s="11">
        <v>2.9936136242682298E-4</v>
      </c>
      <c r="F385" s="11">
        <v>9</v>
      </c>
      <c r="G385" s="11">
        <v>3.0305071048555501E-4</v>
      </c>
      <c r="H385" s="11">
        <v>0</v>
      </c>
      <c r="I385" s="11">
        <v>0</v>
      </c>
    </row>
    <row r="386" spans="1:9" x14ac:dyDescent="0.2">
      <c r="A386" s="11">
        <v>101</v>
      </c>
      <c r="B386" s="11" t="s">
        <v>212</v>
      </c>
      <c r="C386" s="11" t="s">
        <v>493</v>
      </c>
      <c r="D386" s="11">
        <v>24</v>
      </c>
      <c r="E386" s="11">
        <v>7.9829696647152704E-4</v>
      </c>
      <c r="F386" s="11">
        <v>24</v>
      </c>
      <c r="G386" s="11">
        <v>8.0813522796147899E-4</v>
      </c>
      <c r="H386" s="11">
        <v>0</v>
      </c>
      <c r="I386" s="11">
        <v>0</v>
      </c>
    </row>
    <row r="387" spans="1:9" x14ac:dyDescent="0.2">
      <c r="A387" s="11">
        <v>102</v>
      </c>
      <c r="B387" s="11" t="s">
        <v>294</v>
      </c>
      <c r="C387" s="11" t="s">
        <v>487</v>
      </c>
      <c r="D387" s="11">
        <v>2</v>
      </c>
      <c r="E387" s="11">
        <v>2.0920502092050199E-3</v>
      </c>
      <c r="F387" s="11">
        <v>2</v>
      </c>
      <c r="G387" s="11">
        <v>2.0920502092050199E-3</v>
      </c>
      <c r="H387" s="11">
        <v>0</v>
      </c>
      <c r="I387" s="11">
        <v>0</v>
      </c>
    </row>
    <row r="388" spans="1:9" x14ac:dyDescent="0.2">
      <c r="A388" s="11">
        <v>103</v>
      </c>
      <c r="B388" s="11" t="s">
        <v>247</v>
      </c>
      <c r="C388" s="11" t="s">
        <v>493</v>
      </c>
      <c r="D388" s="11">
        <v>7</v>
      </c>
      <c r="E388" s="11">
        <v>1.5590200445434301E-2</v>
      </c>
      <c r="F388" s="11">
        <v>7</v>
      </c>
      <c r="G388" s="11">
        <v>1.55555555555556E-2</v>
      </c>
      <c r="H388" s="11">
        <v>0</v>
      </c>
      <c r="I388" s="11">
        <v>0</v>
      </c>
    </row>
    <row r="389" spans="1:9" x14ac:dyDescent="0.2">
      <c r="A389" s="11">
        <v>103</v>
      </c>
      <c r="B389" s="11" t="s">
        <v>247</v>
      </c>
      <c r="C389" s="11" t="s">
        <v>494</v>
      </c>
      <c r="D389" s="11">
        <v>116</v>
      </c>
      <c r="E389" s="11">
        <v>0.258351893095768</v>
      </c>
      <c r="F389" s="11">
        <v>116</v>
      </c>
      <c r="G389" s="11">
        <v>0.25777777777777799</v>
      </c>
      <c r="H389" s="11">
        <v>0</v>
      </c>
      <c r="I389" s="11">
        <v>0</v>
      </c>
    </row>
    <row r="390" spans="1:9" x14ac:dyDescent="0.2">
      <c r="A390" s="11">
        <v>104</v>
      </c>
      <c r="B390" s="11" t="s">
        <v>267</v>
      </c>
      <c r="C390" s="11" t="s">
        <v>492</v>
      </c>
      <c r="D390" s="11">
        <v>8</v>
      </c>
      <c r="E390" s="11">
        <v>0.15384615384615399</v>
      </c>
      <c r="F390" s="11">
        <v>8</v>
      </c>
      <c r="G390" s="11">
        <v>0.15094339622641501</v>
      </c>
      <c r="H390" s="11">
        <v>0</v>
      </c>
      <c r="I390" s="11">
        <v>0</v>
      </c>
    </row>
    <row r="391" spans="1:9" x14ac:dyDescent="0.2">
      <c r="A391" s="11">
        <v>104</v>
      </c>
      <c r="B391" s="11" t="s">
        <v>267</v>
      </c>
      <c r="C391" s="11" t="s">
        <v>488</v>
      </c>
      <c r="D391" s="11">
        <v>11</v>
      </c>
      <c r="E391" s="11">
        <v>0.21153846153846201</v>
      </c>
      <c r="F391" s="11">
        <v>11</v>
      </c>
      <c r="G391" s="11">
        <v>0.20754716981132099</v>
      </c>
      <c r="H391" s="11">
        <v>0</v>
      </c>
      <c r="I391" s="11">
        <v>0</v>
      </c>
    </row>
    <row r="392" spans="1:9" x14ac:dyDescent="0.2">
      <c r="A392" s="11">
        <v>104</v>
      </c>
      <c r="B392" s="11" t="s">
        <v>267</v>
      </c>
      <c r="C392" s="11" t="s">
        <v>490</v>
      </c>
      <c r="D392" s="11">
        <v>15</v>
      </c>
      <c r="E392" s="11">
        <v>0.28846153846153799</v>
      </c>
      <c r="F392" s="11">
        <v>15</v>
      </c>
      <c r="G392" s="11">
        <v>0.28301886792452802</v>
      </c>
      <c r="H392" s="11">
        <v>0</v>
      </c>
      <c r="I392" s="11">
        <v>0</v>
      </c>
    </row>
    <row r="393" spans="1:9" x14ac:dyDescent="0.2">
      <c r="A393" s="11">
        <v>104</v>
      </c>
      <c r="B393" s="11" t="s">
        <v>267</v>
      </c>
      <c r="C393" s="11" t="s">
        <v>494</v>
      </c>
      <c r="D393" s="11">
        <v>4</v>
      </c>
      <c r="E393" s="11">
        <v>7.69230769230769E-2</v>
      </c>
      <c r="F393" s="11">
        <v>4</v>
      </c>
      <c r="G393" s="11">
        <v>7.5471698113207503E-2</v>
      </c>
      <c r="H393" s="11">
        <v>0</v>
      </c>
      <c r="I393" s="11">
        <v>0</v>
      </c>
    </row>
    <row r="394" spans="1:9" x14ac:dyDescent="0.2">
      <c r="A394" s="11">
        <v>104</v>
      </c>
      <c r="B394" s="11" t="s">
        <v>267</v>
      </c>
      <c r="C394" s="11" t="s">
        <v>487</v>
      </c>
      <c r="D394" s="11">
        <v>7</v>
      </c>
      <c r="E394" s="11">
        <v>0.134615384615385</v>
      </c>
      <c r="F394" s="11">
        <v>7</v>
      </c>
      <c r="G394" s="11">
        <v>0.13207547169811301</v>
      </c>
      <c r="H394" s="11">
        <v>0</v>
      </c>
      <c r="I394" s="11">
        <v>0</v>
      </c>
    </row>
    <row r="395" spans="1:9" x14ac:dyDescent="0.2">
      <c r="A395" s="11">
        <v>104</v>
      </c>
      <c r="B395" s="11" t="s">
        <v>267</v>
      </c>
      <c r="C395" s="11" t="s">
        <v>491</v>
      </c>
      <c r="D395" s="11">
        <v>4</v>
      </c>
      <c r="E395" s="11">
        <v>7.69230769230769E-2</v>
      </c>
      <c r="F395" s="11">
        <v>4</v>
      </c>
      <c r="G395" s="11">
        <v>7.5471698113207503E-2</v>
      </c>
      <c r="H395" s="11">
        <v>0</v>
      </c>
      <c r="I395" s="11">
        <v>0</v>
      </c>
    </row>
    <row r="396" spans="1:9" x14ac:dyDescent="0.2">
      <c r="A396" s="11">
        <v>105</v>
      </c>
      <c r="B396" s="11" t="s">
        <v>306</v>
      </c>
      <c r="C396" s="11" t="s">
        <v>487</v>
      </c>
      <c r="D396" s="11">
        <v>22</v>
      </c>
      <c r="E396" s="11">
        <v>1.14345114345114E-2</v>
      </c>
      <c r="F396" s="11">
        <v>22</v>
      </c>
      <c r="G396" s="11">
        <v>1.1591148577449899E-2</v>
      </c>
      <c r="H396" s="11">
        <v>0</v>
      </c>
      <c r="I396" s="11">
        <v>0</v>
      </c>
    </row>
    <row r="397" spans="1:9" x14ac:dyDescent="0.2">
      <c r="A397" s="11">
        <v>106</v>
      </c>
      <c r="B397" s="11" t="s">
        <v>229</v>
      </c>
      <c r="C397" s="11" t="s">
        <v>494</v>
      </c>
      <c r="D397" s="11">
        <v>9</v>
      </c>
      <c r="E397" s="11">
        <v>2.92873413602343E-3</v>
      </c>
      <c r="F397" s="11">
        <v>9</v>
      </c>
      <c r="G397" s="11">
        <v>2.9527559055118101E-3</v>
      </c>
      <c r="H397" s="11">
        <v>0</v>
      </c>
      <c r="I397" s="11">
        <v>0</v>
      </c>
    </row>
    <row r="398" spans="1:9" x14ac:dyDescent="0.2">
      <c r="A398" s="11">
        <v>106</v>
      </c>
      <c r="B398" s="11" t="s">
        <v>229</v>
      </c>
      <c r="C398" s="11" t="s">
        <v>491</v>
      </c>
      <c r="D398" s="11">
        <v>14</v>
      </c>
      <c r="E398" s="11">
        <v>4.5558086560364497E-3</v>
      </c>
      <c r="F398" s="11">
        <v>14</v>
      </c>
      <c r="G398" s="11">
        <v>4.59317585301837E-3</v>
      </c>
      <c r="H398" s="11">
        <v>0</v>
      </c>
      <c r="I398" s="11">
        <v>0</v>
      </c>
    </row>
    <row r="399" spans="1:9" x14ac:dyDescent="0.2">
      <c r="A399" s="11">
        <v>108</v>
      </c>
      <c r="B399" s="11" t="s">
        <v>216</v>
      </c>
      <c r="C399" s="11" t="s">
        <v>493</v>
      </c>
      <c r="D399" s="11">
        <v>15</v>
      </c>
      <c r="E399" s="11">
        <v>4.2955326460481103E-3</v>
      </c>
      <c r="F399" s="11">
        <v>15</v>
      </c>
      <c r="G399" s="11">
        <v>4.5058576148993704E-3</v>
      </c>
      <c r="H399" s="11">
        <v>0</v>
      </c>
      <c r="I399" s="11">
        <v>0</v>
      </c>
    </row>
    <row r="400" spans="1:9" x14ac:dyDescent="0.2">
      <c r="A400" s="11">
        <v>108</v>
      </c>
      <c r="B400" s="11" t="s">
        <v>216</v>
      </c>
      <c r="C400" s="11" t="s">
        <v>487</v>
      </c>
      <c r="D400" s="11">
        <v>35</v>
      </c>
      <c r="E400" s="11">
        <v>1.0022909507445599E-2</v>
      </c>
      <c r="F400" s="11">
        <v>35</v>
      </c>
      <c r="G400" s="11">
        <v>1.0513667768098501E-2</v>
      </c>
      <c r="H400" s="11">
        <v>0</v>
      </c>
      <c r="I400" s="11">
        <v>0</v>
      </c>
    </row>
    <row r="401" spans="1:9" x14ac:dyDescent="0.2">
      <c r="A401" s="11">
        <v>109</v>
      </c>
      <c r="B401" s="11" t="s">
        <v>242</v>
      </c>
      <c r="C401" s="11" t="s">
        <v>489</v>
      </c>
      <c r="D401" s="11">
        <v>125</v>
      </c>
      <c r="E401" s="11">
        <v>0.105574324324324</v>
      </c>
      <c r="F401" s="11">
        <v>125</v>
      </c>
      <c r="G401" s="11">
        <v>0.106564364876385</v>
      </c>
      <c r="H401" s="11">
        <v>0</v>
      </c>
      <c r="I401" s="11">
        <v>0</v>
      </c>
    </row>
    <row r="402" spans="1:9" x14ac:dyDescent="0.2">
      <c r="A402" s="11">
        <v>109</v>
      </c>
      <c r="B402" s="11" t="s">
        <v>242</v>
      </c>
      <c r="C402" s="11" t="s">
        <v>494</v>
      </c>
      <c r="D402" s="11">
        <v>39</v>
      </c>
      <c r="E402" s="11">
        <v>3.29391891891892E-2</v>
      </c>
      <c r="F402" s="11">
        <v>39</v>
      </c>
      <c r="G402" s="11">
        <v>3.32480818414322E-2</v>
      </c>
      <c r="H402" s="11">
        <v>0</v>
      </c>
      <c r="I402" s="11">
        <v>0</v>
      </c>
    </row>
    <row r="403" spans="1:9" x14ac:dyDescent="0.2">
      <c r="A403" s="11">
        <v>109</v>
      </c>
      <c r="B403" s="11" t="s">
        <v>242</v>
      </c>
      <c r="C403" s="11" t="s">
        <v>487</v>
      </c>
      <c r="D403" s="11">
        <v>7</v>
      </c>
      <c r="E403" s="11">
        <v>5.9121621621621599E-3</v>
      </c>
      <c r="F403" s="11">
        <v>7</v>
      </c>
      <c r="G403" s="11">
        <v>5.9676044330775804E-3</v>
      </c>
      <c r="H403" s="11">
        <v>0</v>
      </c>
      <c r="I403" s="11">
        <v>0</v>
      </c>
    </row>
    <row r="404" spans="1:9" x14ac:dyDescent="0.2">
      <c r="A404" s="11">
        <v>109</v>
      </c>
      <c r="B404" s="11" t="s">
        <v>242</v>
      </c>
      <c r="C404" s="11" t="s">
        <v>491</v>
      </c>
      <c r="D404" s="11">
        <v>6</v>
      </c>
      <c r="E404" s="11">
        <v>5.0675675675675696E-3</v>
      </c>
      <c r="F404" s="11">
        <v>6</v>
      </c>
      <c r="G404" s="11">
        <v>5.1150895140665001E-3</v>
      </c>
      <c r="H404" s="11">
        <v>0</v>
      </c>
      <c r="I404" s="11">
        <v>0</v>
      </c>
    </row>
    <row r="405" spans="1:9" x14ac:dyDescent="0.2">
      <c r="A405" s="11">
        <v>11</v>
      </c>
      <c r="B405" s="11" t="s">
        <v>283</v>
      </c>
      <c r="C405" s="11" t="s">
        <v>489</v>
      </c>
      <c r="D405" s="11">
        <v>9</v>
      </c>
      <c r="E405" s="11">
        <v>0.52941176470588203</v>
      </c>
      <c r="F405" s="11">
        <v>9</v>
      </c>
      <c r="G405" s="11">
        <v>0.5</v>
      </c>
      <c r="H405" s="11">
        <v>0</v>
      </c>
      <c r="I405" s="11">
        <v>0</v>
      </c>
    </row>
    <row r="406" spans="1:9" x14ac:dyDescent="0.2">
      <c r="A406" s="11">
        <v>11</v>
      </c>
      <c r="B406" s="11" t="s">
        <v>283</v>
      </c>
      <c r="C406" s="11" t="s">
        <v>487</v>
      </c>
      <c r="D406" s="11">
        <v>2</v>
      </c>
      <c r="E406" s="11">
        <v>0.11764705882352899</v>
      </c>
      <c r="F406" s="11">
        <v>2</v>
      </c>
      <c r="G406" s="11">
        <v>0.11111111111111099</v>
      </c>
      <c r="H406" s="11">
        <v>0</v>
      </c>
      <c r="I406" s="11">
        <v>0</v>
      </c>
    </row>
    <row r="407" spans="1:9" x14ac:dyDescent="0.2">
      <c r="A407" s="11">
        <v>110</v>
      </c>
      <c r="B407" s="11" t="s">
        <v>284</v>
      </c>
      <c r="C407" s="11" t="s">
        <v>489</v>
      </c>
      <c r="D407" s="11">
        <v>14</v>
      </c>
      <c r="E407" s="11">
        <v>2.52252252252252E-2</v>
      </c>
      <c r="F407" s="11">
        <v>14</v>
      </c>
      <c r="G407" s="11">
        <v>2.60223048327138E-2</v>
      </c>
      <c r="H407" s="11">
        <v>0</v>
      </c>
      <c r="I407" s="11">
        <v>0</v>
      </c>
    </row>
    <row r="408" spans="1:9" x14ac:dyDescent="0.2">
      <c r="A408" s="11">
        <v>110</v>
      </c>
      <c r="B408" s="11" t="s">
        <v>284</v>
      </c>
      <c r="C408" s="11" t="s">
        <v>487</v>
      </c>
      <c r="D408" s="11">
        <v>37</v>
      </c>
      <c r="E408" s="11">
        <v>6.6666666666666693E-2</v>
      </c>
      <c r="F408" s="11">
        <v>37</v>
      </c>
      <c r="G408" s="11">
        <v>6.8773234200743494E-2</v>
      </c>
      <c r="H408" s="11">
        <v>0</v>
      </c>
      <c r="I408" s="11">
        <v>0</v>
      </c>
    </row>
    <row r="409" spans="1:9" x14ac:dyDescent="0.2">
      <c r="A409" s="11">
        <v>110</v>
      </c>
      <c r="B409" s="11" t="s">
        <v>284</v>
      </c>
      <c r="C409" s="11" t="s">
        <v>491</v>
      </c>
      <c r="D409" s="11">
        <v>8</v>
      </c>
      <c r="E409" s="11">
        <v>1.4414414414414401E-2</v>
      </c>
      <c r="F409" s="11">
        <v>8</v>
      </c>
      <c r="G409" s="11">
        <v>1.4869888475836399E-2</v>
      </c>
      <c r="H409" s="11">
        <v>0</v>
      </c>
      <c r="I409" s="11">
        <v>0</v>
      </c>
    </row>
    <row r="410" spans="1:9" x14ac:dyDescent="0.2">
      <c r="A410" s="11">
        <v>111</v>
      </c>
      <c r="B410" s="11" t="s">
        <v>315</v>
      </c>
      <c r="C410" s="11" t="s">
        <v>487</v>
      </c>
      <c r="D410" s="11">
        <v>5</v>
      </c>
      <c r="E410" s="11">
        <v>2.4654832347140001E-3</v>
      </c>
      <c r="F410" s="11">
        <v>5</v>
      </c>
      <c r="G410" s="11">
        <v>2.5150905432595599E-3</v>
      </c>
      <c r="H410" s="11">
        <v>0</v>
      </c>
      <c r="I410" s="11">
        <v>0</v>
      </c>
    </row>
    <row r="411" spans="1:9" x14ac:dyDescent="0.2">
      <c r="A411" s="11">
        <v>111</v>
      </c>
      <c r="B411" s="11" t="s">
        <v>315</v>
      </c>
      <c r="C411" s="11" t="s">
        <v>491</v>
      </c>
      <c r="D411" s="11">
        <v>3</v>
      </c>
      <c r="E411" s="11">
        <v>1.4792899408283999E-3</v>
      </c>
      <c r="F411" s="11">
        <v>3</v>
      </c>
      <c r="G411" s="11">
        <v>1.50905432595573E-3</v>
      </c>
      <c r="H411" s="11">
        <v>0</v>
      </c>
      <c r="I411" s="11">
        <v>0</v>
      </c>
    </row>
    <row r="412" spans="1:9" x14ac:dyDescent="0.2">
      <c r="A412" s="11">
        <v>112</v>
      </c>
      <c r="B412" s="11" t="s">
        <v>307</v>
      </c>
      <c r="C412" s="11" t="s">
        <v>487</v>
      </c>
      <c r="D412" s="11">
        <v>6</v>
      </c>
      <c r="E412" s="11">
        <v>1.3333333333333299E-2</v>
      </c>
      <c r="F412" s="11">
        <v>6</v>
      </c>
      <c r="G412" s="11">
        <v>1.4705882352941201E-2</v>
      </c>
      <c r="H412" s="11">
        <v>0</v>
      </c>
      <c r="I412" s="11">
        <v>0</v>
      </c>
    </row>
    <row r="413" spans="1:9" x14ac:dyDescent="0.2">
      <c r="A413" s="11">
        <v>113</v>
      </c>
      <c r="B413" s="11" t="s">
        <v>321</v>
      </c>
      <c r="C413" s="11" t="s">
        <v>494</v>
      </c>
      <c r="D413" s="11">
        <v>132</v>
      </c>
      <c r="E413" s="11">
        <v>2.9636281993713501E-2</v>
      </c>
      <c r="F413" s="11">
        <v>132</v>
      </c>
      <c r="G413" s="11">
        <v>2.9203539823008801E-2</v>
      </c>
      <c r="H413" s="11">
        <v>0</v>
      </c>
      <c r="I413" s="11">
        <v>0</v>
      </c>
    </row>
    <row r="414" spans="1:9" x14ac:dyDescent="0.2">
      <c r="A414" s="11">
        <v>113</v>
      </c>
      <c r="B414" s="11" t="s">
        <v>321</v>
      </c>
      <c r="C414" s="11" t="s">
        <v>487</v>
      </c>
      <c r="D414" s="11">
        <v>112</v>
      </c>
      <c r="E414" s="11">
        <v>2.5145936237090299E-2</v>
      </c>
      <c r="F414" s="11">
        <v>112</v>
      </c>
      <c r="G414" s="11">
        <v>2.4778761061946899E-2</v>
      </c>
      <c r="H414" s="11">
        <v>0</v>
      </c>
      <c r="I414" s="11">
        <v>0</v>
      </c>
    </row>
    <row r="415" spans="1:9" x14ac:dyDescent="0.2">
      <c r="A415" s="11">
        <v>114</v>
      </c>
      <c r="B415" s="11" t="s">
        <v>308</v>
      </c>
      <c r="C415" s="11" t="s">
        <v>495</v>
      </c>
      <c r="D415" s="11">
        <v>1</v>
      </c>
      <c r="E415" s="11">
        <v>9.3896713615023504E-4</v>
      </c>
      <c r="F415" s="11">
        <v>1</v>
      </c>
      <c r="G415" s="11">
        <v>9.5877277085330804E-4</v>
      </c>
      <c r="H415" s="11">
        <v>0</v>
      </c>
      <c r="I415" s="11">
        <v>0</v>
      </c>
    </row>
    <row r="416" spans="1:9" x14ac:dyDescent="0.2">
      <c r="A416" s="11">
        <v>114</v>
      </c>
      <c r="B416" s="11" t="s">
        <v>308</v>
      </c>
      <c r="C416" s="11" t="s">
        <v>493</v>
      </c>
      <c r="D416" s="11">
        <v>228</v>
      </c>
      <c r="E416" s="11">
        <v>0.21408450704225401</v>
      </c>
      <c r="F416" s="11">
        <v>228</v>
      </c>
      <c r="G416" s="11">
        <v>0.218600191754554</v>
      </c>
      <c r="H416" s="11">
        <v>0</v>
      </c>
      <c r="I416" s="11">
        <v>0</v>
      </c>
    </row>
    <row r="417" spans="1:9" x14ac:dyDescent="0.2">
      <c r="A417" s="11">
        <v>114</v>
      </c>
      <c r="B417" s="11" t="s">
        <v>308</v>
      </c>
      <c r="C417" s="11" t="s">
        <v>487</v>
      </c>
      <c r="D417" s="11">
        <v>32</v>
      </c>
      <c r="E417" s="11">
        <v>3.0046948356807501E-2</v>
      </c>
      <c r="F417" s="11">
        <v>32</v>
      </c>
      <c r="G417" s="11">
        <v>3.0680728667305798E-2</v>
      </c>
      <c r="H417" s="11">
        <v>0</v>
      </c>
      <c r="I417" s="11">
        <v>0</v>
      </c>
    </row>
    <row r="418" spans="1:9" x14ac:dyDescent="0.2">
      <c r="A418" s="11">
        <v>114</v>
      </c>
      <c r="B418" s="11" t="s">
        <v>308</v>
      </c>
      <c r="C418" s="11" t="s">
        <v>491</v>
      </c>
      <c r="D418" s="11">
        <v>11</v>
      </c>
      <c r="E418" s="11">
        <v>1.0328638497652601E-2</v>
      </c>
      <c r="F418" s="11">
        <v>11</v>
      </c>
      <c r="G418" s="11">
        <v>1.0546500479386401E-2</v>
      </c>
      <c r="H418" s="11">
        <v>0</v>
      </c>
      <c r="I418" s="11">
        <v>0</v>
      </c>
    </row>
    <row r="419" spans="1:9" x14ac:dyDescent="0.2">
      <c r="A419" s="11">
        <v>115</v>
      </c>
      <c r="B419" s="11" t="s">
        <v>261</v>
      </c>
      <c r="C419" s="11" t="s">
        <v>489</v>
      </c>
      <c r="D419" s="11">
        <v>1</v>
      </c>
      <c r="E419" s="11">
        <v>2.4390243902439001E-2</v>
      </c>
      <c r="F419" s="11">
        <v>1</v>
      </c>
      <c r="G419" s="11">
        <v>2.4390243902439001E-2</v>
      </c>
      <c r="H419" s="11">
        <v>0</v>
      </c>
      <c r="I419" s="11">
        <v>0</v>
      </c>
    </row>
    <row r="420" spans="1:9" x14ac:dyDescent="0.2">
      <c r="A420" s="11">
        <v>115</v>
      </c>
      <c r="B420" s="11" t="s">
        <v>261</v>
      </c>
      <c r="C420" s="11" t="s">
        <v>492</v>
      </c>
      <c r="D420" s="11">
        <v>33</v>
      </c>
      <c r="E420" s="11">
        <v>0.80487804878048796</v>
      </c>
      <c r="F420" s="11">
        <v>33</v>
      </c>
      <c r="G420" s="11">
        <v>0.80487804878048796</v>
      </c>
      <c r="H420" s="11">
        <v>0</v>
      </c>
      <c r="I420" s="11">
        <v>0</v>
      </c>
    </row>
    <row r="421" spans="1:9" x14ac:dyDescent="0.2">
      <c r="A421" s="11">
        <v>115</v>
      </c>
      <c r="B421" s="11" t="s">
        <v>261</v>
      </c>
      <c r="C421" s="11" t="s">
        <v>490</v>
      </c>
      <c r="D421" s="11">
        <v>3</v>
      </c>
      <c r="E421" s="11">
        <v>7.3170731707317097E-2</v>
      </c>
      <c r="F421" s="11">
        <v>3</v>
      </c>
      <c r="G421" s="11">
        <v>7.3170731707317097E-2</v>
      </c>
      <c r="H421" s="11">
        <v>0</v>
      </c>
      <c r="I421" s="11">
        <v>0</v>
      </c>
    </row>
    <row r="422" spans="1:9" x14ac:dyDescent="0.2">
      <c r="A422" s="11">
        <v>115</v>
      </c>
      <c r="B422" s="11" t="s">
        <v>261</v>
      </c>
      <c r="C422" s="11" t="s">
        <v>494</v>
      </c>
      <c r="D422" s="11">
        <v>4</v>
      </c>
      <c r="E422" s="11">
        <v>9.7560975609756101E-2</v>
      </c>
      <c r="F422" s="11">
        <v>4</v>
      </c>
      <c r="G422" s="11">
        <v>9.7560975609756101E-2</v>
      </c>
      <c r="H422" s="11">
        <v>0</v>
      </c>
      <c r="I422" s="11">
        <v>0</v>
      </c>
    </row>
    <row r="423" spans="1:9" x14ac:dyDescent="0.2">
      <c r="A423" s="11">
        <v>116</v>
      </c>
      <c r="B423" s="11" t="s">
        <v>235</v>
      </c>
      <c r="C423" s="11" t="s">
        <v>489</v>
      </c>
      <c r="D423" s="11">
        <v>7</v>
      </c>
      <c r="E423" s="11">
        <v>1.05421686746988E-2</v>
      </c>
      <c r="F423" s="11">
        <v>7</v>
      </c>
      <c r="G423" s="11">
        <v>1.0638297872340399E-2</v>
      </c>
      <c r="H423" s="11">
        <v>0</v>
      </c>
      <c r="I423" s="11">
        <v>0</v>
      </c>
    </row>
    <row r="424" spans="1:9" x14ac:dyDescent="0.2">
      <c r="A424" s="11">
        <v>116</v>
      </c>
      <c r="B424" s="11" t="s">
        <v>235</v>
      </c>
      <c r="C424" s="11" t="s">
        <v>490</v>
      </c>
      <c r="D424" s="11">
        <v>91</v>
      </c>
      <c r="E424" s="11">
        <v>0.13704819277108399</v>
      </c>
      <c r="F424" s="11">
        <v>91</v>
      </c>
      <c r="G424" s="11">
        <v>0.13829787234042601</v>
      </c>
      <c r="H424" s="11">
        <v>0</v>
      </c>
      <c r="I424" s="11">
        <v>0</v>
      </c>
    </row>
    <row r="425" spans="1:9" x14ac:dyDescent="0.2">
      <c r="A425" s="11">
        <v>116</v>
      </c>
      <c r="B425" s="11" t="s">
        <v>235</v>
      </c>
      <c r="C425" s="11" t="s">
        <v>491</v>
      </c>
      <c r="D425" s="11">
        <v>11</v>
      </c>
      <c r="E425" s="11">
        <v>1.6566265060241E-2</v>
      </c>
      <c r="F425" s="11">
        <v>11</v>
      </c>
      <c r="G425" s="11">
        <v>1.67173252279635E-2</v>
      </c>
      <c r="H425" s="11">
        <v>0</v>
      </c>
      <c r="I425" s="11">
        <v>0</v>
      </c>
    </row>
    <row r="426" spans="1:9" x14ac:dyDescent="0.2">
      <c r="A426" s="11">
        <v>117</v>
      </c>
      <c r="B426" s="11" t="s">
        <v>268</v>
      </c>
      <c r="C426" s="11" t="s">
        <v>489</v>
      </c>
      <c r="D426" s="11">
        <v>1</v>
      </c>
      <c r="E426" s="11">
        <v>2.1739130434782601E-2</v>
      </c>
      <c r="F426" s="11">
        <v>1</v>
      </c>
      <c r="G426" s="11">
        <v>2.1739130434782601E-2</v>
      </c>
      <c r="H426" s="11">
        <v>0</v>
      </c>
      <c r="I426" s="11">
        <v>0</v>
      </c>
    </row>
    <row r="427" spans="1:9" x14ac:dyDescent="0.2">
      <c r="A427" s="11">
        <v>117</v>
      </c>
      <c r="B427" s="11" t="s">
        <v>268</v>
      </c>
      <c r="C427" s="11" t="s">
        <v>492</v>
      </c>
      <c r="D427" s="11">
        <v>7</v>
      </c>
      <c r="E427" s="11">
        <v>0.15217391304347799</v>
      </c>
      <c r="F427" s="11">
        <v>7</v>
      </c>
      <c r="G427" s="11">
        <v>0.15217391304347799</v>
      </c>
      <c r="H427" s="11">
        <v>0</v>
      </c>
      <c r="I427" s="11">
        <v>0</v>
      </c>
    </row>
    <row r="428" spans="1:9" x14ac:dyDescent="0.2">
      <c r="A428" s="11">
        <v>117</v>
      </c>
      <c r="B428" s="11" t="s">
        <v>268</v>
      </c>
      <c r="C428" s="11" t="s">
        <v>490</v>
      </c>
      <c r="D428" s="11">
        <v>33</v>
      </c>
      <c r="E428" s="11">
        <v>0.71739130434782605</v>
      </c>
      <c r="F428" s="11">
        <v>33</v>
      </c>
      <c r="G428" s="11">
        <v>0.71739130434782605</v>
      </c>
      <c r="H428" s="11">
        <v>0</v>
      </c>
      <c r="I428" s="11">
        <v>0</v>
      </c>
    </row>
    <row r="429" spans="1:9" x14ac:dyDescent="0.2">
      <c r="A429" s="11">
        <v>117</v>
      </c>
      <c r="B429" s="11" t="s">
        <v>268</v>
      </c>
      <c r="C429" s="11" t="s">
        <v>494</v>
      </c>
      <c r="D429" s="11">
        <v>4</v>
      </c>
      <c r="E429" s="11">
        <v>8.6956521739130405E-2</v>
      </c>
      <c r="F429" s="11">
        <v>4</v>
      </c>
      <c r="G429" s="11">
        <v>8.6956521739130405E-2</v>
      </c>
      <c r="H429" s="11">
        <v>0</v>
      </c>
      <c r="I429" s="11">
        <v>0</v>
      </c>
    </row>
    <row r="430" spans="1:9" x14ac:dyDescent="0.2">
      <c r="A430" s="11">
        <v>117</v>
      </c>
      <c r="B430" s="11" t="s">
        <v>268</v>
      </c>
      <c r="C430" s="11" t="s">
        <v>487</v>
      </c>
      <c r="D430" s="11">
        <v>1</v>
      </c>
      <c r="E430" s="11">
        <v>2.1739130434782601E-2</v>
      </c>
      <c r="F430" s="11">
        <v>1</v>
      </c>
      <c r="G430" s="11">
        <v>2.1739130434782601E-2</v>
      </c>
      <c r="H430" s="11">
        <v>0</v>
      </c>
      <c r="I430" s="11">
        <v>0</v>
      </c>
    </row>
    <row r="431" spans="1:9" x14ac:dyDescent="0.2">
      <c r="A431" s="11">
        <v>118</v>
      </c>
      <c r="B431" s="11" t="s">
        <v>300</v>
      </c>
      <c r="C431" s="11" t="s">
        <v>487</v>
      </c>
      <c r="D431" s="11">
        <v>39</v>
      </c>
      <c r="E431" s="11">
        <v>6.0371517027863801E-2</v>
      </c>
      <c r="F431" s="11">
        <v>39</v>
      </c>
      <c r="G431" s="11">
        <v>6.1611374407582901E-2</v>
      </c>
      <c r="H431" s="11">
        <v>0</v>
      </c>
      <c r="I431" s="11">
        <v>0</v>
      </c>
    </row>
    <row r="432" spans="1:9" x14ac:dyDescent="0.2">
      <c r="A432" s="11">
        <v>118</v>
      </c>
      <c r="B432" s="11" t="s">
        <v>300</v>
      </c>
      <c r="C432" s="11" t="s">
        <v>491</v>
      </c>
      <c r="D432" s="11">
        <v>6</v>
      </c>
      <c r="E432" s="11">
        <v>9.2879256965944304E-3</v>
      </c>
      <c r="F432" s="11">
        <v>6</v>
      </c>
      <c r="G432" s="11">
        <v>9.4786729857819895E-3</v>
      </c>
      <c r="H432" s="11">
        <v>0</v>
      </c>
      <c r="I432" s="11">
        <v>0</v>
      </c>
    </row>
    <row r="433" spans="1:9" x14ac:dyDescent="0.2">
      <c r="A433" s="11">
        <v>119</v>
      </c>
      <c r="B433" s="11" t="s">
        <v>322</v>
      </c>
      <c r="C433" s="11" t="s">
        <v>493</v>
      </c>
      <c r="D433" s="11">
        <v>1</v>
      </c>
      <c r="E433" s="11">
        <v>3.48189415041783E-4</v>
      </c>
      <c r="F433" s="11">
        <v>1</v>
      </c>
      <c r="G433" s="11">
        <v>3.5260930888575501E-4</v>
      </c>
      <c r="H433" s="11">
        <v>0</v>
      </c>
      <c r="I433" s="11">
        <v>0</v>
      </c>
    </row>
    <row r="434" spans="1:9" x14ac:dyDescent="0.2">
      <c r="A434" s="11">
        <v>119</v>
      </c>
      <c r="B434" s="11" t="s">
        <v>322</v>
      </c>
      <c r="C434" s="11" t="s">
        <v>494</v>
      </c>
      <c r="D434" s="11">
        <v>47</v>
      </c>
      <c r="E434" s="11">
        <v>1.6364902506963801E-2</v>
      </c>
      <c r="F434" s="11">
        <v>47</v>
      </c>
      <c r="G434" s="11">
        <v>1.6572637517630499E-2</v>
      </c>
      <c r="H434" s="11">
        <v>0</v>
      </c>
      <c r="I434" s="11">
        <v>0</v>
      </c>
    </row>
    <row r="435" spans="1:9" x14ac:dyDescent="0.2">
      <c r="A435" s="11">
        <v>119</v>
      </c>
      <c r="B435" s="11" t="s">
        <v>322</v>
      </c>
      <c r="C435" s="11" t="s">
        <v>487</v>
      </c>
      <c r="D435" s="11">
        <v>24</v>
      </c>
      <c r="E435" s="11">
        <v>8.3565459610027894E-3</v>
      </c>
      <c r="F435" s="11">
        <v>24</v>
      </c>
      <c r="G435" s="11">
        <v>8.4626234132581107E-3</v>
      </c>
      <c r="H435" s="11">
        <v>0</v>
      </c>
      <c r="I435" s="11">
        <v>0</v>
      </c>
    </row>
    <row r="436" spans="1:9" x14ac:dyDescent="0.2">
      <c r="A436" s="11">
        <v>119</v>
      </c>
      <c r="B436" s="11" t="s">
        <v>322</v>
      </c>
      <c r="C436" s="11" t="s">
        <v>491</v>
      </c>
      <c r="D436" s="11">
        <v>33</v>
      </c>
      <c r="E436" s="11">
        <v>1.1490250696378801E-2</v>
      </c>
      <c r="F436" s="11">
        <v>33</v>
      </c>
      <c r="G436" s="11">
        <v>1.1636107193229901E-2</v>
      </c>
      <c r="H436" s="11">
        <v>0</v>
      </c>
      <c r="I436" s="11">
        <v>0</v>
      </c>
    </row>
    <row r="437" spans="1:9" x14ac:dyDescent="0.2">
      <c r="A437" s="11">
        <v>12</v>
      </c>
      <c r="B437" s="11" t="s">
        <v>269</v>
      </c>
      <c r="C437" s="11" t="s">
        <v>492</v>
      </c>
      <c r="D437" s="11">
        <v>9</v>
      </c>
      <c r="E437" s="11">
        <v>0.102272727272727</v>
      </c>
      <c r="F437" s="11">
        <v>9</v>
      </c>
      <c r="G437" s="11">
        <v>0.115384615384615</v>
      </c>
      <c r="H437" s="11">
        <v>0</v>
      </c>
      <c r="I437" s="11">
        <v>0</v>
      </c>
    </row>
    <row r="438" spans="1:9" x14ac:dyDescent="0.2">
      <c r="A438" s="11">
        <v>122</v>
      </c>
      <c r="B438" s="11" t="s">
        <v>248</v>
      </c>
      <c r="C438" s="11" t="s">
        <v>492</v>
      </c>
      <c r="D438" s="11">
        <v>20</v>
      </c>
      <c r="E438" s="11">
        <v>0.46511627906976699</v>
      </c>
      <c r="F438" s="11">
        <v>20</v>
      </c>
      <c r="G438" s="11">
        <v>0.476190476190476</v>
      </c>
      <c r="H438" s="11">
        <v>0</v>
      </c>
      <c r="I438" s="11">
        <v>0</v>
      </c>
    </row>
    <row r="439" spans="1:9" x14ac:dyDescent="0.2">
      <c r="A439" s="11">
        <v>122</v>
      </c>
      <c r="B439" s="11" t="s">
        <v>248</v>
      </c>
      <c r="C439" s="11" t="s">
        <v>490</v>
      </c>
      <c r="D439" s="11">
        <v>6</v>
      </c>
      <c r="E439" s="11">
        <v>0.13953488372093001</v>
      </c>
      <c r="F439" s="11">
        <v>6</v>
      </c>
      <c r="G439" s="11">
        <v>0.14285714285714299</v>
      </c>
      <c r="H439" s="11">
        <v>0</v>
      </c>
      <c r="I439" s="11">
        <v>0</v>
      </c>
    </row>
    <row r="440" spans="1:9" x14ac:dyDescent="0.2">
      <c r="A440" s="11">
        <v>122</v>
      </c>
      <c r="B440" s="11" t="s">
        <v>248</v>
      </c>
      <c r="C440" s="11" t="s">
        <v>494</v>
      </c>
      <c r="D440" s="11">
        <v>14</v>
      </c>
      <c r="E440" s="11">
        <v>0.32558139534883701</v>
      </c>
      <c r="F440" s="11">
        <v>14</v>
      </c>
      <c r="G440" s="11">
        <v>0.33333333333333298</v>
      </c>
      <c r="H440" s="11">
        <v>0</v>
      </c>
      <c r="I440" s="11">
        <v>0</v>
      </c>
    </row>
    <row r="441" spans="1:9" x14ac:dyDescent="0.2">
      <c r="A441" s="11">
        <v>123</v>
      </c>
      <c r="B441" s="11" t="s">
        <v>208</v>
      </c>
      <c r="C441" s="11" t="s">
        <v>492</v>
      </c>
      <c r="D441" s="11">
        <v>85</v>
      </c>
      <c r="E441" s="11">
        <v>3.31513260530421E-2</v>
      </c>
      <c r="F441" s="11">
        <v>85</v>
      </c>
      <c r="G441" s="11">
        <v>3.3099688473520197E-2</v>
      </c>
      <c r="H441" s="11">
        <v>0</v>
      </c>
      <c r="I441" s="11">
        <v>0</v>
      </c>
    </row>
    <row r="442" spans="1:9" x14ac:dyDescent="0.2">
      <c r="A442" s="11">
        <v>123</v>
      </c>
      <c r="B442" s="11" t="s">
        <v>208</v>
      </c>
      <c r="C442" s="11" t="s">
        <v>494</v>
      </c>
      <c r="D442" s="11">
        <v>3</v>
      </c>
      <c r="E442" s="11">
        <v>1.1700468018720699E-3</v>
      </c>
      <c r="F442" s="11">
        <v>3</v>
      </c>
      <c r="G442" s="11">
        <v>1.16822429906542E-3</v>
      </c>
      <c r="H442" s="11">
        <v>0</v>
      </c>
      <c r="I442" s="11">
        <v>0</v>
      </c>
    </row>
    <row r="443" spans="1:9" x14ac:dyDescent="0.2">
      <c r="A443" s="11">
        <v>124</v>
      </c>
      <c r="B443" s="11" t="s">
        <v>285</v>
      </c>
      <c r="C443" s="11" t="s">
        <v>495</v>
      </c>
      <c r="D443" s="11">
        <v>37</v>
      </c>
      <c r="E443" s="11">
        <v>5.9590916411660496E-3</v>
      </c>
      <c r="F443" s="11">
        <v>37</v>
      </c>
      <c r="G443" s="11">
        <v>5.8879694462125997E-3</v>
      </c>
      <c r="H443" s="11">
        <v>0</v>
      </c>
      <c r="I443" s="11">
        <v>0</v>
      </c>
    </row>
    <row r="444" spans="1:9" x14ac:dyDescent="0.2">
      <c r="A444" s="11">
        <v>125</v>
      </c>
      <c r="B444" s="11" t="s">
        <v>251</v>
      </c>
      <c r="C444" s="11" t="s">
        <v>489</v>
      </c>
      <c r="D444" s="11">
        <v>2</v>
      </c>
      <c r="E444" s="11">
        <v>2.9850746268656699E-3</v>
      </c>
      <c r="F444" s="11">
        <v>2</v>
      </c>
      <c r="G444" s="11">
        <v>3.0165912518853701E-3</v>
      </c>
      <c r="H444" s="11">
        <v>0</v>
      </c>
      <c r="I444" s="11">
        <v>0</v>
      </c>
    </row>
    <row r="445" spans="1:9" x14ac:dyDescent="0.2">
      <c r="A445" s="11">
        <v>125</v>
      </c>
      <c r="B445" s="11" t="s">
        <v>251</v>
      </c>
      <c r="C445" s="11" t="s">
        <v>495</v>
      </c>
      <c r="D445" s="11">
        <v>3</v>
      </c>
      <c r="E445" s="11">
        <v>4.4776119402985103E-3</v>
      </c>
      <c r="F445" s="11">
        <v>3</v>
      </c>
      <c r="G445" s="11">
        <v>4.5248868778280504E-3</v>
      </c>
      <c r="H445" s="11">
        <v>0</v>
      </c>
      <c r="I445" s="11">
        <v>0</v>
      </c>
    </row>
    <row r="446" spans="1:9" x14ac:dyDescent="0.2">
      <c r="A446" s="11">
        <v>125</v>
      </c>
      <c r="B446" s="11" t="s">
        <v>251</v>
      </c>
      <c r="C446" s="11" t="s">
        <v>494</v>
      </c>
      <c r="D446" s="11">
        <v>40</v>
      </c>
      <c r="E446" s="11">
        <v>5.9701492537313397E-2</v>
      </c>
      <c r="F446" s="11">
        <v>40</v>
      </c>
      <c r="G446" s="11">
        <v>6.0331825037707398E-2</v>
      </c>
      <c r="H446" s="11">
        <v>0</v>
      </c>
      <c r="I446" s="11">
        <v>0</v>
      </c>
    </row>
    <row r="447" spans="1:9" x14ac:dyDescent="0.2">
      <c r="A447" s="11">
        <v>14</v>
      </c>
      <c r="B447" s="11" t="s">
        <v>311</v>
      </c>
      <c r="C447" s="11" t="s">
        <v>494</v>
      </c>
      <c r="D447" s="11">
        <v>14</v>
      </c>
      <c r="E447" s="11">
        <v>2.2508038585209E-2</v>
      </c>
      <c r="F447" s="11">
        <v>14</v>
      </c>
      <c r="G447" s="11">
        <v>2.3217247097844101E-2</v>
      </c>
      <c r="H447" s="11">
        <v>0</v>
      </c>
      <c r="I447" s="11">
        <v>0</v>
      </c>
    </row>
    <row r="448" spans="1:9" x14ac:dyDescent="0.2">
      <c r="A448" s="11">
        <v>14</v>
      </c>
      <c r="B448" s="11" t="s">
        <v>311</v>
      </c>
      <c r="C448" s="11" t="s">
        <v>487</v>
      </c>
      <c r="D448" s="11">
        <v>2</v>
      </c>
      <c r="E448" s="11">
        <v>3.21543408360129E-3</v>
      </c>
      <c r="F448" s="11">
        <v>2</v>
      </c>
      <c r="G448" s="11">
        <v>3.3167495854063002E-3</v>
      </c>
      <c r="H448" s="11">
        <v>0</v>
      </c>
      <c r="I448" s="11">
        <v>0</v>
      </c>
    </row>
    <row r="449" spans="1:9" x14ac:dyDescent="0.2">
      <c r="A449" s="11">
        <v>16</v>
      </c>
      <c r="B449" s="11" t="s">
        <v>319</v>
      </c>
      <c r="C449" s="11" t="s">
        <v>495</v>
      </c>
      <c r="D449" s="11">
        <v>16</v>
      </c>
      <c r="E449" s="11">
        <v>5.2390307793058304E-3</v>
      </c>
      <c r="F449" s="11">
        <v>16</v>
      </c>
      <c r="G449" s="11">
        <v>5.36732640053673E-3</v>
      </c>
      <c r="H449" s="11">
        <v>0</v>
      </c>
      <c r="I449" s="11">
        <v>0</v>
      </c>
    </row>
    <row r="450" spans="1:9" x14ac:dyDescent="0.2">
      <c r="A450" s="11">
        <v>17</v>
      </c>
      <c r="B450" s="11" t="s">
        <v>262</v>
      </c>
      <c r="C450" s="11" t="s">
        <v>489</v>
      </c>
      <c r="D450" s="11">
        <v>7</v>
      </c>
      <c r="E450" s="11">
        <v>1.9662921348314599E-2</v>
      </c>
      <c r="F450" s="11">
        <v>7</v>
      </c>
      <c r="G450" s="11">
        <v>1.9021739130434801E-2</v>
      </c>
      <c r="H450" s="11">
        <v>0</v>
      </c>
      <c r="I450" s="11">
        <v>0</v>
      </c>
    </row>
    <row r="451" spans="1:9" x14ac:dyDescent="0.2">
      <c r="A451" s="11">
        <v>17</v>
      </c>
      <c r="B451" s="11" t="s">
        <v>262</v>
      </c>
      <c r="C451" s="11" t="s">
        <v>487</v>
      </c>
      <c r="D451" s="11">
        <v>8</v>
      </c>
      <c r="E451" s="11">
        <v>2.2471910112359501E-2</v>
      </c>
      <c r="F451" s="11">
        <v>8</v>
      </c>
      <c r="G451" s="11">
        <v>2.1739130434782601E-2</v>
      </c>
      <c r="H451" s="11">
        <v>0</v>
      </c>
      <c r="I451" s="11">
        <v>0</v>
      </c>
    </row>
    <row r="452" spans="1:9" x14ac:dyDescent="0.2">
      <c r="A452" s="11">
        <v>17</v>
      </c>
      <c r="B452" s="11" t="s">
        <v>262</v>
      </c>
      <c r="C452" s="11" t="s">
        <v>491</v>
      </c>
      <c r="D452" s="11">
        <v>5</v>
      </c>
      <c r="E452" s="11">
        <v>1.40449438202247E-2</v>
      </c>
      <c r="F452" s="11">
        <v>5</v>
      </c>
      <c r="G452" s="11">
        <v>1.3586956521739101E-2</v>
      </c>
      <c r="H452" s="11">
        <v>0</v>
      </c>
      <c r="I452" s="11">
        <v>0</v>
      </c>
    </row>
    <row r="453" spans="1:9" x14ac:dyDescent="0.2">
      <c r="A453" s="11">
        <v>18</v>
      </c>
      <c r="B453" s="11" t="s">
        <v>323</v>
      </c>
      <c r="C453" s="11" t="s">
        <v>495</v>
      </c>
      <c r="D453" s="11">
        <v>12</v>
      </c>
      <c r="E453" s="11">
        <v>2.3428348301444699E-3</v>
      </c>
      <c r="F453" s="11">
        <v>12</v>
      </c>
      <c r="G453" s="11">
        <v>2.34558248631744E-3</v>
      </c>
      <c r="H453" s="11">
        <v>0</v>
      </c>
      <c r="I453" s="11">
        <v>0</v>
      </c>
    </row>
    <row r="454" spans="1:9" x14ac:dyDescent="0.2">
      <c r="A454" s="11">
        <v>18</v>
      </c>
      <c r="B454" s="11" t="s">
        <v>323</v>
      </c>
      <c r="C454" s="11" t="s">
        <v>494</v>
      </c>
      <c r="D454" s="11">
        <v>473</v>
      </c>
      <c r="E454" s="11">
        <v>9.2346739554861404E-2</v>
      </c>
      <c r="F454" s="11">
        <v>473</v>
      </c>
      <c r="G454" s="11">
        <v>9.2455043002345597E-2</v>
      </c>
      <c r="H454" s="11">
        <v>0</v>
      </c>
      <c r="I454" s="11">
        <v>0</v>
      </c>
    </row>
    <row r="455" spans="1:9" x14ac:dyDescent="0.2">
      <c r="A455" s="11">
        <v>19</v>
      </c>
      <c r="B455" s="11" t="s">
        <v>318</v>
      </c>
      <c r="C455" s="11" t="s">
        <v>492</v>
      </c>
      <c r="D455" s="11">
        <v>12</v>
      </c>
      <c r="E455" s="11">
        <v>1.79640718562874E-2</v>
      </c>
      <c r="F455" s="11">
        <v>12</v>
      </c>
      <c r="G455" s="11">
        <v>1.7910447761194E-2</v>
      </c>
      <c r="H455" s="11">
        <v>0</v>
      </c>
      <c r="I455" s="11">
        <v>0</v>
      </c>
    </row>
    <row r="456" spans="1:9" x14ac:dyDescent="0.2">
      <c r="A456" s="11">
        <v>19</v>
      </c>
      <c r="B456" s="11" t="s">
        <v>318</v>
      </c>
      <c r="C456" s="11" t="s">
        <v>488</v>
      </c>
      <c r="D456" s="11">
        <v>2</v>
      </c>
      <c r="E456" s="11">
        <v>2.9940119760479E-3</v>
      </c>
      <c r="F456" s="11">
        <v>2</v>
      </c>
      <c r="G456" s="11">
        <v>2.9850746268656699E-3</v>
      </c>
      <c r="H456" s="11">
        <v>0</v>
      </c>
      <c r="I456" s="11">
        <v>0</v>
      </c>
    </row>
    <row r="457" spans="1:9" x14ac:dyDescent="0.2">
      <c r="A457" s="11">
        <v>20</v>
      </c>
      <c r="B457" s="11" t="s">
        <v>231</v>
      </c>
      <c r="C457" s="11" t="s">
        <v>489</v>
      </c>
      <c r="D457" s="11">
        <v>7</v>
      </c>
      <c r="E457" s="11">
        <v>2.4647887323943699E-2</v>
      </c>
      <c r="F457" s="11">
        <v>7</v>
      </c>
      <c r="G457" s="11">
        <v>3.09734513274336E-2</v>
      </c>
      <c r="H457" s="11">
        <v>0</v>
      </c>
      <c r="I457" s="11">
        <v>0</v>
      </c>
    </row>
    <row r="458" spans="1:9" x14ac:dyDescent="0.2">
      <c r="A458" s="11">
        <v>20</v>
      </c>
      <c r="B458" s="11" t="s">
        <v>231</v>
      </c>
      <c r="C458" s="11" t="s">
        <v>490</v>
      </c>
      <c r="D458" s="11">
        <v>15</v>
      </c>
      <c r="E458" s="11">
        <v>5.2816901408450703E-2</v>
      </c>
      <c r="F458" s="11">
        <v>15</v>
      </c>
      <c r="G458" s="11">
        <v>6.6371681415929196E-2</v>
      </c>
      <c r="H458" s="11">
        <v>0</v>
      </c>
      <c r="I458" s="11">
        <v>0</v>
      </c>
    </row>
    <row r="459" spans="1:9" x14ac:dyDescent="0.2">
      <c r="A459" s="11">
        <v>20</v>
      </c>
      <c r="B459" s="11" t="s">
        <v>231</v>
      </c>
      <c r="C459" s="11" t="s">
        <v>487</v>
      </c>
      <c r="D459" s="11">
        <v>4</v>
      </c>
      <c r="E459" s="11">
        <v>1.4084507042253501E-2</v>
      </c>
      <c r="F459" s="11">
        <v>4</v>
      </c>
      <c r="G459" s="11">
        <v>1.7699115044247801E-2</v>
      </c>
      <c r="H459" s="11">
        <v>0</v>
      </c>
      <c r="I459" s="11">
        <v>0</v>
      </c>
    </row>
    <row r="460" spans="1:9" x14ac:dyDescent="0.2">
      <c r="A460" s="11">
        <v>21</v>
      </c>
      <c r="B460" s="11" t="s">
        <v>245</v>
      </c>
      <c r="C460" s="11" t="s">
        <v>494</v>
      </c>
      <c r="D460" s="11">
        <v>209</v>
      </c>
      <c r="E460" s="11">
        <v>6.7989590110605097E-2</v>
      </c>
      <c r="F460" s="11">
        <v>209</v>
      </c>
      <c r="G460" s="11">
        <v>7.1233810497614194E-2</v>
      </c>
      <c r="H460" s="11">
        <v>0</v>
      </c>
      <c r="I460" s="11">
        <v>0</v>
      </c>
    </row>
    <row r="461" spans="1:9" x14ac:dyDescent="0.2">
      <c r="A461" s="11">
        <v>22</v>
      </c>
      <c r="B461" s="11" t="s">
        <v>228</v>
      </c>
      <c r="C461" s="11" t="s">
        <v>487</v>
      </c>
      <c r="D461" s="11">
        <v>33</v>
      </c>
      <c r="E461" s="11">
        <v>1.55148095909732E-2</v>
      </c>
      <c r="F461" s="11">
        <v>33</v>
      </c>
      <c r="G461" s="11">
        <v>1.5850144092219E-2</v>
      </c>
      <c r="H461" s="11">
        <v>0</v>
      </c>
      <c r="I461" s="11">
        <v>0</v>
      </c>
    </row>
    <row r="462" spans="1:9" x14ac:dyDescent="0.2">
      <c r="A462" s="11">
        <v>25</v>
      </c>
      <c r="B462" s="11" t="s">
        <v>286</v>
      </c>
      <c r="C462" s="11" t="s">
        <v>493</v>
      </c>
      <c r="D462" s="11">
        <v>4</v>
      </c>
      <c r="E462" s="11">
        <v>6.6334991708126003E-3</v>
      </c>
      <c r="F462" s="11">
        <v>4</v>
      </c>
      <c r="G462" s="11">
        <v>6.6555740432612297E-3</v>
      </c>
      <c r="H462" s="11">
        <v>0</v>
      </c>
      <c r="I462" s="11">
        <v>0</v>
      </c>
    </row>
    <row r="463" spans="1:9" x14ac:dyDescent="0.2">
      <c r="A463" s="11">
        <v>25</v>
      </c>
      <c r="B463" s="11" t="s">
        <v>286</v>
      </c>
      <c r="C463" s="11" t="s">
        <v>487</v>
      </c>
      <c r="D463" s="11">
        <v>47</v>
      </c>
      <c r="E463" s="11">
        <v>7.7943615257048099E-2</v>
      </c>
      <c r="F463" s="11">
        <v>47</v>
      </c>
      <c r="G463" s="11">
        <v>7.8202995008319495E-2</v>
      </c>
      <c r="H463" s="11">
        <v>0</v>
      </c>
      <c r="I463" s="11">
        <v>0</v>
      </c>
    </row>
    <row r="464" spans="1:9" x14ac:dyDescent="0.2">
      <c r="A464" s="11">
        <v>26</v>
      </c>
      <c r="B464" s="11" t="s">
        <v>292</v>
      </c>
      <c r="C464" s="11" t="s">
        <v>488</v>
      </c>
      <c r="D464" s="11">
        <v>6</v>
      </c>
      <c r="E464" s="11">
        <v>4.8000000000000001E-2</v>
      </c>
      <c r="F464" s="11">
        <v>6</v>
      </c>
      <c r="G464" s="11">
        <v>4.6511627906976702E-2</v>
      </c>
      <c r="H464" s="11">
        <v>0</v>
      </c>
      <c r="I464" s="11">
        <v>0</v>
      </c>
    </row>
    <row r="465" spans="1:9" x14ac:dyDescent="0.2">
      <c r="A465" s="11">
        <v>26</v>
      </c>
      <c r="B465" s="11" t="s">
        <v>292</v>
      </c>
      <c r="C465" s="11" t="s">
        <v>487</v>
      </c>
      <c r="D465" s="11">
        <v>2</v>
      </c>
      <c r="E465" s="11">
        <v>1.6E-2</v>
      </c>
      <c r="F465" s="11">
        <v>2</v>
      </c>
      <c r="G465" s="11">
        <v>1.5503875968992199E-2</v>
      </c>
      <c r="H465" s="11">
        <v>0</v>
      </c>
      <c r="I465" s="11">
        <v>0</v>
      </c>
    </row>
    <row r="466" spans="1:9" x14ac:dyDescent="0.2">
      <c r="A466" s="11">
        <v>26</v>
      </c>
      <c r="B466" s="11" t="s">
        <v>292</v>
      </c>
      <c r="C466" s="11" t="s">
        <v>491</v>
      </c>
      <c r="D466" s="11">
        <v>1</v>
      </c>
      <c r="E466" s="11">
        <v>8.0000000000000002E-3</v>
      </c>
      <c r="F466" s="11">
        <v>1</v>
      </c>
      <c r="G466" s="11">
        <v>7.7519379844961196E-3</v>
      </c>
      <c r="H466" s="11">
        <v>0</v>
      </c>
      <c r="I466" s="11">
        <v>0</v>
      </c>
    </row>
    <row r="467" spans="1:9" x14ac:dyDescent="0.2">
      <c r="A467" s="11">
        <v>27</v>
      </c>
      <c r="B467" s="11" t="s">
        <v>305</v>
      </c>
      <c r="C467" s="11" t="s">
        <v>489</v>
      </c>
      <c r="D467" s="11">
        <v>4</v>
      </c>
      <c r="E467" s="11">
        <v>5.63380281690141E-2</v>
      </c>
      <c r="F467" s="11">
        <v>4</v>
      </c>
      <c r="G467" s="11">
        <v>6.8965517241379296E-2</v>
      </c>
      <c r="H467" s="11">
        <v>0</v>
      </c>
      <c r="I467" s="11">
        <v>0</v>
      </c>
    </row>
    <row r="468" spans="1:9" x14ac:dyDescent="0.2">
      <c r="A468" s="11">
        <v>27</v>
      </c>
      <c r="B468" s="11" t="s">
        <v>305</v>
      </c>
      <c r="C468" s="11" t="s">
        <v>492</v>
      </c>
      <c r="D468" s="11">
        <v>5</v>
      </c>
      <c r="E468" s="11">
        <v>7.0422535211267595E-2</v>
      </c>
      <c r="F468" s="11">
        <v>5</v>
      </c>
      <c r="G468" s="11">
        <v>8.6206896551724102E-2</v>
      </c>
      <c r="H468" s="11">
        <v>0</v>
      </c>
      <c r="I468" s="11">
        <v>0</v>
      </c>
    </row>
    <row r="469" spans="1:9" x14ac:dyDescent="0.2">
      <c r="A469" s="11">
        <v>27</v>
      </c>
      <c r="B469" s="11" t="s">
        <v>305</v>
      </c>
      <c r="C469" s="11" t="s">
        <v>490</v>
      </c>
      <c r="D469" s="11">
        <v>1</v>
      </c>
      <c r="E469" s="11">
        <v>1.4084507042253501E-2</v>
      </c>
      <c r="F469" s="11">
        <v>1</v>
      </c>
      <c r="G469" s="11">
        <v>1.72413793103448E-2</v>
      </c>
      <c r="H469" s="11">
        <v>0</v>
      </c>
      <c r="I469" s="11">
        <v>0</v>
      </c>
    </row>
    <row r="470" spans="1:9" x14ac:dyDescent="0.2">
      <c r="A470" s="11">
        <v>27</v>
      </c>
      <c r="B470" s="11" t="s">
        <v>305</v>
      </c>
      <c r="C470" s="11" t="s">
        <v>494</v>
      </c>
      <c r="D470" s="11">
        <v>24</v>
      </c>
      <c r="E470" s="11">
        <v>0.338028169014085</v>
      </c>
      <c r="F470" s="11">
        <v>24</v>
      </c>
      <c r="G470" s="11">
        <v>0.41379310344827602</v>
      </c>
      <c r="H470" s="11">
        <v>0</v>
      </c>
      <c r="I470" s="11">
        <v>0</v>
      </c>
    </row>
    <row r="471" spans="1:9" x14ac:dyDescent="0.2">
      <c r="A471" s="11">
        <v>28</v>
      </c>
      <c r="B471" s="11" t="s">
        <v>287</v>
      </c>
      <c r="C471" s="11" t="s">
        <v>489</v>
      </c>
      <c r="D471" s="11">
        <v>39</v>
      </c>
      <c r="E471" s="11">
        <v>0.70909090909090899</v>
      </c>
      <c r="F471" s="11">
        <v>39</v>
      </c>
      <c r="G471" s="11">
        <v>0.68421052631578905</v>
      </c>
      <c r="H471" s="11">
        <v>0</v>
      </c>
      <c r="I471" s="11">
        <v>0</v>
      </c>
    </row>
    <row r="472" spans="1:9" x14ac:dyDescent="0.2">
      <c r="A472" s="11">
        <v>28</v>
      </c>
      <c r="B472" s="11" t="s">
        <v>287</v>
      </c>
      <c r="C472" s="11" t="s">
        <v>492</v>
      </c>
      <c r="D472" s="11">
        <v>2</v>
      </c>
      <c r="E472" s="11">
        <v>3.6363636363636397E-2</v>
      </c>
      <c r="F472" s="11">
        <v>2</v>
      </c>
      <c r="G472" s="11">
        <v>3.5087719298245598E-2</v>
      </c>
      <c r="H472" s="11">
        <v>0</v>
      </c>
      <c r="I472" s="11">
        <v>0</v>
      </c>
    </row>
    <row r="473" spans="1:9" x14ac:dyDescent="0.2">
      <c r="A473" s="11">
        <v>28</v>
      </c>
      <c r="B473" s="11" t="s">
        <v>287</v>
      </c>
      <c r="C473" s="11" t="s">
        <v>490</v>
      </c>
      <c r="D473" s="11">
        <v>1</v>
      </c>
      <c r="E473" s="11">
        <v>1.8181818181818198E-2</v>
      </c>
      <c r="F473" s="11">
        <v>1</v>
      </c>
      <c r="G473" s="11">
        <v>1.7543859649122799E-2</v>
      </c>
      <c r="H473" s="11">
        <v>0</v>
      </c>
      <c r="I473" s="11">
        <v>0</v>
      </c>
    </row>
    <row r="474" spans="1:9" x14ac:dyDescent="0.2">
      <c r="A474" s="11">
        <v>28</v>
      </c>
      <c r="B474" s="11" t="s">
        <v>287</v>
      </c>
      <c r="C474" s="11" t="s">
        <v>493</v>
      </c>
      <c r="D474" s="11">
        <v>3</v>
      </c>
      <c r="E474" s="11">
        <v>5.4545454545454501E-2</v>
      </c>
      <c r="F474" s="11">
        <v>3</v>
      </c>
      <c r="G474" s="11">
        <v>5.2631578947368397E-2</v>
      </c>
      <c r="H474" s="11">
        <v>0</v>
      </c>
      <c r="I474" s="11">
        <v>0</v>
      </c>
    </row>
    <row r="475" spans="1:9" x14ac:dyDescent="0.2">
      <c r="A475" s="11">
        <v>29</v>
      </c>
      <c r="B475" s="11" t="s">
        <v>270</v>
      </c>
      <c r="C475" s="11" t="s">
        <v>489</v>
      </c>
      <c r="D475" s="11">
        <v>6</v>
      </c>
      <c r="E475" s="11">
        <v>3.03030303030303E-2</v>
      </c>
      <c r="F475" s="11">
        <v>6</v>
      </c>
      <c r="G475" s="11">
        <v>3.0456852791878201E-2</v>
      </c>
      <c r="H475" s="11">
        <v>0</v>
      </c>
      <c r="I475" s="11">
        <v>0</v>
      </c>
    </row>
    <row r="476" spans="1:9" x14ac:dyDescent="0.2">
      <c r="A476" s="11">
        <v>29</v>
      </c>
      <c r="B476" s="11" t="s">
        <v>270</v>
      </c>
      <c r="C476" s="11" t="s">
        <v>488</v>
      </c>
      <c r="D476" s="11">
        <v>2</v>
      </c>
      <c r="E476" s="11">
        <v>1.01010101010101E-2</v>
      </c>
      <c r="F476" s="11">
        <v>2</v>
      </c>
      <c r="G476" s="11">
        <v>1.01522842639594E-2</v>
      </c>
      <c r="H476" s="11">
        <v>0</v>
      </c>
      <c r="I476" s="11">
        <v>0</v>
      </c>
    </row>
    <row r="477" spans="1:9" x14ac:dyDescent="0.2">
      <c r="A477" s="11">
        <v>29</v>
      </c>
      <c r="B477" s="11" t="s">
        <v>270</v>
      </c>
      <c r="C477" s="11" t="s">
        <v>490</v>
      </c>
      <c r="D477" s="11">
        <v>31</v>
      </c>
      <c r="E477" s="11">
        <v>0.15656565656565699</v>
      </c>
      <c r="F477" s="11">
        <v>31</v>
      </c>
      <c r="G477" s="11">
        <v>0.157360406091371</v>
      </c>
      <c r="H477" s="11">
        <v>0</v>
      </c>
      <c r="I477" s="11">
        <v>0</v>
      </c>
    </row>
    <row r="478" spans="1:9" x14ac:dyDescent="0.2">
      <c r="A478" s="11">
        <v>29</v>
      </c>
      <c r="B478" s="11" t="s">
        <v>270</v>
      </c>
      <c r="C478" s="11" t="s">
        <v>494</v>
      </c>
      <c r="D478" s="11">
        <v>25</v>
      </c>
      <c r="E478" s="11">
        <v>0.12626262626262599</v>
      </c>
      <c r="F478" s="11">
        <v>25</v>
      </c>
      <c r="G478" s="11">
        <v>0.12690355329949199</v>
      </c>
      <c r="H478" s="11">
        <v>0</v>
      </c>
      <c r="I478" s="11">
        <v>0</v>
      </c>
    </row>
    <row r="479" spans="1:9" x14ac:dyDescent="0.2">
      <c r="A479" s="11">
        <v>29</v>
      </c>
      <c r="B479" s="11" t="s">
        <v>270</v>
      </c>
      <c r="C479" s="11" t="s">
        <v>487</v>
      </c>
      <c r="D479" s="11">
        <v>17</v>
      </c>
      <c r="E479" s="11">
        <v>8.5858585858585898E-2</v>
      </c>
      <c r="F479" s="11">
        <v>17</v>
      </c>
      <c r="G479" s="11">
        <v>8.6294416243654803E-2</v>
      </c>
      <c r="H479" s="11">
        <v>0</v>
      </c>
      <c r="I479" s="11">
        <v>0</v>
      </c>
    </row>
    <row r="480" spans="1:9" x14ac:dyDescent="0.2">
      <c r="A480" s="11">
        <v>3</v>
      </c>
      <c r="B480" s="11" t="s">
        <v>215</v>
      </c>
      <c r="C480" s="11" t="s">
        <v>487</v>
      </c>
      <c r="D480" s="11">
        <v>31</v>
      </c>
      <c r="E480" s="11">
        <v>2.3827824750192201E-2</v>
      </c>
      <c r="F480" s="11">
        <v>31</v>
      </c>
      <c r="G480" s="11">
        <v>2.3360964581763399E-2</v>
      </c>
      <c r="H480" s="11">
        <v>0</v>
      </c>
      <c r="I480" s="11">
        <v>0</v>
      </c>
    </row>
    <row r="481" spans="1:9" x14ac:dyDescent="0.2">
      <c r="A481" s="11">
        <v>3</v>
      </c>
      <c r="B481" s="11" t="s">
        <v>215</v>
      </c>
      <c r="C481" s="11" t="s">
        <v>491</v>
      </c>
      <c r="D481" s="11">
        <v>10</v>
      </c>
      <c r="E481" s="11">
        <v>7.6863950807071497E-3</v>
      </c>
      <c r="F481" s="11">
        <v>10</v>
      </c>
      <c r="G481" s="11">
        <v>7.5357950263752801E-3</v>
      </c>
      <c r="H481" s="11">
        <v>0</v>
      </c>
      <c r="I481" s="11">
        <v>0</v>
      </c>
    </row>
    <row r="482" spans="1:9" x14ac:dyDescent="0.2">
      <c r="A482" s="11">
        <v>30</v>
      </c>
      <c r="B482" s="11" t="s">
        <v>226</v>
      </c>
      <c r="C482" s="11" t="s">
        <v>489</v>
      </c>
      <c r="D482" s="11">
        <v>138</v>
      </c>
      <c r="E482" s="11">
        <v>2.3727647867950501E-2</v>
      </c>
      <c r="F482" s="11">
        <v>138</v>
      </c>
      <c r="G482" s="11">
        <v>2.3662551440329201E-2</v>
      </c>
      <c r="H482" s="11">
        <v>0</v>
      </c>
      <c r="I482" s="11">
        <v>0</v>
      </c>
    </row>
    <row r="483" spans="1:9" x14ac:dyDescent="0.2">
      <c r="A483" s="11">
        <v>31</v>
      </c>
      <c r="B483" s="11" t="s">
        <v>288</v>
      </c>
      <c r="C483" s="11" t="s">
        <v>492</v>
      </c>
      <c r="D483" s="11">
        <v>1</v>
      </c>
      <c r="E483" s="11">
        <v>0.5</v>
      </c>
      <c r="F483" s="11">
        <v>1</v>
      </c>
      <c r="G483" s="11">
        <v>0.16666666666666699</v>
      </c>
      <c r="H483" s="11">
        <v>0</v>
      </c>
      <c r="I483" s="11">
        <v>0</v>
      </c>
    </row>
    <row r="484" spans="1:9" x14ac:dyDescent="0.2">
      <c r="A484" s="11">
        <v>32</v>
      </c>
      <c r="B484" s="11" t="s">
        <v>243</v>
      </c>
      <c r="C484" s="11" t="s">
        <v>489</v>
      </c>
      <c r="D484" s="11">
        <v>12</v>
      </c>
      <c r="E484" s="11">
        <v>8.8235294117647106E-2</v>
      </c>
      <c r="F484" s="11">
        <v>12</v>
      </c>
      <c r="G484" s="11">
        <v>8.5714285714285701E-2</v>
      </c>
      <c r="H484" s="11">
        <v>0</v>
      </c>
      <c r="I484" s="11">
        <v>0</v>
      </c>
    </row>
    <row r="485" spans="1:9" x14ac:dyDescent="0.2">
      <c r="A485" s="11">
        <v>32</v>
      </c>
      <c r="B485" s="11" t="s">
        <v>243</v>
      </c>
      <c r="C485" s="11" t="s">
        <v>492</v>
      </c>
      <c r="D485" s="11">
        <v>32</v>
      </c>
      <c r="E485" s="11">
        <v>0.23529411764705899</v>
      </c>
      <c r="F485" s="11">
        <v>32</v>
      </c>
      <c r="G485" s="11">
        <v>0.22857142857142901</v>
      </c>
      <c r="H485" s="11">
        <v>0</v>
      </c>
      <c r="I485" s="11">
        <v>0</v>
      </c>
    </row>
    <row r="486" spans="1:9" x14ac:dyDescent="0.2">
      <c r="A486" s="11">
        <v>32</v>
      </c>
      <c r="B486" s="11" t="s">
        <v>243</v>
      </c>
      <c r="C486" s="11" t="s">
        <v>490</v>
      </c>
      <c r="D486" s="11">
        <v>2</v>
      </c>
      <c r="E486" s="11">
        <v>1.4705882352941201E-2</v>
      </c>
      <c r="F486" s="11">
        <v>2</v>
      </c>
      <c r="G486" s="11">
        <v>1.4285714285714299E-2</v>
      </c>
      <c r="H486" s="11">
        <v>0</v>
      </c>
      <c r="I486" s="11">
        <v>0</v>
      </c>
    </row>
    <row r="487" spans="1:9" x14ac:dyDescent="0.2">
      <c r="A487" s="11">
        <v>32</v>
      </c>
      <c r="B487" s="11" t="s">
        <v>243</v>
      </c>
      <c r="C487" s="11" t="s">
        <v>493</v>
      </c>
      <c r="D487" s="11">
        <v>2</v>
      </c>
      <c r="E487" s="11">
        <v>1.4705882352941201E-2</v>
      </c>
      <c r="F487" s="11">
        <v>2</v>
      </c>
      <c r="G487" s="11">
        <v>1.4285714285714299E-2</v>
      </c>
      <c r="H487" s="11">
        <v>0</v>
      </c>
      <c r="I487" s="11">
        <v>0</v>
      </c>
    </row>
    <row r="488" spans="1:9" x14ac:dyDescent="0.2">
      <c r="A488" s="11">
        <v>32</v>
      </c>
      <c r="B488" s="11" t="s">
        <v>243</v>
      </c>
      <c r="C488" s="11" t="s">
        <v>487</v>
      </c>
      <c r="D488" s="11">
        <v>1</v>
      </c>
      <c r="E488" s="11">
        <v>7.3529411764705899E-3</v>
      </c>
      <c r="F488" s="11">
        <v>1</v>
      </c>
      <c r="G488" s="11">
        <v>7.14285714285714E-3</v>
      </c>
      <c r="H488" s="11">
        <v>0</v>
      </c>
      <c r="I488" s="11">
        <v>0</v>
      </c>
    </row>
    <row r="489" spans="1:9" x14ac:dyDescent="0.2">
      <c r="A489" s="11">
        <v>33</v>
      </c>
      <c r="B489" s="11" t="s">
        <v>249</v>
      </c>
      <c r="C489" s="11" t="s">
        <v>492</v>
      </c>
      <c r="D489" s="11">
        <v>188</v>
      </c>
      <c r="E489" s="11">
        <v>0.25788751714677599</v>
      </c>
      <c r="F489" s="11">
        <v>188</v>
      </c>
      <c r="G489" s="11">
        <v>0.25753424657534202</v>
      </c>
      <c r="H489" s="11">
        <v>0</v>
      </c>
      <c r="I489" s="11">
        <v>0</v>
      </c>
    </row>
    <row r="490" spans="1:9" x14ac:dyDescent="0.2">
      <c r="A490" s="11">
        <v>33</v>
      </c>
      <c r="B490" s="11" t="s">
        <v>249</v>
      </c>
      <c r="C490" s="11" t="s">
        <v>493</v>
      </c>
      <c r="D490" s="11">
        <v>6</v>
      </c>
      <c r="E490" s="11">
        <v>8.23045267489712E-3</v>
      </c>
      <c r="F490" s="11">
        <v>6</v>
      </c>
      <c r="G490" s="11">
        <v>8.21917808219178E-3</v>
      </c>
      <c r="H490" s="11">
        <v>0</v>
      </c>
      <c r="I490" s="11">
        <v>0</v>
      </c>
    </row>
    <row r="491" spans="1:9" x14ac:dyDescent="0.2">
      <c r="A491" s="11">
        <v>33</v>
      </c>
      <c r="B491" s="11" t="s">
        <v>249</v>
      </c>
      <c r="C491" s="11" t="s">
        <v>487</v>
      </c>
      <c r="D491" s="11">
        <v>25</v>
      </c>
      <c r="E491" s="11">
        <v>3.4293552812071297E-2</v>
      </c>
      <c r="F491" s="11">
        <v>25</v>
      </c>
      <c r="G491" s="11">
        <v>3.42465753424658E-2</v>
      </c>
      <c r="H491" s="11">
        <v>0</v>
      </c>
      <c r="I491" s="11">
        <v>0</v>
      </c>
    </row>
    <row r="492" spans="1:9" x14ac:dyDescent="0.2">
      <c r="A492" s="11">
        <v>33</v>
      </c>
      <c r="B492" s="11" t="s">
        <v>249</v>
      </c>
      <c r="C492" s="11" t="s">
        <v>491</v>
      </c>
      <c r="D492" s="11">
        <v>8</v>
      </c>
      <c r="E492" s="11">
        <v>1.0973936899862801E-2</v>
      </c>
      <c r="F492" s="11">
        <v>8</v>
      </c>
      <c r="G492" s="11">
        <v>1.0958904109589E-2</v>
      </c>
      <c r="H492" s="11">
        <v>0</v>
      </c>
      <c r="I492" s="11">
        <v>0</v>
      </c>
    </row>
    <row r="493" spans="1:9" x14ac:dyDescent="0.2">
      <c r="A493" s="11">
        <v>34</v>
      </c>
      <c r="B493" s="11" t="s">
        <v>295</v>
      </c>
      <c r="C493" s="11" t="s">
        <v>489</v>
      </c>
      <c r="D493" s="11">
        <v>2</v>
      </c>
      <c r="E493" s="11">
        <v>0.2</v>
      </c>
      <c r="F493" s="11">
        <v>2</v>
      </c>
      <c r="G493" s="11">
        <v>0.2</v>
      </c>
      <c r="H493" s="11">
        <v>0</v>
      </c>
      <c r="I493" s="11">
        <v>0</v>
      </c>
    </row>
    <row r="494" spans="1:9" x14ac:dyDescent="0.2">
      <c r="A494" s="11">
        <v>34</v>
      </c>
      <c r="B494" s="11" t="s">
        <v>295</v>
      </c>
      <c r="C494" s="11" t="s">
        <v>492</v>
      </c>
      <c r="D494" s="11">
        <v>2</v>
      </c>
      <c r="E494" s="11">
        <v>0.2</v>
      </c>
      <c r="F494" s="11">
        <v>2</v>
      </c>
      <c r="G494" s="11">
        <v>0.2</v>
      </c>
      <c r="H494" s="11">
        <v>0</v>
      </c>
      <c r="I494" s="11">
        <v>0</v>
      </c>
    </row>
    <row r="495" spans="1:9" x14ac:dyDescent="0.2">
      <c r="A495" s="11">
        <v>34</v>
      </c>
      <c r="B495" s="11" t="s">
        <v>295</v>
      </c>
      <c r="C495" s="11" t="s">
        <v>488</v>
      </c>
      <c r="D495" s="11">
        <v>2</v>
      </c>
      <c r="E495" s="11">
        <v>0.2</v>
      </c>
      <c r="F495" s="11">
        <v>2</v>
      </c>
      <c r="G495" s="11">
        <v>0.2</v>
      </c>
      <c r="H495" s="11">
        <v>0</v>
      </c>
      <c r="I495" s="11">
        <v>0</v>
      </c>
    </row>
    <row r="496" spans="1:9" x14ac:dyDescent="0.2">
      <c r="A496" s="11">
        <v>34</v>
      </c>
      <c r="B496" s="11" t="s">
        <v>295</v>
      </c>
      <c r="C496" s="11" t="s">
        <v>490</v>
      </c>
      <c r="D496" s="11">
        <v>2</v>
      </c>
      <c r="E496" s="11">
        <v>0.2</v>
      </c>
      <c r="F496" s="11">
        <v>2</v>
      </c>
      <c r="G496" s="11">
        <v>0.2</v>
      </c>
      <c r="H496" s="11">
        <v>0</v>
      </c>
      <c r="I496" s="11">
        <v>0</v>
      </c>
    </row>
    <row r="497" spans="1:9" x14ac:dyDescent="0.2">
      <c r="A497" s="11">
        <v>34</v>
      </c>
      <c r="B497" s="11" t="s">
        <v>295</v>
      </c>
      <c r="C497" s="11" t="s">
        <v>487</v>
      </c>
      <c r="D497" s="11">
        <v>2</v>
      </c>
      <c r="E497" s="11">
        <v>0.2</v>
      </c>
      <c r="F497" s="11">
        <v>2</v>
      </c>
      <c r="G497" s="11">
        <v>0.2</v>
      </c>
      <c r="H497" s="11">
        <v>0</v>
      </c>
      <c r="I497" s="11">
        <v>0</v>
      </c>
    </row>
    <row r="498" spans="1:9" x14ac:dyDescent="0.2">
      <c r="A498" s="11">
        <v>35</v>
      </c>
      <c r="B498" s="11" t="s">
        <v>227</v>
      </c>
      <c r="C498" s="11" t="s">
        <v>493</v>
      </c>
      <c r="D498" s="11">
        <v>1</v>
      </c>
      <c r="E498" s="11">
        <v>3.0646644192460902E-4</v>
      </c>
      <c r="F498" s="11">
        <v>1</v>
      </c>
      <c r="G498" s="11">
        <v>3.0441400304414E-4</v>
      </c>
      <c r="H498" s="11">
        <v>0</v>
      </c>
      <c r="I498" s="11">
        <v>0</v>
      </c>
    </row>
    <row r="499" spans="1:9" x14ac:dyDescent="0.2">
      <c r="A499" s="11">
        <v>36</v>
      </c>
      <c r="B499" s="11" t="s">
        <v>253</v>
      </c>
      <c r="C499" s="11" t="s">
        <v>487</v>
      </c>
      <c r="D499" s="11">
        <v>58</v>
      </c>
      <c r="E499" s="11">
        <v>7.9889807162534396E-2</v>
      </c>
      <c r="F499" s="11">
        <v>58</v>
      </c>
      <c r="G499" s="11">
        <v>9.0766823161189406E-2</v>
      </c>
      <c r="H499" s="11">
        <v>0</v>
      </c>
      <c r="I499" s="11">
        <v>0</v>
      </c>
    </row>
    <row r="500" spans="1:9" x14ac:dyDescent="0.2">
      <c r="A500" s="11">
        <v>36</v>
      </c>
      <c r="B500" s="11" t="s">
        <v>253</v>
      </c>
      <c r="C500" s="11" t="s">
        <v>491</v>
      </c>
      <c r="D500" s="11">
        <v>42</v>
      </c>
      <c r="E500" s="11">
        <v>5.7851239669421503E-2</v>
      </c>
      <c r="F500" s="11">
        <v>42</v>
      </c>
      <c r="G500" s="11">
        <v>6.5727699530516395E-2</v>
      </c>
      <c r="H500" s="11">
        <v>0</v>
      </c>
      <c r="I500" s="11">
        <v>0</v>
      </c>
    </row>
    <row r="501" spans="1:9" x14ac:dyDescent="0.2">
      <c r="A501" s="11">
        <v>37</v>
      </c>
      <c r="B501" s="11" t="s">
        <v>256</v>
      </c>
      <c r="C501" s="11" t="s">
        <v>493</v>
      </c>
      <c r="D501" s="11">
        <v>24</v>
      </c>
      <c r="E501" s="11">
        <v>9.5579450418160107E-3</v>
      </c>
      <c r="F501" s="11">
        <v>24</v>
      </c>
      <c r="G501" s="11">
        <v>9.6385542168674707E-3</v>
      </c>
      <c r="H501" s="11">
        <v>0</v>
      </c>
      <c r="I501" s="11">
        <v>0</v>
      </c>
    </row>
    <row r="502" spans="1:9" x14ac:dyDescent="0.2">
      <c r="A502" s="11">
        <v>37</v>
      </c>
      <c r="B502" s="11" t="s">
        <v>256</v>
      </c>
      <c r="C502" s="11" t="s">
        <v>487</v>
      </c>
      <c r="D502" s="11">
        <v>445</v>
      </c>
      <c r="E502" s="11">
        <v>0.17722023098367201</v>
      </c>
      <c r="F502" s="11">
        <v>445</v>
      </c>
      <c r="G502" s="11">
        <v>0.17871485943775101</v>
      </c>
      <c r="H502" s="11">
        <v>0</v>
      </c>
      <c r="I502" s="11">
        <v>0</v>
      </c>
    </row>
    <row r="503" spans="1:9" x14ac:dyDescent="0.2">
      <c r="A503" s="11">
        <v>38</v>
      </c>
      <c r="B503" s="11" t="s">
        <v>257</v>
      </c>
      <c r="C503" s="11" t="s">
        <v>492</v>
      </c>
      <c r="D503" s="11">
        <v>3</v>
      </c>
      <c r="E503" s="11">
        <v>1.8987341772151899E-2</v>
      </c>
      <c r="F503" s="11">
        <v>3</v>
      </c>
      <c r="G503" s="11">
        <v>1.9354838709677399E-2</v>
      </c>
      <c r="H503" s="11">
        <v>0</v>
      </c>
      <c r="I503" s="11">
        <v>0</v>
      </c>
    </row>
    <row r="504" spans="1:9" x14ac:dyDescent="0.2">
      <c r="A504" s="11">
        <v>38</v>
      </c>
      <c r="B504" s="11" t="s">
        <v>257</v>
      </c>
      <c r="C504" s="11" t="s">
        <v>490</v>
      </c>
      <c r="D504" s="11">
        <v>2</v>
      </c>
      <c r="E504" s="11">
        <v>1.26582278481013E-2</v>
      </c>
      <c r="F504" s="11">
        <v>2</v>
      </c>
      <c r="G504" s="11">
        <v>1.2903225806451601E-2</v>
      </c>
      <c r="H504" s="11">
        <v>0</v>
      </c>
      <c r="I504" s="11">
        <v>0</v>
      </c>
    </row>
    <row r="505" spans="1:9" x14ac:dyDescent="0.2">
      <c r="A505" s="11">
        <v>38</v>
      </c>
      <c r="B505" s="11" t="s">
        <v>257</v>
      </c>
      <c r="C505" s="11" t="s">
        <v>494</v>
      </c>
      <c r="D505" s="11">
        <v>85</v>
      </c>
      <c r="E505" s="11">
        <v>0.537974683544304</v>
      </c>
      <c r="F505" s="11">
        <v>85</v>
      </c>
      <c r="G505" s="11">
        <v>0.54838709677419395</v>
      </c>
      <c r="H505" s="11">
        <v>0</v>
      </c>
      <c r="I505" s="11">
        <v>0</v>
      </c>
    </row>
    <row r="506" spans="1:9" x14ac:dyDescent="0.2">
      <c r="A506" s="11">
        <v>4</v>
      </c>
      <c r="B506" s="11" t="s">
        <v>254</v>
      </c>
      <c r="C506" s="11" t="s">
        <v>490</v>
      </c>
      <c r="D506" s="11">
        <v>4</v>
      </c>
      <c r="E506" s="11">
        <v>6.3492063492063502E-2</v>
      </c>
      <c r="F506" s="11">
        <v>4</v>
      </c>
      <c r="G506" s="11">
        <v>6.6666666666666693E-2</v>
      </c>
      <c r="H506" s="11">
        <v>0</v>
      </c>
      <c r="I506" s="11">
        <v>0</v>
      </c>
    </row>
    <row r="507" spans="1:9" x14ac:dyDescent="0.2">
      <c r="A507" s="11">
        <v>4</v>
      </c>
      <c r="B507" s="11" t="s">
        <v>254</v>
      </c>
      <c r="C507" s="11" t="s">
        <v>494</v>
      </c>
      <c r="D507" s="11">
        <v>3</v>
      </c>
      <c r="E507" s="11">
        <v>4.7619047619047603E-2</v>
      </c>
      <c r="F507" s="11">
        <v>3</v>
      </c>
      <c r="G507" s="11">
        <v>0.05</v>
      </c>
      <c r="H507" s="11">
        <v>0</v>
      </c>
      <c r="I507" s="11">
        <v>0</v>
      </c>
    </row>
    <row r="508" spans="1:9" x14ac:dyDescent="0.2">
      <c r="A508" s="11">
        <v>40</v>
      </c>
      <c r="B508" s="11" t="s">
        <v>263</v>
      </c>
      <c r="C508" s="11" t="s">
        <v>489</v>
      </c>
      <c r="D508" s="11">
        <v>1</v>
      </c>
      <c r="E508" s="11">
        <v>4.8543689320388302E-3</v>
      </c>
      <c r="F508" s="11">
        <v>1</v>
      </c>
      <c r="G508" s="11">
        <v>4.9019607843137298E-3</v>
      </c>
      <c r="H508" s="11">
        <v>0</v>
      </c>
      <c r="I508" s="11">
        <v>0</v>
      </c>
    </row>
    <row r="509" spans="1:9" x14ac:dyDescent="0.2">
      <c r="A509" s="11">
        <v>40</v>
      </c>
      <c r="B509" s="11" t="s">
        <v>263</v>
      </c>
      <c r="C509" s="11" t="s">
        <v>492</v>
      </c>
      <c r="D509" s="11">
        <v>6</v>
      </c>
      <c r="E509" s="11">
        <v>2.9126213592233E-2</v>
      </c>
      <c r="F509" s="11">
        <v>6</v>
      </c>
      <c r="G509" s="11">
        <v>2.9411764705882401E-2</v>
      </c>
      <c r="H509" s="11">
        <v>0</v>
      </c>
      <c r="I509" s="11">
        <v>0</v>
      </c>
    </row>
    <row r="510" spans="1:9" x14ac:dyDescent="0.2">
      <c r="A510" s="11">
        <v>40</v>
      </c>
      <c r="B510" s="11" t="s">
        <v>263</v>
      </c>
      <c r="C510" s="11" t="s">
        <v>495</v>
      </c>
      <c r="D510" s="11">
        <v>91</v>
      </c>
      <c r="E510" s="11">
        <v>0.44174757281553401</v>
      </c>
      <c r="F510" s="11">
        <v>91</v>
      </c>
      <c r="G510" s="11">
        <v>0.44607843137254899</v>
      </c>
      <c r="H510" s="11">
        <v>0</v>
      </c>
      <c r="I510" s="11">
        <v>0</v>
      </c>
    </row>
    <row r="511" spans="1:9" x14ac:dyDescent="0.2">
      <c r="A511" s="11">
        <v>40</v>
      </c>
      <c r="B511" s="11" t="s">
        <v>263</v>
      </c>
      <c r="C511" s="11" t="s">
        <v>487</v>
      </c>
      <c r="D511" s="11">
        <v>2</v>
      </c>
      <c r="E511" s="11">
        <v>9.7087378640776708E-3</v>
      </c>
      <c r="F511" s="11">
        <v>2</v>
      </c>
      <c r="G511" s="11">
        <v>9.8039215686274508E-3</v>
      </c>
      <c r="H511" s="11">
        <v>0</v>
      </c>
      <c r="I511" s="11">
        <v>0</v>
      </c>
    </row>
    <row r="512" spans="1:9" x14ac:dyDescent="0.2">
      <c r="A512" s="11">
        <v>40</v>
      </c>
      <c r="B512" s="11" t="s">
        <v>263</v>
      </c>
      <c r="C512" s="11" t="s">
        <v>491</v>
      </c>
      <c r="D512" s="11">
        <v>51</v>
      </c>
      <c r="E512" s="11">
        <v>0.247572815533981</v>
      </c>
      <c r="F512" s="11">
        <v>51</v>
      </c>
      <c r="G512" s="11">
        <v>0.25</v>
      </c>
      <c r="H512" s="11">
        <v>0</v>
      </c>
      <c r="I512" s="11">
        <v>0</v>
      </c>
    </row>
    <row r="513" spans="1:9" x14ac:dyDescent="0.2">
      <c r="A513" s="11">
        <v>41</v>
      </c>
      <c r="B513" s="11" t="s">
        <v>264</v>
      </c>
      <c r="C513" s="11" t="s">
        <v>489</v>
      </c>
      <c r="D513" s="11">
        <v>1</v>
      </c>
      <c r="E513" s="11">
        <v>8.4033613445378096E-3</v>
      </c>
      <c r="F513" s="11">
        <v>1</v>
      </c>
      <c r="G513" s="11">
        <v>8.2644628099173608E-3</v>
      </c>
      <c r="H513" s="11">
        <v>0</v>
      </c>
      <c r="I513" s="11">
        <v>0</v>
      </c>
    </row>
    <row r="514" spans="1:9" x14ac:dyDescent="0.2">
      <c r="A514" s="11">
        <v>41</v>
      </c>
      <c r="B514" s="11" t="s">
        <v>264</v>
      </c>
      <c r="C514" s="11" t="s">
        <v>492</v>
      </c>
      <c r="D514" s="11">
        <v>46</v>
      </c>
      <c r="E514" s="11">
        <v>0.38655462184874001</v>
      </c>
      <c r="F514" s="11">
        <v>46</v>
      </c>
      <c r="G514" s="11">
        <v>0.38016528925619802</v>
      </c>
      <c r="H514" s="11">
        <v>0</v>
      </c>
      <c r="I514" s="11">
        <v>0</v>
      </c>
    </row>
    <row r="515" spans="1:9" x14ac:dyDescent="0.2">
      <c r="A515" s="11">
        <v>41</v>
      </c>
      <c r="B515" s="11" t="s">
        <v>264</v>
      </c>
      <c r="C515" s="11" t="s">
        <v>488</v>
      </c>
      <c r="D515" s="11">
        <v>19</v>
      </c>
      <c r="E515" s="11">
        <v>0.159663865546218</v>
      </c>
      <c r="F515" s="11">
        <v>19</v>
      </c>
      <c r="G515" s="11">
        <v>0.15702479338843001</v>
      </c>
      <c r="H515" s="11">
        <v>0</v>
      </c>
      <c r="I515" s="11">
        <v>0</v>
      </c>
    </row>
    <row r="516" spans="1:9" x14ac:dyDescent="0.2">
      <c r="A516" s="11">
        <v>41</v>
      </c>
      <c r="B516" s="11" t="s">
        <v>264</v>
      </c>
      <c r="C516" s="11" t="s">
        <v>494</v>
      </c>
      <c r="D516" s="11">
        <v>5</v>
      </c>
      <c r="E516" s="11">
        <v>4.20168067226891E-2</v>
      </c>
      <c r="F516" s="11">
        <v>5</v>
      </c>
      <c r="G516" s="11">
        <v>4.1322314049586799E-2</v>
      </c>
      <c r="H516" s="11">
        <v>0</v>
      </c>
      <c r="I516" s="11">
        <v>0</v>
      </c>
    </row>
    <row r="517" spans="1:9" x14ac:dyDescent="0.2">
      <c r="A517" s="11">
        <v>41</v>
      </c>
      <c r="B517" s="11" t="s">
        <v>264</v>
      </c>
      <c r="C517" s="11" t="s">
        <v>487</v>
      </c>
      <c r="D517" s="11">
        <v>4</v>
      </c>
      <c r="E517" s="11">
        <v>3.3613445378151301E-2</v>
      </c>
      <c r="F517" s="11">
        <v>4</v>
      </c>
      <c r="G517" s="11">
        <v>3.3057851239669402E-2</v>
      </c>
      <c r="H517" s="11">
        <v>0</v>
      </c>
      <c r="I517" s="11">
        <v>0</v>
      </c>
    </row>
    <row r="518" spans="1:9" x14ac:dyDescent="0.2">
      <c r="A518" s="11">
        <v>42</v>
      </c>
      <c r="B518" s="11" t="s">
        <v>233</v>
      </c>
      <c r="C518" s="11" t="s">
        <v>492</v>
      </c>
      <c r="D518" s="11">
        <v>40</v>
      </c>
      <c r="E518" s="11">
        <v>6.2794348508634204E-2</v>
      </c>
      <c r="F518" s="11">
        <v>40</v>
      </c>
      <c r="G518" s="11">
        <v>6.5466448445171896E-2</v>
      </c>
      <c r="H518" s="11">
        <v>0</v>
      </c>
      <c r="I518" s="11">
        <v>0</v>
      </c>
    </row>
    <row r="519" spans="1:9" x14ac:dyDescent="0.2">
      <c r="A519" s="11">
        <v>42</v>
      </c>
      <c r="B519" s="11" t="s">
        <v>233</v>
      </c>
      <c r="C519" s="11" t="s">
        <v>490</v>
      </c>
      <c r="D519" s="11">
        <v>1</v>
      </c>
      <c r="E519" s="11">
        <v>1.56985871271586E-3</v>
      </c>
      <c r="F519" s="11">
        <v>1</v>
      </c>
      <c r="G519" s="11">
        <v>1.6366612111293E-3</v>
      </c>
      <c r="H519" s="11">
        <v>0</v>
      </c>
      <c r="I519" s="11">
        <v>0</v>
      </c>
    </row>
    <row r="520" spans="1:9" x14ac:dyDescent="0.2">
      <c r="A520" s="11">
        <v>42</v>
      </c>
      <c r="B520" s="11" t="s">
        <v>233</v>
      </c>
      <c r="C520" s="11" t="s">
        <v>487</v>
      </c>
      <c r="D520" s="11">
        <v>10</v>
      </c>
      <c r="E520" s="11">
        <v>1.56985871271586E-2</v>
      </c>
      <c r="F520" s="11">
        <v>10</v>
      </c>
      <c r="G520" s="11">
        <v>1.6366612111293002E-2</v>
      </c>
      <c r="H520" s="11">
        <v>0</v>
      </c>
      <c r="I520" s="11">
        <v>0</v>
      </c>
    </row>
    <row r="521" spans="1:9" x14ac:dyDescent="0.2">
      <c r="A521" s="11">
        <v>43</v>
      </c>
      <c r="B521" s="11" t="s">
        <v>217</v>
      </c>
      <c r="C521" s="11" t="s">
        <v>492</v>
      </c>
      <c r="D521" s="11">
        <v>193</v>
      </c>
      <c r="E521" s="11">
        <v>7.4230769230769197E-2</v>
      </c>
      <c r="F521" s="11">
        <v>193</v>
      </c>
      <c r="G521" s="11">
        <v>7.7948303715670395E-2</v>
      </c>
      <c r="H521" s="11">
        <v>0</v>
      </c>
      <c r="I521" s="11">
        <v>0</v>
      </c>
    </row>
    <row r="522" spans="1:9" x14ac:dyDescent="0.2">
      <c r="A522" s="11">
        <v>43</v>
      </c>
      <c r="B522" s="11" t="s">
        <v>217</v>
      </c>
      <c r="C522" s="11" t="s">
        <v>490</v>
      </c>
      <c r="D522" s="11">
        <v>38</v>
      </c>
      <c r="E522" s="11">
        <v>1.46153846153846E-2</v>
      </c>
      <c r="F522" s="11">
        <v>38</v>
      </c>
      <c r="G522" s="11">
        <v>1.53473344103393E-2</v>
      </c>
      <c r="H522" s="11">
        <v>0</v>
      </c>
      <c r="I522" s="11">
        <v>0</v>
      </c>
    </row>
    <row r="523" spans="1:9" x14ac:dyDescent="0.2">
      <c r="A523" s="11">
        <v>43</v>
      </c>
      <c r="B523" s="11" t="s">
        <v>217</v>
      </c>
      <c r="C523" s="11" t="s">
        <v>493</v>
      </c>
      <c r="D523" s="11">
        <v>26</v>
      </c>
      <c r="E523" s="11">
        <v>0.01</v>
      </c>
      <c r="F523" s="11">
        <v>26</v>
      </c>
      <c r="G523" s="11">
        <v>1.05008077544426E-2</v>
      </c>
      <c r="H523" s="11">
        <v>0</v>
      </c>
      <c r="I523" s="11">
        <v>0</v>
      </c>
    </row>
    <row r="524" spans="1:9" x14ac:dyDescent="0.2">
      <c r="A524" s="11">
        <v>43</v>
      </c>
      <c r="B524" s="11" t="s">
        <v>217</v>
      </c>
      <c r="C524" s="11" t="s">
        <v>487</v>
      </c>
      <c r="D524" s="11">
        <v>120</v>
      </c>
      <c r="E524" s="11">
        <v>4.6153846153846198E-2</v>
      </c>
      <c r="F524" s="11">
        <v>120</v>
      </c>
      <c r="G524" s="11">
        <v>4.8465266558966102E-2</v>
      </c>
      <c r="H524" s="11">
        <v>0</v>
      </c>
      <c r="I524" s="11">
        <v>0</v>
      </c>
    </row>
    <row r="525" spans="1:9" x14ac:dyDescent="0.2">
      <c r="A525" s="11">
        <v>44</v>
      </c>
      <c r="B525" s="11" t="s">
        <v>304</v>
      </c>
      <c r="C525" s="11" t="s">
        <v>493</v>
      </c>
      <c r="D525" s="11">
        <v>12</v>
      </c>
      <c r="E525" s="11">
        <v>2.9455081001472801E-3</v>
      </c>
      <c r="F525" s="11">
        <v>12</v>
      </c>
      <c r="G525" s="11">
        <v>2.9225523623964901E-3</v>
      </c>
      <c r="H525" s="11">
        <v>0</v>
      </c>
      <c r="I525" s="11">
        <v>0</v>
      </c>
    </row>
    <row r="526" spans="1:9" x14ac:dyDescent="0.2">
      <c r="A526" s="11">
        <v>45</v>
      </c>
      <c r="B526" s="11" t="s">
        <v>258</v>
      </c>
      <c r="C526" s="11" t="s">
        <v>490</v>
      </c>
      <c r="D526" s="11">
        <v>22</v>
      </c>
      <c r="E526" s="11">
        <v>4.0515653775322298E-2</v>
      </c>
      <c r="F526" s="11">
        <v>22</v>
      </c>
      <c r="G526" s="11">
        <v>4.08921933085502E-2</v>
      </c>
      <c r="H526" s="11">
        <v>0</v>
      </c>
      <c r="I526" s="11">
        <v>0</v>
      </c>
    </row>
    <row r="527" spans="1:9" x14ac:dyDescent="0.2">
      <c r="A527" s="11">
        <v>45</v>
      </c>
      <c r="B527" s="11" t="s">
        <v>258</v>
      </c>
      <c r="C527" s="11" t="s">
        <v>494</v>
      </c>
      <c r="D527" s="11">
        <v>41</v>
      </c>
      <c r="E527" s="11">
        <v>7.5506445672191502E-2</v>
      </c>
      <c r="F527" s="11">
        <v>41</v>
      </c>
      <c r="G527" s="11">
        <v>7.6208178438661706E-2</v>
      </c>
      <c r="H527" s="11">
        <v>0</v>
      </c>
      <c r="I527" s="11">
        <v>0</v>
      </c>
    </row>
    <row r="528" spans="1:9" x14ac:dyDescent="0.2">
      <c r="A528" s="11">
        <v>46</v>
      </c>
      <c r="B528" s="11" t="s">
        <v>225</v>
      </c>
      <c r="C528" s="11" t="s">
        <v>493</v>
      </c>
      <c r="D528" s="11">
        <v>13</v>
      </c>
      <c r="E528" s="11">
        <v>5.0485436893203898E-3</v>
      </c>
      <c r="F528" s="11">
        <v>13</v>
      </c>
      <c r="G528" s="11">
        <v>5.0940438871473403E-3</v>
      </c>
      <c r="H528" s="11">
        <v>0</v>
      </c>
      <c r="I528" s="11">
        <v>0</v>
      </c>
    </row>
    <row r="529" spans="1:9" x14ac:dyDescent="0.2">
      <c r="A529" s="11">
        <v>46</v>
      </c>
      <c r="B529" s="11" t="s">
        <v>225</v>
      </c>
      <c r="C529" s="11" t="s">
        <v>491</v>
      </c>
      <c r="D529" s="11">
        <v>73</v>
      </c>
      <c r="E529" s="11">
        <v>2.83495145631068E-2</v>
      </c>
      <c r="F529" s="11">
        <v>73</v>
      </c>
      <c r="G529" s="11">
        <v>2.8605015673981202E-2</v>
      </c>
      <c r="H529" s="11">
        <v>0</v>
      </c>
      <c r="I529" s="11">
        <v>0</v>
      </c>
    </row>
    <row r="530" spans="1:9" x14ac:dyDescent="0.2">
      <c r="A530" s="11">
        <v>47</v>
      </c>
      <c r="B530" s="11" t="s">
        <v>237</v>
      </c>
      <c r="C530" s="11" t="s">
        <v>487</v>
      </c>
      <c r="D530" s="11">
        <v>35</v>
      </c>
      <c r="E530" s="11">
        <v>2.60999254287845E-2</v>
      </c>
      <c r="F530" s="11">
        <v>35</v>
      </c>
      <c r="G530" s="11">
        <v>2.7047913446677001E-2</v>
      </c>
      <c r="H530" s="11">
        <v>0</v>
      </c>
      <c r="I530" s="11">
        <v>0</v>
      </c>
    </row>
    <row r="531" spans="1:9" x14ac:dyDescent="0.2">
      <c r="A531" s="11">
        <v>48</v>
      </c>
      <c r="B531" s="11" t="s">
        <v>310</v>
      </c>
      <c r="C531" s="11" t="s">
        <v>492</v>
      </c>
      <c r="D531" s="11">
        <v>78</v>
      </c>
      <c r="E531" s="11">
        <v>4.4520547945205498E-2</v>
      </c>
      <c r="F531" s="11">
        <v>78</v>
      </c>
      <c r="G531" s="11">
        <v>4.5008655510675101E-2</v>
      </c>
      <c r="H531" s="11">
        <v>0</v>
      </c>
      <c r="I531" s="11">
        <v>0</v>
      </c>
    </row>
    <row r="532" spans="1:9" x14ac:dyDescent="0.2">
      <c r="A532" s="11">
        <v>48</v>
      </c>
      <c r="B532" s="11" t="s">
        <v>310</v>
      </c>
      <c r="C532" s="11" t="s">
        <v>488</v>
      </c>
      <c r="D532" s="11">
        <v>35</v>
      </c>
      <c r="E532" s="11">
        <v>1.9977168949771699E-2</v>
      </c>
      <c r="F532" s="11">
        <v>35</v>
      </c>
      <c r="G532" s="11">
        <v>2.0196191575302901E-2</v>
      </c>
      <c r="H532" s="11">
        <v>0</v>
      </c>
      <c r="I532" s="11">
        <v>0</v>
      </c>
    </row>
    <row r="533" spans="1:9" x14ac:dyDescent="0.2">
      <c r="A533" s="11">
        <v>48</v>
      </c>
      <c r="B533" s="11" t="s">
        <v>310</v>
      </c>
      <c r="C533" s="11" t="s">
        <v>493</v>
      </c>
      <c r="D533" s="11">
        <v>11</v>
      </c>
      <c r="E533" s="11">
        <v>6.2785388127853904E-3</v>
      </c>
      <c r="F533" s="11">
        <v>11</v>
      </c>
      <c r="G533" s="11">
        <v>6.3473744950952099E-3</v>
      </c>
      <c r="H533" s="11">
        <v>0</v>
      </c>
      <c r="I533" s="11">
        <v>0</v>
      </c>
    </row>
    <row r="534" spans="1:9" x14ac:dyDescent="0.2">
      <c r="A534" s="11">
        <v>48</v>
      </c>
      <c r="B534" s="11" t="s">
        <v>310</v>
      </c>
      <c r="C534" s="11" t="s">
        <v>491</v>
      </c>
      <c r="D534" s="11">
        <v>3</v>
      </c>
      <c r="E534" s="11">
        <v>1.71232876712329E-3</v>
      </c>
      <c r="F534" s="11">
        <v>3</v>
      </c>
      <c r="G534" s="11">
        <v>1.73110213502597E-3</v>
      </c>
      <c r="H534" s="11">
        <v>0</v>
      </c>
      <c r="I534" s="11">
        <v>0</v>
      </c>
    </row>
    <row r="535" spans="1:9" x14ac:dyDescent="0.2">
      <c r="A535" s="11">
        <v>49</v>
      </c>
      <c r="B535" s="11" t="s">
        <v>293</v>
      </c>
      <c r="C535" s="11" t="s">
        <v>492</v>
      </c>
      <c r="D535" s="11">
        <v>37</v>
      </c>
      <c r="E535" s="11">
        <v>0.63793103448275901</v>
      </c>
      <c r="F535" s="11">
        <v>37</v>
      </c>
      <c r="G535" s="11">
        <v>0.66071428571428603</v>
      </c>
      <c r="H535" s="11">
        <v>0</v>
      </c>
      <c r="I535" s="11">
        <v>0</v>
      </c>
    </row>
    <row r="536" spans="1:9" x14ac:dyDescent="0.2">
      <c r="A536" s="11">
        <v>49</v>
      </c>
      <c r="B536" s="11" t="s">
        <v>293</v>
      </c>
      <c r="C536" s="11" t="s">
        <v>488</v>
      </c>
      <c r="D536" s="11">
        <v>5</v>
      </c>
      <c r="E536" s="11">
        <v>8.6206896551724102E-2</v>
      </c>
      <c r="F536" s="11">
        <v>5</v>
      </c>
      <c r="G536" s="11">
        <v>8.9285714285714302E-2</v>
      </c>
      <c r="H536" s="11">
        <v>0</v>
      </c>
      <c r="I536" s="11">
        <v>0</v>
      </c>
    </row>
    <row r="537" spans="1:9" x14ac:dyDescent="0.2">
      <c r="A537" s="11">
        <v>49</v>
      </c>
      <c r="B537" s="11" t="s">
        <v>293</v>
      </c>
      <c r="C537" s="11" t="s">
        <v>494</v>
      </c>
      <c r="D537" s="11">
        <v>3</v>
      </c>
      <c r="E537" s="11">
        <v>5.1724137931034503E-2</v>
      </c>
      <c r="F537" s="11">
        <v>3</v>
      </c>
      <c r="G537" s="11">
        <v>5.3571428571428603E-2</v>
      </c>
      <c r="H537" s="11">
        <v>0</v>
      </c>
      <c r="I537" s="11">
        <v>0</v>
      </c>
    </row>
    <row r="538" spans="1:9" x14ac:dyDescent="0.2">
      <c r="A538" s="11">
        <v>50</v>
      </c>
      <c r="B538" s="11" t="s">
        <v>210</v>
      </c>
      <c r="C538" s="11" t="s">
        <v>493</v>
      </c>
      <c r="D538" s="11">
        <v>1</v>
      </c>
      <c r="E538" s="11">
        <v>1.1611704598234999E-4</v>
      </c>
      <c r="F538" s="11">
        <v>1</v>
      </c>
      <c r="G538" s="11">
        <v>1.18863663378105E-4</v>
      </c>
      <c r="H538" s="11">
        <v>0</v>
      </c>
      <c r="I538" s="11">
        <v>0</v>
      </c>
    </row>
    <row r="539" spans="1:9" x14ac:dyDescent="0.2">
      <c r="A539" s="11">
        <v>50</v>
      </c>
      <c r="B539" s="11" t="s">
        <v>210</v>
      </c>
      <c r="C539" s="11" t="s">
        <v>491</v>
      </c>
      <c r="D539" s="11">
        <v>46</v>
      </c>
      <c r="E539" s="11">
        <v>5.3413841151881102E-3</v>
      </c>
      <c r="F539" s="11">
        <v>46</v>
      </c>
      <c r="G539" s="11">
        <v>5.4677285153928402E-3</v>
      </c>
      <c r="H539" s="11">
        <v>0</v>
      </c>
      <c r="I539" s="11">
        <v>0</v>
      </c>
    </row>
    <row r="540" spans="1:9" x14ac:dyDescent="0.2">
      <c r="A540" s="11">
        <v>51</v>
      </c>
      <c r="B540" s="11" t="s">
        <v>224</v>
      </c>
      <c r="C540" s="11" t="s">
        <v>489</v>
      </c>
      <c r="D540" s="11">
        <v>7</v>
      </c>
      <c r="E540" s="11">
        <v>6.1028770706190102E-3</v>
      </c>
      <c r="F540" s="11">
        <v>7</v>
      </c>
      <c r="G540" s="11">
        <v>6.00343053173242E-3</v>
      </c>
      <c r="H540" s="11">
        <v>0</v>
      </c>
      <c r="I540" s="11">
        <v>0</v>
      </c>
    </row>
    <row r="541" spans="1:9" x14ac:dyDescent="0.2">
      <c r="A541" s="11">
        <v>51</v>
      </c>
      <c r="B541" s="11" t="s">
        <v>224</v>
      </c>
      <c r="C541" s="11" t="s">
        <v>487</v>
      </c>
      <c r="D541" s="11">
        <v>60</v>
      </c>
      <c r="E541" s="11">
        <v>5.2310374891020001E-2</v>
      </c>
      <c r="F541" s="11">
        <v>60</v>
      </c>
      <c r="G541" s="11">
        <v>5.1457975986277903E-2</v>
      </c>
      <c r="H541" s="11">
        <v>0</v>
      </c>
      <c r="I541" s="11">
        <v>0</v>
      </c>
    </row>
    <row r="542" spans="1:9" x14ac:dyDescent="0.2">
      <c r="A542" s="11">
        <v>52</v>
      </c>
      <c r="B542" s="11" t="s">
        <v>250</v>
      </c>
      <c r="C542" s="11" t="s">
        <v>489</v>
      </c>
      <c r="D542" s="11">
        <v>6</v>
      </c>
      <c r="E542" s="11">
        <v>6.5217391304347797E-2</v>
      </c>
      <c r="F542" s="11">
        <v>6</v>
      </c>
      <c r="G542" s="11">
        <v>6.5217391304347797E-2</v>
      </c>
      <c r="H542" s="11">
        <v>0</v>
      </c>
      <c r="I542" s="11">
        <v>0</v>
      </c>
    </row>
    <row r="543" spans="1:9" x14ac:dyDescent="0.2">
      <c r="A543" s="11">
        <v>52</v>
      </c>
      <c r="B543" s="11" t="s">
        <v>250</v>
      </c>
      <c r="C543" s="11" t="s">
        <v>492</v>
      </c>
      <c r="D543" s="11">
        <v>34</v>
      </c>
      <c r="E543" s="11">
        <v>0.36956521739130399</v>
      </c>
      <c r="F543" s="11">
        <v>34</v>
      </c>
      <c r="G543" s="11">
        <v>0.36956521739130399</v>
      </c>
      <c r="H543" s="11">
        <v>0</v>
      </c>
      <c r="I543" s="11">
        <v>0</v>
      </c>
    </row>
    <row r="544" spans="1:9" x14ac:dyDescent="0.2">
      <c r="A544" s="11">
        <v>52</v>
      </c>
      <c r="B544" s="11" t="s">
        <v>250</v>
      </c>
      <c r="C544" s="11" t="s">
        <v>487</v>
      </c>
      <c r="D544" s="11">
        <v>1</v>
      </c>
      <c r="E544" s="11">
        <v>1.0869565217391301E-2</v>
      </c>
      <c r="F544" s="11">
        <v>1</v>
      </c>
      <c r="G544" s="11">
        <v>1.0869565217391301E-2</v>
      </c>
      <c r="H544" s="11">
        <v>0</v>
      </c>
      <c r="I544" s="11">
        <v>0</v>
      </c>
    </row>
    <row r="545" spans="1:9" x14ac:dyDescent="0.2">
      <c r="A545" s="11">
        <v>52</v>
      </c>
      <c r="B545" s="11" t="s">
        <v>250</v>
      </c>
      <c r="C545" s="11" t="s">
        <v>491</v>
      </c>
      <c r="D545" s="11">
        <v>2</v>
      </c>
      <c r="E545" s="11">
        <v>2.1739130434782601E-2</v>
      </c>
      <c r="F545" s="11">
        <v>2</v>
      </c>
      <c r="G545" s="11">
        <v>2.1739130434782601E-2</v>
      </c>
      <c r="H545" s="11">
        <v>0</v>
      </c>
      <c r="I545" s="11">
        <v>0</v>
      </c>
    </row>
    <row r="546" spans="1:9" x14ac:dyDescent="0.2">
      <c r="A546" s="11">
        <v>53</v>
      </c>
      <c r="B546" s="11" t="s">
        <v>209</v>
      </c>
      <c r="C546" s="11" t="s">
        <v>493</v>
      </c>
      <c r="D546" s="11">
        <v>2</v>
      </c>
      <c r="E546" s="11">
        <v>5.8498347421685301E-5</v>
      </c>
      <c r="F546" s="11">
        <v>2</v>
      </c>
      <c r="G546" s="11">
        <v>5.8501769678532803E-5</v>
      </c>
      <c r="H546" s="11">
        <v>0</v>
      </c>
      <c r="I546" s="11">
        <v>0</v>
      </c>
    </row>
    <row r="547" spans="1:9" x14ac:dyDescent="0.2">
      <c r="A547" s="11">
        <v>54</v>
      </c>
      <c r="B547" s="11" t="s">
        <v>259</v>
      </c>
      <c r="C547" s="11" t="s">
        <v>489</v>
      </c>
      <c r="D547" s="11">
        <v>23</v>
      </c>
      <c r="E547" s="11">
        <v>0.14838709677419401</v>
      </c>
      <c r="F547" s="11">
        <v>23</v>
      </c>
      <c r="G547" s="11">
        <v>0.147435897435897</v>
      </c>
      <c r="H547" s="11">
        <v>0</v>
      </c>
      <c r="I547" s="11">
        <v>0</v>
      </c>
    </row>
    <row r="548" spans="1:9" x14ac:dyDescent="0.2">
      <c r="A548" s="11">
        <v>54</v>
      </c>
      <c r="B548" s="11" t="s">
        <v>259</v>
      </c>
      <c r="C548" s="11" t="s">
        <v>492</v>
      </c>
      <c r="D548" s="11">
        <v>32</v>
      </c>
      <c r="E548" s="11">
        <v>0.206451612903226</v>
      </c>
      <c r="F548" s="11">
        <v>32</v>
      </c>
      <c r="G548" s="11">
        <v>0.20512820512820501</v>
      </c>
      <c r="H548" s="11">
        <v>0</v>
      </c>
      <c r="I548" s="11">
        <v>0</v>
      </c>
    </row>
    <row r="549" spans="1:9" x14ac:dyDescent="0.2">
      <c r="A549" s="11">
        <v>54</v>
      </c>
      <c r="B549" s="11" t="s">
        <v>259</v>
      </c>
      <c r="C549" s="11" t="s">
        <v>490</v>
      </c>
      <c r="D549" s="11">
        <v>6</v>
      </c>
      <c r="E549" s="11">
        <v>3.8709677419354799E-2</v>
      </c>
      <c r="F549" s="11">
        <v>6</v>
      </c>
      <c r="G549" s="11">
        <v>3.8461538461538498E-2</v>
      </c>
      <c r="H549" s="11">
        <v>0</v>
      </c>
      <c r="I549" s="11">
        <v>0</v>
      </c>
    </row>
    <row r="550" spans="1:9" x14ac:dyDescent="0.2">
      <c r="A550" s="11">
        <v>54</v>
      </c>
      <c r="B550" s="11" t="s">
        <v>259</v>
      </c>
      <c r="C550" s="11" t="s">
        <v>494</v>
      </c>
      <c r="D550" s="11">
        <v>23</v>
      </c>
      <c r="E550" s="11">
        <v>0.14838709677419401</v>
      </c>
      <c r="F550" s="11">
        <v>23</v>
      </c>
      <c r="G550" s="11">
        <v>0.147435897435897</v>
      </c>
      <c r="H550" s="11">
        <v>0</v>
      </c>
      <c r="I550" s="11">
        <v>0</v>
      </c>
    </row>
    <row r="551" spans="1:9" x14ac:dyDescent="0.2">
      <c r="A551" s="11">
        <v>55</v>
      </c>
      <c r="B551" s="11" t="s">
        <v>302</v>
      </c>
      <c r="C551" s="11" t="s">
        <v>489</v>
      </c>
      <c r="D551" s="11">
        <v>32</v>
      </c>
      <c r="E551" s="11">
        <v>2.8571428571428598E-2</v>
      </c>
      <c r="F551" s="11">
        <v>32</v>
      </c>
      <c r="G551" s="11">
        <v>2.9684601113172501E-2</v>
      </c>
      <c r="H551" s="11">
        <v>0</v>
      </c>
      <c r="I551" s="11">
        <v>0</v>
      </c>
    </row>
    <row r="552" spans="1:9" x14ac:dyDescent="0.2">
      <c r="A552" s="11">
        <v>55</v>
      </c>
      <c r="B552" s="11" t="s">
        <v>302</v>
      </c>
      <c r="C552" s="11" t="s">
        <v>495</v>
      </c>
      <c r="D552" s="11">
        <v>29</v>
      </c>
      <c r="E552" s="11">
        <v>2.5892857142857099E-2</v>
      </c>
      <c r="F552" s="11">
        <v>29</v>
      </c>
      <c r="G552" s="11">
        <v>2.6901669758812599E-2</v>
      </c>
      <c r="H552" s="11">
        <v>0</v>
      </c>
      <c r="I552" s="11">
        <v>0</v>
      </c>
    </row>
    <row r="553" spans="1:9" x14ac:dyDescent="0.2">
      <c r="A553" s="11">
        <v>55</v>
      </c>
      <c r="B553" s="11" t="s">
        <v>302</v>
      </c>
      <c r="C553" s="11" t="s">
        <v>493</v>
      </c>
      <c r="D553" s="11">
        <v>1</v>
      </c>
      <c r="E553" s="11">
        <v>8.9285714285714305E-4</v>
      </c>
      <c r="F553" s="11">
        <v>1</v>
      </c>
      <c r="G553" s="11">
        <v>9.2764378478664205E-4</v>
      </c>
      <c r="H553" s="11">
        <v>0</v>
      </c>
      <c r="I553" s="11">
        <v>0</v>
      </c>
    </row>
    <row r="554" spans="1:9" x14ac:dyDescent="0.2">
      <c r="A554" s="11">
        <v>55</v>
      </c>
      <c r="B554" s="11" t="s">
        <v>302</v>
      </c>
      <c r="C554" s="11" t="s">
        <v>491</v>
      </c>
      <c r="D554" s="11">
        <v>15</v>
      </c>
      <c r="E554" s="11">
        <v>1.33928571428571E-2</v>
      </c>
      <c r="F554" s="11">
        <v>15</v>
      </c>
      <c r="G554" s="11">
        <v>1.3914656771799601E-2</v>
      </c>
      <c r="H554" s="11">
        <v>0</v>
      </c>
      <c r="I554" s="11">
        <v>0</v>
      </c>
    </row>
    <row r="555" spans="1:9" x14ac:dyDescent="0.2">
      <c r="A555" s="11">
        <v>56</v>
      </c>
      <c r="B555" s="11" t="s">
        <v>271</v>
      </c>
      <c r="C555" s="11" t="s">
        <v>490</v>
      </c>
      <c r="D555" s="11">
        <v>1</v>
      </c>
      <c r="E555" s="11">
        <v>1</v>
      </c>
      <c r="F555" s="11">
        <v>1</v>
      </c>
      <c r="G555" s="11">
        <v>1</v>
      </c>
      <c r="H555" s="11">
        <v>0</v>
      </c>
      <c r="I555" s="11">
        <v>0</v>
      </c>
    </row>
    <row r="556" spans="1:9" x14ac:dyDescent="0.2">
      <c r="A556" s="11">
        <v>57</v>
      </c>
      <c r="B556" s="11" t="s">
        <v>272</v>
      </c>
      <c r="C556" s="11" t="s">
        <v>488</v>
      </c>
      <c r="D556" s="11">
        <v>1</v>
      </c>
      <c r="E556" s="11">
        <v>1.05263157894737E-2</v>
      </c>
      <c r="F556" s="11">
        <v>1</v>
      </c>
      <c r="G556" s="11">
        <v>1.0752688172042999E-2</v>
      </c>
      <c r="H556" s="11">
        <v>0</v>
      </c>
      <c r="I556" s="11">
        <v>0</v>
      </c>
    </row>
    <row r="557" spans="1:9" x14ac:dyDescent="0.2">
      <c r="A557" s="11">
        <v>57</v>
      </c>
      <c r="B557" s="11" t="s">
        <v>272</v>
      </c>
      <c r="C557" s="11" t="s">
        <v>490</v>
      </c>
      <c r="D557" s="11">
        <v>8</v>
      </c>
      <c r="E557" s="11">
        <v>8.42105263157895E-2</v>
      </c>
      <c r="F557" s="11">
        <v>8</v>
      </c>
      <c r="G557" s="11">
        <v>8.6021505376344107E-2</v>
      </c>
      <c r="H557" s="11">
        <v>0</v>
      </c>
      <c r="I557" s="11">
        <v>0</v>
      </c>
    </row>
    <row r="558" spans="1:9" x14ac:dyDescent="0.2">
      <c r="A558" s="11">
        <v>57</v>
      </c>
      <c r="B558" s="11" t="s">
        <v>272</v>
      </c>
      <c r="C558" s="11" t="s">
        <v>487</v>
      </c>
      <c r="D558" s="11">
        <v>9</v>
      </c>
      <c r="E558" s="11">
        <v>9.4736842105263203E-2</v>
      </c>
      <c r="F558" s="11">
        <v>9</v>
      </c>
      <c r="G558" s="11">
        <v>9.6774193548387094E-2</v>
      </c>
      <c r="H558" s="11">
        <v>0</v>
      </c>
      <c r="I558" s="11">
        <v>0</v>
      </c>
    </row>
    <row r="559" spans="1:9" x14ac:dyDescent="0.2">
      <c r="A559" s="11">
        <v>58</v>
      </c>
      <c r="B559" s="11" t="s">
        <v>290</v>
      </c>
      <c r="C559" s="11" t="s">
        <v>495</v>
      </c>
      <c r="D559" s="11">
        <v>16</v>
      </c>
      <c r="E559" s="11">
        <v>2.8169014084507001E-2</v>
      </c>
      <c r="F559" s="11">
        <v>16</v>
      </c>
      <c r="G559" s="11">
        <v>2.92504570383912E-2</v>
      </c>
      <c r="H559" s="11">
        <v>0</v>
      </c>
      <c r="I559" s="11">
        <v>0</v>
      </c>
    </row>
    <row r="560" spans="1:9" x14ac:dyDescent="0.2">
      <c r="A560" s="11">
        <v>58</v>
      </c>
      <c r="B560" s="11" t="s">
        <v>290</v>
      </c>
      <c r="C560" s="11" t="s">
        <v>494</v>
      </c>
      <c r="D560" s="11">
        <v>83</v>
      </c>
      <c r="E560" s="11">
        <v>0.14612676056338</v>
      </c>
      <c r="F560" s="11">
        <v>83</v>
      </c>
      <c r="G560" s="11">
        <v>0.15173674588665401</v>
      </c>
      <c r="H560" s="11">
        <v>0</v>
      </c>
      <c r="I560" s="11">
        <v>0</v>
      </c>
    </row>
    <row r="561" spans="1:9" x14ac:dyDescent="0.2">
      <c r="A561" s="11">
        <v>58</v>
      </c>
      <c r="B561" s="11" t="s">
        <v>290</v>
      </c>
      <c r="C561" s="11" t="s">
        <v>491</v>
      </c>
      <c r="D561" s="11">
        <v>4</v>
      </c>
      <c r="E561" s="11">
        <v>7.0422535211267599E-3</v>
      </c>
      <c r="F561" s="11">
        <v>4</v>
      </c>
      <c r="G561" s="11">
        <v>7.3126142595978097E-3</v>
      </c>
      <c r="H561" s="11">
        <v>0</v>
      </c>
      <c r="I561" s="11">
        <v>0</v>
      </c>
    </row>
    <row r="562" spans="1:9" x14ac:dyDescent="0.2">
      <c r="A562" s="11">
        <v>59</v>
      </c>
      <c r="B562" s="11" t="s">
        <v>298</v>
      </c>
      <c r="C562" s="11" t="s">
        <v>491</v>
      </c>
      <c r="D562" s="11">
        <v>55</v>
      </c>
      <c r="E562" s="11">
        <v>5.7651991614255799E-2</v>
      </c>
      <c r="F562" s="11">
        <v>55</v>
      </c>
      <c r="G562" s="11">
        <v>5.8386411889596597E-2</v>
      </c>
      <c r="H562" s="11">
        <v>0</v>
      </c>
      <c r="I562" s="11">
        <v>0</v>
      </c>
    </row>
    <row r="563" spans="1:9" x14ac:dyDescent="0.2">
      <c r="A563" s="11">
        <v>6</v>
      </c>
      <c r="B563" s="11" t="s">
        <v>230</v>
      </c>
      <c r="C563" s="11" t="s">
        <v>493</v>
      </c>
      <c r="D563" s="11">
        <v>5</v>
      </c>
      <c r="E563" s="11">
        <v>8.4932903006624801E-4</v>
      </c>
      <c r="F563" s="11">
        <v>5</v>
      </c>
      <c r="G563" s="11">
        <v>8.7611704923777796E-4</v>
      </c>
      <c r="H563" s="11">
        <v>0</v>
      </c>
      <c r="I563" s="11">
        <v>0</v>
      </c>
    </row>
    <row r="564" spans="1:9" x14ac:dyDescent="0.2">
      <c r="A564" s="11">
        <v>60</v>
      </c>
      <c r="B564" s="11" t="s">
        <v>273</v>
      </c>
      <c r="C564" s="11" t="s">
        <v>492</v>
      </c>
      <c r="D564" s="11">
        <v>1</v>
      </c>
      <c r="E564" s="11">
        <v>0.02</v>
      </c>
      <c r="F564" s="11">
        <v>1</v>
      </c>
      <c r="G564" s="11">
        <v>2.1739130434782601E-2</v>
      </c>
      <c r="H564" s="11">
        <v>0</v>
      </c>
      <c r="I564" s="11">
        <v>0</v>
      </c>
    </row>
    <row r="565" spans="1:9" x14ac:dyDescent="0.2">
      <c r="A565" s="11">
        <v>60</v>
      </c>
      <c r="B565" s="11" t="s">
        <v>273</v>
      </c>
      <c r="C565" s="11" t="s">
        <v>488</v>
      </c>
      <c r="D565" s="11">
        <v>9</v>
      </c>
      <c r="E565" s="11">
        <v>0.18</v>
      </c>
      <c r="F565" s="11">
        <v>9</v>
      </c>
      <c r="G565" s="11">
        <v>0.19565217391304299</v>
      </c>
      <c r="H565" s="11">
        <v>0</v>
      </c>
      <c r="I565" s="11">
        <v>0</v>
      </c>
    </row>
    <row r="566" spans="1:9" x14ac:dyDescent="0.2">
      <c r="A566" s="11">
        <v>61</v>
      </c>
      <c r="B566" s="11" t="s">
        <v>274</v>
      </c>
      <c r="C566" s="11" t="s">
        <v>492</v>
      </c>
      <c r="D566" s="11">
        <v>9</v>
      </c>
      <c r="E566" s="11">
        <v>4.91803278688525E-2</v>
      </c>
      <c r="F566" s="11">
        <v>9</v>
      </c>
      <c r="G566" s="11">
        <v>4.86486486486487E-2</v>
      </c>
      <c r="H566" s="11">
        <v>0</v>
      </c>
      <c r="I566" s="11">
        <v>0</v>
      </c>
    </row>
    <row r="567" spans="1:9" x14ac:dyDescent="0.2">
      <c r="A567" s="11">
        <v>61</v>
      </c>
      <c r="B567" s="11" t="s">
        <v>274</v>
      </c>
      <c r="C567" s="11" t="s">
        <v>488</v>
      </c>
      <c r="D567" s="11">
        <v>7</v>
      </c>
      <c r="E567" s="11">
        <v>3.8251366120218601E-2</v>
      </c>
      <c r="F567" s="11">
        <v>7</v>
      </c>
      <c r="G567" s="11">
        <v>3.7837837837837798E-2</v>
      </c>
      <c r="H567" s="11">
        <v>0</v>
      </c>
      <c r="I567" s="11">
        <v>0</v>
      </c>
    </row>
    <row r="568" spans="1:9" x14ac:dyDescent="0.2">
      <c r="A568" s="11">
        <v>61</v>
      </c>
      <c r="B568" s="11" t="s">
        <v>274</v>
      </c>
      <c r="C568" s="11" t="s">
        <v>490</v>
      </c>
      <c r="D568" s="11">
        <v>1</v>
      </c>
      <c r="E568" s="11">
        <v>5.4644808743169399E-3</v>
      </c>
      <c r="F568" s="11">
        <v>1</v>
      </c>
      <c r="G568" s="11">
        <v>5.40540540540541E-3</v>
      </c>
      <c r="H568" s="11">
        <v>0</v>
      </c>
      <c r="I568" s="11">
        <v>0</v>
      </c>
    </row>
    <row r="569" spans="1:9" x14ac:dyDescent="0.2">
      <c r="A569" s="11">
        <v>62</v>
      </c>
      <c r="B569" s="11" t="s">
        <v>275</v>
      </c>
      <c r="C569" s="11" t="s">
        <v>489</v>
      </c>
      <c r="D569" s="11">
        <v>1</v>
      </c>
      <c r="E569" s="11">
        <v>3.4482758620689703E-2</v>
      </c>
      <c r="F569" s="11">
        <v>1</v>
      </c>
      <c r="G569" s="11">
        <v>3.4482758620689703E-2</v>
      </c>
      <c r="H569" s="11">
        <v>0</v>
      </c>
      <c r="I569" s="11">
        <v>0</v>
      </c>
    </row>
    <row r="570" spans="1:9" x14ac:dyDescent="0.2">
      <c r="A570" s="11">
        <v>62</v>
      </c>
      <c r="B570" s="11" t="s">
        <v>275</v>
      </c>
      <c r="C570" s="11" t="s">
        <v>492</v>
      </c>
      <c r="D570" s="11">
        <v>10</v>
      </c>
      <c r="E570" s="11">
        <v>0.34482758620689702</v>
      </c>
      <c r="F570" s="11">
        <v>10</v>
      </c>
      <c r="G570" s="11">
        <v>0.34482758620689702</v>
      </c>
      <c r="H570" s="11">
        <v>0</v>
      </c>
      <c r="I570" s="11">
        <v>0</v>
      </c>
    </row>
    <row r="571" spans="1:9" x14ac:dyDescent="0.2">
      <c r="A571" s="11">
        <v>62</v>
      </c>
      <c r="B571" s="11" t="s">
        <v>275</v>
      </c>
      <c r="C571" s="11" t="s">
        <v>490</v>
      </c>
      <c r="D571" s="11">
        <v>8</v>
      </c>
      <c r="E571" s="11">
        <v>0.27586206896551702</v>
      </c>
      <c r="F571" s="11">
        <v>8</v>
      </c>
      <c r="G571" s="11">
        <v>0.27586206896551702</v>
      </c>
      <c r="H571" s="11">
        <v>0</v>
      </c>
      <c r="I571" s="11">
        <v>0</v>
      </c>
    </row>
    <row r="572" spans="1:9" x14ac:dyDescent="0.2">
      <c r="A572" s="11">
        <v>62</v>
      </c>
      <c r="B572" s="11" t="s">
        <v>275</v>
      </c>
      <c r="C572" s="11" t="s">
        <v>494</v>
      </c>
      <c r="D572" s="11">
        <v>10</v>
      </c>
      <c r="E572" s="11">
        <v>0.34482758620689702</v>
      </c>
      <c r="F572" s="11">
        <v>10</v>
      </c>
      <c r="G572" s="11">
        <v>0.34482758620689702</v>
      </c>
      <c r="H572" s="11">
        <v>0</v>
      </c>
      <c r="I572" s="11">
        <v>0</v>
      </c>
    </row>
    <row r="573" spans="1:9" x14ac:dyDescent="0.2">
      <c r="A573" s="11">
        <v>63</v>
      </c>
      <c r="B573" s="11" t="s">
        <v>205</v>
      </c>
      <c r="C573" s="11" t="s">
        <v>493</v>
      </c>
      <c r="D573" s="11">
        <v>4</v>
      </c>
      <c r="E573" s="11">
        <v>1.9015021867275101E-4</v>
      </c>
      <c r="F573" s="11">
        <v>4</v>
      </c>
      <c r="G573" s="11">
        <v>1.9173617102866499E-4</v>
      </c>
      <c r="H573" s="11">
        <v>0</v>
      </c>
      <c r="I573" s="11">
        <v>0</v>
      </c>
    </row>
    <row r="574" spans="1:9" x14ac:dyDescent="0.2">
      <c r="A574" s="11">
        <v>64</v>
      </c>
      <c r="B574" s="11" t="s">
        <v>303</v>
      </c>
      <c r="C574" s="11" t="s">
        <v>494</v>
      </c>
      <c r="D574" s="11">
        <v>24</v>
      </c>
      <c r="E574" s="11">
        <v>4.4444444444444398E-2</v>
      </c>
      <c r="F574" s="11">
        <v>24</v>
      </c>
      <c r="G574" s="11">
        <v>4.57142857142857E-2</v>
      </c>
      <c r="H574" s="11">
        <v>0</v>
      </c>
      <c r="I574" s="11">
        <v>0</v>
      </c>
    </row>
    <row r="575" spans="1:9" x14ac:dyDescent="0.2">
      <c r="A575" s="11">
        <v>64</v>
      </c>
      <c r="B575" s="11" t="s">
        <v>303</v>
      </c>
      <c r="C575" s="11" t="s">
        <v>487</v>
      </c>
      <c r="D575" s="11">
        <v>21</v>
      </c>
      <c r="E575" s="11">
        <v>3.8888888888888903E-2</v>
      </c>
      <c r="F575" s="11">
        <v>21</v>
      </c>
      <c r="G575" s="11">
        <v>0.04</v>
      </c>
      <c r="H575" s="11">
        <v>0</v>
      </c>
      <c r="I575" s="11">
        <v>0</v>
      </c>
    </row>
    <row r="576" spans="1:9" x14ac:dyDescent="0.2">
      <c r="A576" s="11">
        <v>64</v>
      </c>
      <c r="B576" s="11" t="s">
        <v>303</v>
      </c>
      <c r="C576" s="11" t="s">
        <v>491</v>
      </c>
      <c r="D576" s="11">
        <v>3</v>
      </c>
      <c r="E576" s="11">
        <v>5.5555555555555601E-3</v>
      </c>
      <c r="F576" s="11">
        <v>3</v>
      </c>
      <c r="G576" s="11">
        <v>5.7142857142857099E-3</v>
      </c>
      <c r="H576" s="11">
        <v>0</v>
      </c>
      <c r="I576" s="11">
        <v>0</v>
      </c>
    </row>
    <row r="577" spans="1:9" x14ac:dyDescent="0.2">
      <c r="A577" s="11">
        <v>65</v>
      </c>
      <c r="B577" s="11" t="s">
        <v>255</v>
      </c>
      <c r="C577" s="11" t="s">
        <v>490</v>
      </c>
      <c r="D577" s="11">
        <v>9</v>
      </c>
      <c r="E577" s="11">
        <v>0.02</v>
      </c>
      <c r="F577" s="11">
        <v>9</v>
      </c>
      <c r="G577" s="11">
        <v>2.1276595744680899E-2</v>
      </c>
      <c r="H577" s="11">
        <v>0</v>
      </c>
      <c r="I577" s="11">
        <v>0</v>
      </c>
    </row>
    <row r="578" spans="1:9" x14ac:dyDescent="0.2">
      <c r="A578" s="11">
        <v>65</v>
      </c>
      <c r="B578" s="11" t="s">
        <v>255</v>
      </c>
      <c r="C578" s="11" t="s">
        <v>487</v>
      </c>
      <c r="D578" s="11">
        <v>128</v>
      </c>
      <c r="E578" s="11">
        <v>0.284444444444444</v>
      </c>
      <c r="F578" s="11">
        <v>128</v>
      </c>
      <c r="G578" s="11">
        <v>0.30260047281323899</v>
      </c>
      <c r="H578" s="11">
        <v>0</v>
      </c>
      <c r="I578" s="11">
        <v>0</v>
      </c>
    </row>
    <row r="579" spans="1:9" x14ac:dyDescent="0.2">
      <c r="A579" s="11">
        <v>66</v>
      </c>
      <c r="B579" s="11" t="s">
        <v>220</v>
      </c>
      <c r="C579" s="11" t="s">
        <v>495</v>
      </c>
      <c r="D579" s="11">
        <v>2</v>
      </c>
      <c r="E579" s="11">
        <v>4.9492699826775505E-4</v>
      </c>
      <c r="F579" s="11">
        <v>2</v>
      </c>
      <c r="G579" s="11">
        <v>4.9431537320810705E-4</v>
      </c>
      <c r="H579" s="11">
        <v>0</v>
      </c>
      <c r="I579" s="11">
        <v>0</v>
      </c>
    </row>
    <row r="580" spans="1:9" x14ac:dyDescent="0.2">
      <c r="A580" s="11">
        <v>66</v>
      </c>
      <c r="B580" s="11" t="s">
        <v>220</v>
      </c>
      <c r="C580" s="11" t="s">
        <v>490</v>
      </c>
      <c r="D580" s="11">
        <v>1369</v>
      </c>
      <c r="E580" s="11">
        <v>0.33877753031427899</v>
      </c>
      <c r="F580" s="11">
        <v>1369</v>
      </c>
      <c r="G580" s="11">
        <v>0.33835887296094902</v>
      </c>
      <c r="H580" s="11">
        <v>0</v>
      </c>
      <c r="I580" s="11">
        <v>0</v>
      </c>
    </row>
    <row r="581" spans="1:9" x14ac:dyDescent="0.2">
      <c r="A581" s="11">
        <v>67</v>
      </c>
      <c r="B581" s="11" t="s">
        <v>202</v>
      </c>
      <c r="C581" s="11" t="s">
        <v>493</v>
      </c>
      <c r="D581" s="11">
        <v>34</v>
      </c>
      <c r="E581" s="11">
        <v>4.9061341106188905E-4</v>
      </c>
      <c r="F581" s="11">
        <v>34</v>
      </c>
      <c r="G581" s="11">
        <v>5.00419469260998E-4</v>
      </c>
      <c r="H581" s="11">
        <v>0</v>
      </c>
      <c r="I581" s="11">
        <v>0</v>
      </c>
    </row>
    <row r="582" spans="1:9" x14ac:dyDescent="0.2">
      <c r="A582" s="11">
        <v>68</v>
      </c>
      <c r="B582" s="11" t="s">
        <v>276</v>
      </c>
      <c r="C582" s="11" t="s">
        <v>489</v>
      </c>
      <c r="D582" s="11">
        <v>2</v>
      </c>
      <c r="E582" s="11">
        <v>1.19760479041916E-2</v>
      </c>
      <c r="F582" s="11">
        <v>2</v>
      </c>
      <c r="G582" s="11">
        <v>1.06951871657754E-2</v>
      </c>
      <c r="H582" s="11">
        <v>0</v>
      </c>
      <c r="I582" s="11">
        <v>0</v>
      </c>
    </row>
    <row r="583" spans="1:9" x14ac:dyDescent="0.2">
      <c r="A583" s="11">
        <v>68</v>
      </c>
      <c r="B583" s="11" t="s">
        <v>276</v>
      </c>
      <c r="C583" s="11" t="s">
        <v>487</v>
      </c>
      <c r="D583" s="11">
        <v>8</v>
      </c>
      <c r="E583" s="11">
        <v>4.7904191616766498E-2</v>
      </c>
      <c r="F583" s="11">
        <v>8</v>
      </c>
      <c r="G583" s="11">
        <v>4.2780748663101602E-2</v>
      </c>
      <c r="H583" s="11">
        <v>0</v>
      </c>
      <c r="I583" s="11">
        <v>0</v>
      </c>
    </row>
    <row r="584" spans="1:9" x14ac:dyDescent="0.2">
      <c r="A584" s="11">
        <v>69</v>
      </c>
      <c r="B584" s="11" t="s">
        <v>277</v>
      </c>
      <c r="C584" s="11" t="s">
        <v>489</v>
      </c>
      <c r="D584" s="11">
        <v>1</v>
      </c>
      <c r="E584" s="11">
        <v>1.4285714285714299E-2</v>
      </c>
      <c r="F584" s="11">
        <v>1</v>
      </c>
      <c r="G584" s="11">
        <v>1.3698630136986301E-2</v>
      </c>
      <c r="H584" s="11">
        <v>0</v>
      </c>
      <c r="I584" s="11">
        <v>0</v>
      </c>
    </row>
    <row r="585" spans="1:9" x14ac:dyDescent="0.2">
      <c r="A585" s="11">
        <v>69</v>
      </c>
      <c r="B585" s="11" t="s">
        <v>277</v>
      </c>
      <c r="C585" s="11" t="s">
        <v>492</v>
      </c>
      <c r="D585" s="11">
        <v>4</v>
      </c>
      <c r="E585" s="11">
        <v>5.7142857142857099E-2</v>
      </c>
      <c r="F585" s="11">
        <v>4</v>
      </c>
      <c r="G585" s="11">
        <v>5.4794520547945202E-2</v>
      </c>
      <c r="H585" s="11">
        <v>0</v>
      </c>
      <c r="I585" s="11">
        <v>0</v>
      </c>
    </row>
    <row r="586" spans="1:9" x14ac:dyDescent="0.2">
      <c r="A586" s="11">
        <v>69</v>
      </c>
      <c r="B586" s="11" t="s">
        <v>277</v>
      </c>
      <c r="C586" s="11" t="s">
        <v>490</v>
      </c>
      <c r="D586" s="11">
        <v>1</v>
      </c>
      <c r="E586" s="11">
        <v>1.4285714285714299E-2</v>
      </c>
      <c r="F586" s="11">
        <v>1</v>
      </c>
      <c r="G586" s="11">
        <v>1.3698630136986301E-2</v>
      </c>
      <c r="H586" s="11">
        <v>0</v>
      </c>
      <c r="I586" s="11">
        <v>0</v>
      </c>
    </row>
    <row r="587" spans="1:9" x14ac:dyDescent="0.2">
      <c r="A587" s="11">
        <v>7</v>
      </c>
      <c r="B587" s="11" t="s">
        <v>299</v>
      </c>
      <c r="C587" s="11" t="s">
        <v>492</v>
      </c>
      <c r="D587" s="11">
        <v>14</v>
      </c>
      <c r="E587" s="11">
        <v>0.107692307692308</v>
      </c>
      <c r="F587" s="11">
        <v>14</v>
      </c>
      <c r="G587" s="11">
        <v>9.5890410958904104E-2</v>
      </c>
      <c r="H587" s="11">
        <v>0</v>
      </c>
      <c r="I587" s="11">
        <v>0</v>
      </c>
    </row>
    <row r="588" spans="1:9" x14ac:dyDescent="0.2">
      <c r="A588" s="11">
        <v>7</v>
      </c>
      <c r="B588" s="11" t="s">
        <v>299</v>
      </c>
      <c r="C588" s="11" t="s">
        <v>488</v>
      </c>
      <c r="D588" s="11">
        <v>7</v>
      </c>
      <c r="E588" s="11">
        <v>5.3846153846153801E-2</v>
      </c>
      <c r="F588" s="11">
        <v>7</v>
      </c>
      <c r="G588" s="11">
        <v>4.7945205479452101E-2</v>
      </c>
      <c r="H588" s="11">
        <v>0</v>
      </c>
      <c r="I588" s="11">
        <v>0</v>
      </c>
    </row>
    <row r="589" spans="1:9" x14ac:dyDescent="0.2">
      <c r="A589" s="11">
        <v>7</v>
      </c>
      <c r="B589" s="11" t="s">
        <v>299</v>
      </c>
      <c r="C589" s="11" t="s">
        <v>494</v>
      </c>
      <c r="D589" s="11">
        <v>5</v>
      </c>
      <c r="E589" s="11">
        <v>3.8461538461538498E-2</v>
      </c>
      <c r="F589" s="11">
        <v>5</v>
      </c>
      <c r="G589" s="11">
        <v>3.42465753424658E-2</v>
      </c>
      <c r="H589" s="11">
        <v>0</v>
      </c>
      <c r="I589" s="11">
        <v>0</v>
      </c>
    </row>
    <row r="590" spans="1:9" x14ac:dyDescent="0.2">
      <c r="A590" s="11">
        <v>7</v>
      </c>
      <c r="B590" s="11" t="s">
        <v>299</v>
      </c>
      <c r="C590" s="11" t="s">
        <v>487</v>
      </c>
      <c r="D590" s="11">
        <v>2</v>
      </c>
      <c r="E590" s="11">
        <v>1.5384615384615399E-2</v>
      </c>
      <c r="F590" s="11">
        <v>2</v>
      </c>
      <c r="G590" s="11">
        <v>1.3698630136986301E-2</v>
      </c>
      <c r="H590" s="11">
        <v>0</v>
      </c>
      <c r="I590" s="11">
        <v>0</v>
      </c>
    </row>
    <row r="591" spans="1:9" x14ac:dyDescent="0.2">
      <c r="A591" s="11">
        <v>70</v>
      </c>
      <c r="B591" s="11" t="s">
        <v>214</v>
      </c>
      <c r="C591" s="11" t="s">
        <v>487</v>
      </c>
      <c r="D591" s="11">
        <v>250</v>
      </c>
      <c r="E591" s="11">
        <v>4.8914106828409302E-3</v>
      </c>
      <c r="F591" s="11">
        <v>250</v>
      </c>
      <c r="G591" s="11">
        <v>4.9496129402680699E-3</v>
      </c>
      <c r="H591" s="11">
        <v>0</v>
      </c>
      <c r="I591" s="11">
        <v>0</v>
      </c>
    </row>
    <row r="592" spans="1:9" x14ac:dyDescent="0.2">
      <c r="A592" s="11">
        <v>71</v>
      </c>
      <c r="B592" s="11" t="s">
        <v>278</v>
      </c>
      <c r="C592" s="11" t="s">
        <v>489</v>
      </c>
      <c r="D592" s="11">
        <v>6</v>
      </c>
      <c r="E592" s="11">
        <v>0.22222222222222199</v>
      </c>
      <c r="F592" s="11">
        <v>6</v>
      </c>
      <c r="G592" s="11">
        <v>0.214285714285714</v>
      </c>
      <c r="H592" s="11">
        <v>0</v>
      </c>
      <c r="I592" s="11">
        <v>0</v>
      </c>
    </row>
    <row r="593" spans="1:9" x14ac:dyDescent="0.2">
      <c r="A593" s="11">
        <v>71</v>
      </c>
      <c r="B593" s="11" t="s">
        <v>278</v>
      </c>
      <c r="C593" s="11" t="s">
        <v>490</v>
      </c>
      <c r="D593" s="11">
        <v>6</v>
      </c>
      <c r="E593" s="11">
        <v>0.22222222222222199</v>
      </c>
      <c r="F593" s="11">
        <v>6</v>
      </c>
      <c r="G593" s="11">
        <v>0.214285714285714</v>
      </c>
      <c r="H593" s="11">
        <v>0</v>
      </c>
      <c r="I593" s="11">
        <v>0</v>
      </c>
    </row>
    <row r="594" spans="1:9" x14ac:dyDescent="0.2">
      <c r="A594" s="11">
        <v>71</v>
      </c>
      <c r="B594" s="11" t="s">
        <v>278</v>
      </c>
      <c r="C594" s="11" t="s">
        <v>493</v>
      </c>
      <c r="D594" s="11">
        <v>7</v>
      </c>
      <c r="E594" s="11">
        <v>0.25925925925925902</v>
      </c>
      <c r="F594" s="11">
        <v>7</v>
      </c>
      <c r="G594" s="11">
        <v>0.25</v>
      </c>
      <c r="H594" s="11">
        <v>0</v>
      </c>
      <c r="I594" s="11">
        <v>0</v>
      </c>
    </row>
    <row r="595" spans="1:9" x14ac:dyDescent="0.2">
      <c r="A595" s="11">
        <v>71</v>
      </c>
      <c r="B595" s="11" t="s">
        <v>278</v>
      </c>
      <c r="C595" s="11" t="s">
        <v>494</v>
      </c>
      <c r="D595" s="11">
        <v>3</v>
      </c>
      <c r="E595" s="11">
        <v>0.11111111111111099</v>
      </c>
      <c r="F595" s="11">
        <v>3</v>
      </c>
      <c r="G595" s="11">
        <v>0.107142857142857</v>
      </c>
      <c r="H595" s="11">
        <v>0</v>
      </c>
      <c r="I595" s="11">
        <v>0</v>
      </c>
    </row>
    <row r="596" spans="1:9" x14ac:dyDescent="0.2">
      <c r="A596" s="11">
        <v>72</v>
      </c>
      <c r="B596" s="11" t="s">
        <v>289</v>
      </c>
      <c r="C596" s="11" t="s">
        <v>489</v>
      </c>
      <c r="D596" s="11">
        <v>2</v>
      </c>
      <c r="E596" s="11">
        <v>2.40963855421687E-2</v>
      </c>
      <c r="F596" s="11">
        <v>2</v>
      </c>
      <c r="G596" s="11">
        <v>2.4691358024691398E-2</v>
      </c>
      <c r="H596" s="11">
        <v>0</v>
      </c>
      <c r="I596" s="11">
        <v>0</v>
      </c>
    </row>
    <row r="597" spans="1:9" x14ac:dyDescent="0.2">
      <c r="A597" s="11">
        <v>72</v>
      </c>
      <c r="B597" s="11" t="s">
        <v>289</v>
      </c>
      <c r="C597" s="11" t="s">
        <v>492</v>
      </c>
      <c r="D597" s="11">
        <v>25</v>
      </c>
      <c r="E597" s="11">
        <v>0.30120481927710802</v>
      </c>
      <c r="F597" s="11">
        <v>25</v>
      </c>
      <c r="G597" s="11">
        <v>0.30864197530864201</v>
      </c>
      <c r="H597" s="11">
        <v>0</v>
      </c>
      <c r="I597" s="11">
        <v>0</v>
      </c>
    </row>
    <row r="598" spans="1:9" x14ac:dyDescent="0.2">
      <c r="A598" s="11">
        <v>72</v>
      </c>
      <c r="B598" s="11" t="s">
        <v>289</v>
      </c>
      <c r="C598" s="11" t="s">
        <v>488</v>
      </c>
      <c r="D598" s="11">
        <v>2</v>
      </c>
      <c r="E598" s="11">
        <v>2.40963855421687E-2</v>
      </c>
      <c r="F598" s="11">
        <v>2</v>
      </c>
      <c r="G598" s="11">
        <v>2.4691358024691398E-2</v>
      </c>
      <c r="H598" s="11">
        <v>0</v>
      </c>
      <c r="I598" s="11">
        <v>0</v>
      </c>
    </row>
    <row r="599" spans="1:9" x14ac:dyDescent="0.2">
      <c r="A599" s="11">
        <v>72</v>
      </c>
      <c r="B599" s="11" t="s">
        <v>289</v>
      </c>
      <c r="C599" s="11" t="s">
        <v>487</v>
      </c>
      <c r="D599" s="11">
        <v>2</v>
      </c>
      <c r="E599" s="11">
        <v>2.40963855421687E-2</v>
      </c>
      <c r="F599" s="11">
        <v>2</v>
      </c>
      <c r="G599" s="11">
        <v>2.4691358024691398E-2</v>
      </c>
      <c r="H599" s="11">
        <v>0</v>
      </c>
      <c r="I599" s="11">
        <v>0</v>
      </c>
    </row>
    <row r="600" spans="1:9" x14ac:dyDescent="0.2">
      <c r="A600" s="11">
        <v>73</v>
      </c>
      <c r="B600" s="11" t="s">
        <v>240</v>
      </c>
      <c r="C600" s="11" t="s">
        <v>495</v>
      </c>
      <c r="D600" s="11">
        <v>2</v>
      </c>
      <c r="E600" s="11">
        <v>1.4170327334561399E-4</v>
      </c>
      <c r="F600" s="11">
        <v>2</v>
      </c>
      <c r="G600" s="11">
        <v>1.4221716561188899E-4</v>
      </c>
      <c r="H600" s="11">
        <v>0</v>
      </c>
      <c r="I600" s="11">
        <v>0</v>
      </c>
    </row>
    <row r="601" spans="1:9" x14ac:dyDescent="0.2">
      <c r="A601" s="11">
        <v>73</v>
      </c>
      <c r="B601" s="11" t="s">
        <v>240</v>
      </c>
      <c r="C601" s="11" t="s">
        <v>493</v>
      </c>
      <c r="D601" s="11">
        <v>5</v>
      </c>
      <c r="E601" s="11">
        <v>3.5425818336403601E-4</v>
      </c>
      <c r="F601" s="11">
        <v>5</v>
      </c>
      <c r="G601" s="11">
        <v>3.5554291402972298E-4</v>
      </c>
      <c r="H601" s="11">
        <v>0</v>
      </c>
      <c r="I601" s="11">
        <v>0</v>
      </c>
    </row>
    <row r="602" spans="1:9" x14ac:dyDescent="0.2">
      <c r="A602" s="11">
        <v>74</v>
      </c>
      <c r="B602" s="11" t="s">
        <v>279</v>
      </c>
      <c r="C602" s="11" t="s">
        <v>489</v>
      </c>
      <c r="D602" s="11">
        <v>8</v>
      </c>
      <c r="E602" s="11">
        <v>9.8887515451174298E-3</v>
      </c>
      <c r="F602" s="11">
        <v>8</v>
      </c>
      <c r="G602" s="11">
        <v>9.9378881987577591E-3</v>
      </c>
      <c r="H602" s="11">
        <v>0</v>
      </c>
      <c r="I602" s="11">
        <v>0</v>
      </c>
    </row>
    <row r="603" spans="1:9" x14ac:dyDescent="0.2">
      <c r="A603" s="11">
        <v>74</v>
      </c>
      <c r="B603" s="11" t="s">
        <v>279</v>
      </c>
      <c r="C603" s="11" t="s">
        <v>488</v>
      </c>
      <c r="D603" s="11">
        <v>18</v>
      </c>
      <c r="E603" s="11">
        <v>2.2249690976514198E-2</v>
      </c>
      <c r="F603" s="11">
        <v>18</v>
      </c>
      <c r="G603" s="11">
        <v>2.2360248447205001E-2</v>
      </c>
      <c r="H603" s="11">
        <v>0</v>
      </c>
      <c r="I603" s="11">
        <v>0</v>
      </c>
    </row>
    <row r="604" spans="1:9" x14ac:dyDescent="0.2">
      <c r="A604" s="11">
        <v>75</v>
      </c>
      <c r="B604" s="11" t="s">
        <v>280</v>
      </c>
      <c r="C604" s="11" t="s">
        <v>489</v>
      </c>
      <c r="D604" s="11">
        <v>3</v>
      </c>
      <c r="E604" s="11">
        <v>9.6774193548387094E-2</v>
      </c>
      <c r="F604" s="11">
        <v>3</v>
      </c>
      <c r="G604" s="11">
        <v>9.6774193548387094E-2</v>
      </c>
      <c r="H604" s="11">
        <v>0</v>
      </c>
      <c r="I604" s="11">
        <v>0</v>
      </c>
    </row>
    <row r="605" spans="1:9" x14ac:dyDescent="0.2">
      <c r="A605" s="11">
        <v>75</v>
      </c>
      <c r="B605" s="11" t="s">
        <v>280</v>
      </c>
      <c r="C605" s="11" t="s">
        <v>492</v>
      </c>
      <c r="D605" s="11">
        <v>13</v>
      </c>
      <c r="E605" s="11">
        <v>0.41935483870967699</v>
      </c>
      <c r="F605" s="11">
        <v>13</v>
      </c>
      <c r="G605" s="11">
        <v>0.41935483870967699</v>
      </c>
      <c r="H605" s="11">
        <v>0</v>
      </c>
      <c r="I605" s="11">
        <v>0</v>
      </c>
    </row>
    <row r="606" spans="1:9" x14ac:dyDescent="0.2">
      <c r="A606" s="11">
        <v>75</v>
      </c>
      <c r="B606" s="11" t="s">
        <v>280</v>
      </c>
      <c r="C606" s="11" t="s">
        <v>488</v>
      </c>
      <c r="D606" s="11">
        <v>1</v>
      </c>
      <c r="E606" s="11">
        <v>3.2258064516128997E-2</v>
      </c>
      <c r="F606" s="11">
        <v>1</v>
      </c>
      <c r="G606" s="11">
        <v>3.2258064516128997E-2</v>
      </c>
      <c r="H606" s="11">
        <v>0</v>
      </c>
      <c r="I606" s="11">
        <v>0</v>
      </c>
    </row>
    <row r="607" spans="1:9" x14ac:dyDescent="0.2">
      <c r="A607" s="11">
        <v>75</v>
      </c>
      <c r="B607" s="11" t="s">
        <v>280</v>
      </c>
      <c r="C607" s="11" t="s">
        <v>490</v>
      </c>
      <c r="D607" s="11">
        <v>7</v>
      </c>
      <c r="E607" s="11">
        <v>0.225806451612903</v>
      </c>
      <c r="F607" s="11">
        <v>7</v>
      </c>
      <c r="G607" s="11">
        <v>0.225806451612903</v>
      </c>
      <c r="H607" s="11">
        <v>0</v>
      </c>
      <c r="I607" s="11">
        <v>0</v>
      </c>
    </row>
    <row r="608" spans="1:9" x14ac:dyDescent="0.2">
      <c r="A608" s="11">
        <v>75</v>
      </c>
      <c r="B608" s="11" t="s">
        <v>280</v>
      </c>
      <c r="C608" s="11" t="s">
        <v>494</v>
      </c>
      <c r="D608" s="11">
        <v>6</v>
      </c>
      <c r="E608" s="11">
        <v>0.19354838709677399</v>
      </c>
      <c r="F608" s="11">
        <v>6</v>
      </c>
      <c r="G608" s="11">
        <v>0.19354838709677399</v>
      </c>
      <c r="H608" s="11">
        <v>0</v>
      </c>
      <c r="I608" s="11">
        <v>0</v>
      </c>
    </row>
    <row r="609" spans="1:9" x14ac:dyDescent="0.2">
      <c r="A609" s="11">
        <v>75</v>
      </c>
      <c r="B609" s="11" t="s">
        <v>280</v>
      </c>
      <c r="C609" s="11" t="s">
        <v>487</v>
      </c>
      <c r="D609" s="11">
        <v>1</v>
      </c>
      <c r="E609" s="11">
        <v>3.2258064516128997E-2</v>
      </c>
      <c r="F609" s="11">
        <v>1</v>
      </c>
      <c r="G609" s="11">
        <v>3.2258064516128997E-2</v>
      </c>
      <c r="H609" s="11">
        <v>0</v>
      </c>
      <c r="I609" s="11">
        <v>0</v>
      </c>
    </row>
    <row r="610" spans="1:9" x14ac:dyDescent="0.2">
      <c r="A610" s="11">
        <v>76</v>
      </c>
      <c r="B610" s="11" t="s">
        <v>265</v>
      </c>
      <c r="C610" s="11" t="s">
        <v>492</v>
      </c>
      <c r="D610" s="11">
        <v>10</v>
      </c>
      <c r="E610" s="11">
        <v>2.8818443804034598E-2</v>
      </c>
      <c r="F610" s="11">
        <v>10</v>
      </c>
      <c r="G610" s="11">
        <v>2.9325513196480898E-2</v>
      </c>
      <c r="H610" s="11">
        <v>0</v>
      </c>
      <c r="I610" s="11">
        <v>0</v>
      </c>
    </row>
    <row r="611" spans="1:9" x14ac:dyDescent="0.2">
      <c r="A611" s="11">
        <v>76</v>
      </c>
      <c r="B611" s="11" t="s">
        <v>265</v>
      </c>
      <c r="C611" s="11" t="s">
        <v>487</v>
      </c>
      <c r="D611" s="11">
        <v>1</v>
      </c>
      <c r="E611" s="11">
        <v>2.8818443804034602E-3</v>
      </c>
      <c r="F611" s="11">
        <v>1</v>
      </c>
      <c r="G611" s="11">
        <v>2.9325513196480899E-3</v>
      </c>
      <c r="H611" s="11">
        <v>0</v>
      </c>
      <c r="I611" s="11">
        <v>0</v>
      </c>
    </row>
    <row r="612" spans="1:9" x14ac:dyDescent="0.2">
      <c r="A612" s="11">
        <v>76</v>
      </c>
      <c r="B612" s="11" t="s">
        <v>265</v>
      </c>
      <c r="C612" s="11" t="s">
        <v>491</v>
      </c>
      <c r="D612" s="11">
        <v>6</v>
      </c>
      <c r="E612" s="11">
        <v>1.7291066282420799E-2</v>
      </c>
      <c r="F612" s="11">
        <v>6</v>
      </c>
      <c r="G612" s="11">
        <v>1.7595307917888599E-2</v>
      </c>
      <c r="H612" s="11">
        <v>0</v>
      </c>
      <c r="I612" s="11">
        <v>0</v>
      </c>
    </row>
    <row r="613" spans="1:9" x14ac:dyDescent="0.2">
      <c r="A613" s="11">
        <v>77</v>
      </c>
      <c r="B613" s="11" t="s">
        <v>238</v>
      </c>
      <c r="C613" s="11" t="s">
        <v>495</v>
      </c>
      <c r="D613" s="11">
        <v>11</v>
      </c>
      <c r="E613" s="11">
        <v>1.0546500479386401E-2</v>
      </c>
      <c r="F613" s="11">
        <v>11</v>
      </c>
      <c r="G613" s="11">
        <v>1.0934393638170999E-2</v>
      </c>
      <c r="H613" s="11">
        <v>0</v>
      </c>
      <c r="I613" s="11">
        <v>0</v>
      </c>
    </row>
    <row r="614" spans="1:9" x14ac:dyDescent="0.2">
      <c r="A614" s="11">
        <v>77</v>
      </c>
      <c r="B614" s="11" t="s">
        <v>238</v>
      </c>
      <c r="C614" s="11" t="s">
        <v>487</v>
      </c>
      <c r="D614" s="11">
        <v>36</v>
      </c>
      <c r="E614" s="11">
        <v>3.4515819750719101E-2</v>
      </c>
      <c r="F614" s="11">
        <v>36</v>
      </c>
      <c r="G614" s="11">
        <v>3.5785288270377698E-2</v>
      </c>
      <c r="H614" s="11">
        <v>0</v>
      </c>
      <c r="I614" s="11">
        <v>0</v>
      </c>
    </row>
    <row r="615" spans="1:9" x14ac:dyDescent="0.2">
      <c r="A615" s="11">
        <v>78</v>
      </c>
      <c r="B615" s="11" t="s">
        <v>239</v>
      </c>
      <c r="C615" s="11" t="s">
        <v>493</v>
      </c>
      <c r="D615" s="11">
        <v>2</v>
      </c>
      <c r="E615" s="11">
        <v>5.3290700772715203E-4</v>
      </c>
      <c r="F615" s="11">
        <v>2</v>
      </c>
      <c r="G615" s="11">
        <v>5.3547523427041502E-4</v>
      </c>
      <c r="H615" s="11">
        <v>0</v>
      </c>
      <c r="I615" s="11">
        <v>0</v>
      </c>
    </row>
    <row r="616" spans="1:9" x14ac:dyDescent="0.2">
      <c r="A616" s="11">
        <v>79</v>
      </c>
      <c r="B616" s="11" t="s">
        <v>296</v>
      </c>
      <c r="C616" s="11" t="s">
        <v>487</v>
      </c>
      <c r="D616" s="11">
        <v>99</v>
      </c>
      <c r="E616" s="11">
        <v>6.0661764705882401E-2</v>
      </c>
      <c r="F616" s="11">
        <v>99</v>
      </c>
      <c r="G616" s="11">
        <v>6.3706563706563704E-2</v>
      </c>
      <c r="H616" s="11">
        <v>0</v>
      </c>
      <c r="I616" s="11">
        <v>0</v>
      </c>
    </row>
    <row r="617" spans="1:9" x14ac:dyDescent="0.2">
      <c r="A617" s="11">
        <v>80</v>
      </c>
      <c r="B617" s="11" t="s">
        <v>241</v>
      </c>
      <c r="C617" s="11" t="s">
        <v>489</v>
      </c>
      <c r="D617" s="11">
        <v>5</v>
      </c>
      <c r="E617" s="11">
        <v>4.80769230769231E-2</v>
      </c>
      <c r="F617" s="11">
        <v>5</v>
      </c>
      <c r="G617" s="11">
        <v>5.95238095238095E-2</v>
      </c>
      <c r="H617" s="11">
        <v>0</v>
      </c>
      <c r="I617" s="11">
        <v>0</v>
      </c>
    </row>
    <row r="618" spans="1:9" x14ac:dyDescent="0.2">
      <c r="A618" s="11">
        <v>80</v>
      </c>
      <c r="B618" s="11" t="s">
        <v>241</v>
      </c>
      <c r="C618" s="11" t="s">
        <v>492</v>
      </c>
      <c r="D618" s="11">
        <v>12</v>
      </c>
      <c r="E618" s="11">
        <v>0.115384615384615</v>
      </c>
      <c r="F618" s="11">
        <v>12</v>
      </c>
      <c r="G618" s="11">
        <v>0.14285714285714299</v>
      </c>
      <c r="H618" s="11">
        <v>0</v>
      </c>
      <c r="I618" s="11">
        <v>0</v>
      </c>
    </row>
    <row r="619" spans="1:9" x14ac:dyDescent="0.2">
      <c r="A619" s="11">
        <v>80</v>
      </c>
      <c r="B619" s="11" t="s">
        <v>241</v>
      </c>
      <c r="C619" s="11" t="s">
        <v>493</v>
      </c>
      <c r="D619" s="11">
        <v>1</v>
      </c>
      <c r="E619" s="11">
        <v>9.6153846153846194E-3</v>
      </c>
      <c r="F619" s="11">
        <v>1</v>
      </c>
      <c r="G619" s="11">
        <v>1.1904761904761901E-2</v>
      </c>
      <c r="H619" s="11">
        <v>0</v>
      </c>
      <c r="I619" s="11">
        <v>0</v>
      </c>
    </row>
    <row r="620" spans="1:9" x14ac:dyDescent="0.2">
      <c r="A620" s="11">
        <v>81</v>
      </c>
      <c r="B620" s="11" t="s">
        <v>281</v>
      </c>
      <c r="C620" s="11" t="s">
        <v>487</v>
      </c>
      <c r="D620" s="11">
        <v>1</v>
      </c>
      <c r="E620" s="11">
        <v>1</v>
      </c>
      <c r="F620" s="11">
        <v>1</v>
      </c>
      <c r="G620" s="11">
        <v>1</v>
      </c>
      <c r="H620" s="11">
        <v>0</v>
      </c>
      <c r="I620" s="11">
        <v>0</v>
      </c>
    </row>
    <row r="621" spans="1:9" x14ac:dyDescent="0.2">
      <c r="A621" s="11">
        <v>82</v>
      </c>
      <c r="B621" s="11" t="s">
        <v>222</v>
      </c>
      <c r="C621" s="11" t="s">
        <v>493</v>
      </c>
      <c r="D621" s="11">
        <v>26</v>
      </c>
      <c r="E621" s="11">
        <v>6.3306549793036302E-3</v>
      </c>
      <c r="F621" s="11">
        <v>26</v>
      </c>
      <c r="G621" s="11">
        <v>6.2530062530062498E-3</v>
      </c>
      <c r="H621" s="11">
        <v>0</v>
      </c>
      <c r="I621" s="11">
        <v>0</v>
      </c>
    </row>
    <row r="622" spans="1:9" x14ac:dyDescent="0.2">
      <c r="A622" s="11">
        <v>82</v>
      </c>
      <c r="B622" s="11" t="s">
        <v>222</v>
      </c>
      <c r="C622" s="11" t="s">
        <v>487</v>
      </c>
      <c r="D622" s="11">
        <v>122</v>
      </c>
      <c r="E622" s="11">
        <v>2.9705381056732399E-2</v>
      </c>
      <c r="F622" s="11">
        <v>122</v>
      </c>
      <c r="G622" s="11">
        <v>2.93410293410293E-2</v>
      </c>
      <c r="H622" s="11">
        <v>0</v>
      </c>
      <c r="I622" s="11">
        <v>0</v>
      </c>
    </row>
    <row r="623" spans="1:9" x14ac:dyDescent="0.2">
      <c r="A623" s="11">
        <v>84</v>
      </c>
      <c r="B623" s="11" t="s">
        <v>297</v>
      </c>
      <c r="C623" s="11" t="s">
        <v>493</v>
      </c>
      <c r="D623" s="11">
        <v>1</v>
      </c>
      <c r="E623" s="11">
        <v>2.38663484486874E-3</v>
      </c>
      <c r="F623" s="11">
        <v>1</v>
      </c>
      <c r="G623" s="11">
        <v>2.48138957816377E-3</v>
      </c>
      <c r="H623" s="11">
        <v>0</v>
      </c>
      <c r="I623" s="11">
        <v>0</v>
      </c>
    </row>
    <row r="624" spans="1:9" x14ac:dyDescent="0.2">
      <c r="A624" s="11">
        <v>86</v>
      </c>
      <c r="B624" s="11" t="s">
        <v>213</v>
      </c>
      <c r="C624" s="11" t="s">
        <v>492</v>
      </c>
      <c r="D624" s="11">
        <v>170</v>
      </c>
      <c r="E624" s="11">
        <v>6.7353407290015793E-2</v>
      </c>
      <c r="F624" s="11">
        <v>170</v>
      </c>
      <c r="G624" s="11">
        <v>7.5022065313327405E-2</v>
      </c>
      <c r="H624" s="11">
        <v>0</v>
      </c>
      <c r="I624" s="11">
        <v>0</v>
      </c>
    </row>
    <row r="625" spans="1:9" x14ac:dyDescent="0.2">
      <c r="A625" s="11">
        <v>87</v>
      </c>
      <c r="B625" s="11" t="s">
        <v>291</v>
      </c>
      <c r="C625" s="11" t="s">
        <v>493</v>
      </c>
      <c r="D625" s="11">
        <v>19</v>
      </c>
      <c r="E625" s="11">
        <v>2.6279391424619599E-2</v>
      </c>
      <c r="F625" s="11">
        <v>19</v>
      </c>
      <c r="G625" s="11">
        <v>2.6685393258427E-2</v>
      </c>
      <c r="H625" s="11">
        <v>0</v>
      </c>
      <c r="I625" s="11">
        <v>0</v>
      </c>
    </row>
    <row r="626" spans="1:9" x14ac:dyDescent="0.2">
      <c r="A626" s="11">
        <v>87</v>
      </c>
      <c r="B626" s="11" t="s">
        <v>291</v>
      </c>
      <c r="C626" s="11" t="s">
        <v>487</v>
      </c>
      <c r="D626" s="11">
        <v>185</v>
      </c>
      <c r="E626" s="11">
        <v>0.255878284923928</v>
      </c>
      <c r="F626" s="11">
        <v>185</v>
      </c>
      <c r="G626" s="11">
        <v>0.25983146067415702</v>
      </c>
      <c r="H626" s="11">
        <v>0</v>
      </c>
      <c r="I626" s="11">
        <v>0</v>
      </c>
    </row>
    <row r="627" spans="1:9" x14ac:dyDescent="0.2">
      <c r="A627" s="11">
        <v>88</v>
      </c>
      <c r="B627" s="11" t="s">
        <v>246</v>
      </c>
      <c r="C627" s="11" t="s">
        <v>491</v>
      </c>
      <c r="D627" s="11">
        <v>24</v>
      </c>
      <c r="E627" s="11">
        <v>2.5778732545649798E-2</v>
      </c>
      <c r="F627" s="11">
        <v>24</v>
      </c>
      <c r="G627" s="11">
        <v>2.53164556962025E-2</v>
      </c>
      <c r="H627" s="11">
        <v>0</v>
      </c>
      <c r="I627" s="11">
        <v>0</v>
      </c>
    </row>
    <row r="628" spans="1:9" x14ac:dyDescent="0.2">
      <c r="A628" s="11">
        <v>89</v>
      </c>
      <c r="B628" s="11" t="s">
        <v>282</v>
      </c>
      <c r="C628" s="11" t="s">
        <v>489</v>
      </c>
      <c r="D628" s="11">
        <v>11</v>
      </c>
      <c r="E628" s="11">
        <v>0.23404255319148901</v>
      </c>
      <c r="F628" s="11">
        <v>11</v>
      </c>
      <c r="G628" s="11">
        <v>0.23404255319148901</v>
      </c>
      <c r="H628" s="11">
        <v>0</v>
      </c>
      <c r="I628" s="11">
        <v>0</v>
      </c>
    </row>
    <row r="629" spans="1:9" x14ac:dyDescent="0.2">
      <c r="A629" s="11">
        <v>89</v>
      </c>
      <c r="B629" s="11" t="s">
        <v>282</v>
      </c>
      <c r="C629" s="11" t="s">
        <v>492</v>
      </c>
      <c r="D629" s="11">
        <v>20</v>
      </c>
      <c r="E629" s="11">
        <v>0.42553191489361702</v>
      </c>
      <c r="F629" s="11">
        <v>20</v>
      </c>
      <c r="G629" s="11">
        <v>0.42553191489361702</v>
      </c>
      <c r="H629" s="11">
        <v>0</v>
      </c>
      <c r="I629" s="11">
        <v>0</v>
      </c>
    </row>
    <row r="630" spans="1:9" x14ac:dyDescent="0.2">
      <c r="A630" s="11">
        <v>89</v>
      </c>
      <c r="B630" s="11" t="s">
        <v>282</v>
      </c>
      <c r="C630" s="11" t="s">
        <v>488</v>
      </c>
      <c r="D630" s="11">
        <v>9</v>
      </c>
      <c r="E630" s="11">
        <v>0.19148936170212799</v>
      </c>
      <c r="F630" s="11">
        <v>9</v>
      </c>
      <c r="G630" s="11">
        <v>0.19148936170212799</v>
      </c>
      <c r="H630" s="11">
        <v>0</v>
      </c>
      <c r="I630" s="11">
        <v>0</v>
      </c>
    </row>
    <row r="631" spans="1:9" x14ac:dyDescent="0.2">
      <c r="A631" s="11">
        <v>89</v>
      </c>
      <c r="B631" s="11" t="s">
        <v>282</v>
      </c>
      <c r="C631" s="11" t="s">
        <v>490</v>
      </c>
      <c r="D631" s="11">
        <v>3</v>
      </c>
      <c r="E631" s="11">
        <v>6.3829787234042507E-2</v>
      </c>
      <c r="F631" s="11">
        <v>3</v>
      </c>
      <c r="G631" s="11">
        <v>6.3829787234042507E-2</v>
      </c>
      <c r="H631" s="11">
        <v>0</v>
      </c>
      <c r="I631" s="11">
        <v>0</v>
      </c>
    </row>
    <row r="632" spans="1:9" x14ac:dyDescent="0.2">
      <c r="A632" s="11">
        <v>89</v>
      </c>
      <c r="B632" s="11" t="s">
        <v>282</v>
      </c>
      <c r="C632" s="11" t="s">
        <v>494</v>
      </c>
      <c r="D632" s="11">
        <v>3</v>
      </c>
      <c r="E632" s="11">
        <v>6.3829787234042507E-2</v>
      </c>
      <c r="F632" s="11">
        <v>3</v>
      </c>
      <c r="G632" s="11">
        <v>6.3829787234042507E-2</v>
      </c>
      <c r="H632" s="11">
        <v>0</v>
      </c>
      <c r="I632" s="11">
        <v>0</v>
      </c>
    </row>
    <row r="633" spans="1:9" x14ac:dyDescent="0.2">
      <c r="A633" s="11">
        <v>89</v>
      </c>
      <c r="B633" s="11" t="s">
        <v>282</v>
      </c>
      <c r="C633" s="11" t="s">
        <v>487</v>
      </c>
      <c r="D633" s="11">
        <v>1</v>
      </c>
      <c r="E633" s="11">
        <v>2.1276595744680899E-2</v>
      </c>
      <c r="F633" s="11">
        <v>1</v>
      </c>
      <c r="G633" s="11">
        <v>2.1276595744680899E-2</v>
      </c>
      <c r="H633" s="11">
        <v>0</v>
      </c>
      <c r="I633" s="11">
        <v>0</v>
      </c>
    </row>
    <row r="634" spans="1:9" x14ac:dyDescent="0.2">
      <c r="A634" s="11">
        <v>9</v>
      </c>
      <c r="B634" s="11" t="s">
        <v>316</v>
      </c>
      <c r="C634" s="11" t="s">
        <v>495</v>
      </c>
      <c r="D634" s="11">
        <v>3</v>
      </c>
      <c r="E634" s="11">
        <v>1.35931128228364E-3</v>
      </c>
      <c r="F634" s="11">
        <v>3</v>
      </c>
      <c r="G634" s="11">
        <v>1.65107319757843E-3</v>
      </c>
      <c r="H634" s="11">
        <v>0</v>
      </c>
      <c r="I634" s="11">
        <v>0</v>
      </c>
    </row>
    <row r="635" spans="1:9" x14ac:dyDescent="0.2">
      <c r="A635" s="11">
        <v>9</v>
      </c>
      <c r="B635" s="11" t="s">
        <v>316</v>
      </c>
      <c r="C635" s="11" t="s">
        <v>494</v>
      </c>
      <c r="D635" s="11">
        <v>63</v>
      </c>
      <c r="E635" s="11">
        <v>2.85455369279565E-2</v>
      </c>
      <c r="F635" s="11">
        <v>63</v>
      </c>
      <c r="G635" s="11">
        <v>3.4672537149146899E-2</v>
      </c>
      <c r="H635" s="11">
        <v>0</v>
      </c>
      <c r="I635" s="11">
        <v>0</v>
      </c>
    </row>
    <row r="636" spans="1:9" x14ac:dyDescent="0.2">
      <c r="A636" s="11">
        <v>90</v>
      </c>
      <c r="B636" s="11" t="s">
        <v>266</v>
      </c>
      <c r="C636" s="11" t="s">
        <v>489</v>
      </c>
      <c r="D636" s="11">
        <v>17</v>
      </c>
      <c r="E636" s="11">
        <v>0.151785714285714</v>
      </c>
      <c r="F636" s="11">
        <v>17</v>
      </c>
      <c r="G636" s="11">
        <v>0.157407407407407</v>
      </c>
      <c r="H636" s="11">
        <v>0</v>
      </c>
      <c r="I636" s="11">
        <v>0</v>
      </c>
    </row>
    <row r="637" spans="1:9" x14ac:dyDescent="0.2">
      <c r="A637" s="11">
        <v>90</v>
      </c>
      <c r="B637" s="11" t="s">
        <v>266</v>
      </c>
      <c r="C637" s="11" t="s">
        <v>488</v>
      </c>
      <c r="D637" s="11">
        <v>2</v>
      </c>
      <c r="E637" s="11">
        <v>1.7857142857142901E-2</v>
      </c>
      <c r="F637" s="11">
        <v>2</v>
      </c>
      <c r="G637" s="11">
        <v>1.85185185185185E-2</v>
      </c>
      <c r="H637" s="11">
        <v>0</v>
      </c>
      <c r="I637" s="11">
        <v>0</v>
      </c>
    </row>
    <row r="638" spans="1:9" x14ac:dyDescent="0.2">
      <c r="A638" s="11">
        <v>90</v>
      </c>
      <c r="B638" s="11" t="s">
        <v>266</v>
      </c>
      <c r="C638" s="11" t="s">
        <v>490</v>
      </c>
      <c r="D638" s="11">
        <v>8</v>
      </c>
      <c r="E638" s="11">
        <v>7.1428571428571397E-2</v>
      </c>
      <c r="F638" s="11">
        <v>8</v>
      </c>
      <c r="G638" s="11">
        <v>7.4074074074074098E-2</v>
      </c>
      <c r="H638" s="11">
        <v>0</v>
      </c>
      <c r="I638" s="11">
        <v>0</v>
      </c>
    </row>
    <row r="639" spans="1:9" x14ac:dyDescent="0.2">
      <c r="A639" s="11">
        <v>90</v>
      </c>
      <c r="B639" s="11" t="s">
        <v>266</v>
      </c>
      <c r="C639" s="11" t="s">
        <v>487</v>
      </c>
      <c r="D639" s="11">
        <v>14</v>
      </c>
      <c r="E639" s="11">
        <v>0.125</v>
      </c>
      <c r="F639" s="11">
        <v>14</v>
      </c>
      <c r="G639" s="11">
        <v>0.12962962962963001</v>
      </c>
      <c r="H639" s="11">
        <v>0</v>
      </c>
      <c r="I639" s="11">
        <v>0</v>
      </c>
    </row>
    <row r="640" spans="1:9" x14ac:dyDescent="0.2">
      <c r="A640" s="11">
        <v>91</v>
      </c>
      <c r="B640" s="11" t="s">
        <v>236</v>
      </c>
      <c r="C640" s="11" t="s">
        <v>491</v>
      </c>
      <c r="D640" s="11">
        <v>10</v>
      </c>
      <c r="E640" s="11">
        <v>5.78034682080925E-3</v>
      </c>
      <c r="F640" s="11">
        <v>10</v>
      </c>
      <c r="G640" s="11">
        <v>5.8038305281485798E-3</v>
      </c>
      <c r="H640" s="11">
        <v>0</v>
      </c>
      <c r="I640" s="11">
        <v>0</v>
      </c>
    </row>
    <row r="641" spans="1:9" x14ac:dyDescent="0.2">
      <c r="A641" s="11">
        <v>92</v>
      </c>
      <c r="B641" s="11" t="s">
        <v>221</v>
      </c>
      <c r="C641" s="11" t="s">
        <v>494</v>
      </c>
      <c r="D641" s="11">
        <v>9</v>
      </c>
      <c r="E641" s="11">
        <v>1.5901060070671401E-2</v>
      </c>
      <c r="F641" s="11">
        <v>9</v>
      </c>
      <c r="G641" s="11">
        <v>1.6544117647058799E-2</v>
      </c>
      <c r="H641" s="11">
        <v>0</v>
      </c>
      <c r="I641" s="11">
        <v>0</v>
      </c>
    </row>
    <row r="642" spans="1:9" x14ac:dyDescent="0.2">
      <c r="A642" s="11">
        <v>93</v>
      </c>
      <c r="B642" s="11" t="s">
        <v>317</v>
      </c>
      <c r="C642" s="11" t="s">
        <v>493</v>
      </c>
      <c r="D642" s="11">
        <v>2</v>
      </c>
      <c r="E642" s="11">
        <v>5.4272611326693997E-5</v>
      </c>
      <c r="F642" s="11">
        <v>2</v>
      </c>
      <c r="G642" s="11">
        <v>5.4209356534937901E-5</v>
      </c>
      <c r="H642" s="11">
        <v>0</v>
      </c>
      <c r="I642" s="11">
        <v>0</v>
      </c>
    </row>
    <row r="643" spans="1:9" x14ac:dyDescent="0.2">
      <c r="A643" s="11">
        <v>95</v>
      </c>
      <c r="B643" s="11" t="s">
        <v>219</v>
      </c>
      <c r="C643" s="11" t="s">
        <v>492</v>
      </c>
      <c r="D643" s="11">
        <v>25</v>
      </c>
      <c r="E643" s="11">
        <v>4.5955882352941201E-2</v>
      </c>
      <c r="F643" s="11">
        <v>25</v>
      </c>
      <c r="G643" s="11">
        <v>4.7258979206049101E-2</v>
      </c>
      <c r="H643" s="11">
        <v>0</v>
      </c>
      <c r="I643" s="11">
        <v>0</v>
      </c>
    </row>
    <row r="644" spans="1:9" x14ac:dyDescent="0.2">
      <c r="A644" s="11">
        <v>95</v>
      </c>
      <c r="B644" s="11" t="s">
        <v>219</v>
      </c>
      <c r="C644" s="11" t="s">
        <v>487</v>
      </c>
      <c r="D644" s="11">
        <v>1</v>
      </c>
      <c r="E644" s="11">
        <v>1.8382352941176501E-3</v>
      </c>
      <c r="F644" s="11">
        <v>1</v>
      </c>
      <c r="G644" s="11">
        <v>1.8903591682419699E-3</v>
      </c>
      <c r="H644" s="11">
        <v>0</v>
      </c>
      <c r="I644" s="11">
        <v>0</v>
      </c>
    </row>
    <row r="645" spans="1:9" x14ac:dyDescent="0.2">
      <c r="A645" s="11">
        <v>95</v>
      </c>
      <c r="B645" s="11" t="s">
        <v>219</v>
      </c>
      <c r="C645" s="11" t="s">
        <v>491</v>
      </c>
      <c r="D645" s="11">
        <v>12</v>
      </c>
      <c r="E645" s="11">
        <v>2.2058823529411801E-2</v>
      </c>
      <c r="F645" s="11">
        <v>12</v>
      </c>
      <c r="G645" s="11">
        <v>2.26843100189036E-2</v>
      </c>
      <c r="H645" s="11">
        <v>0</v>
      </c>
      <c r="I645" s="11">
        <v>0</v>
      </c>
    </row>
    <row r="646" spans="1:9" x14ac:dyDescent="0.2">
      <c r="A646" s="11">
        <v>96</v>
      </c>
      <c r="B646" s="11" t="s">
        <v>252</v>
      </c>
      <c r="C646" s="11" t="s">
        <v>492</v>
      </c>
      <c r="D646" s="11">
        <v>130</v>
      </c>
      <c r="E646" s="11">
        <v>0.23941068139963201</v>
      </c>
      <c r="F646" s="11">
        <v>130</v>
      </c>
      <c r="G646" s="11">
        <v>0.26209677419354799</v>
      </c>
      <c r="H646" s="11">
        <v>0</v>
      </c>
      <c r="I646" s="11">
        <v>0</v>
      </c>
    </row>
    <row r="647" spans="1:9" x14ac:dyDescent="0.2">
      <c r="A647" s="11">
        <v>96</v>
      </c>
      <c r="B647" s="11" t="s">
        <v>252</v>
      </c>
      <c r="C647" s="11" t="s">
        <v>495</v>
      </c>
      <c r="D647" s="11">
        <v>4</v>
      </c>
      <c r="E647" s="11">
        <v>7.3664825046040501E-3</v>
      </c>
      <c r="F647" s="11">
        <v>4</v>
      </c>
      <c r="G647" s="11">
        <v>8.0645161290322596E-3</v>
      </c>
      <c r="H647" s="11">
        <v>0</v>
      </c>
      <c r="I647" s="11">
        <v>0</v>
      </c>
    </row>
    <row r="648" spans="1:9" x14ac:dyDescent="0.2">
      <c r="A648" s="11">
        <v>96</v>
      </c>
      <c r="B648" s="11" t="s">
        <v>252</v>
      </c>
      <c r="C648" s="11" t="s">
        <v>490</v>
      </c>
      <c r="D648" s="11">
        <v>26</v>
      </c>
      <c r="E648" s="11">
        <v>4.7882136279926303E-2</v>
      </c>
      <c r="F648" s="11">
        <v>26</v>
      </c>
      <c r="G648" s="11">
        <v>5.24193548387097E-2</v>
      </c>
      <c r="H648" s="11">
        <v>0</v>
      </c>
      <c r="I648" s="11">
        <v>0</v>
      </c>
    </row>
    <row r="649" spans="1:9" x14ac:dyDescent="0.2">
      <c r="A649" s="11">
        <v>96</v>
      </c>
      <c r="B649" s="11" t="s">
        <v>252</v>
      </c>
      <c r="C649" s="11" t="s">
        <v>493</v>
      </c>
      <c r="D649" s="11">
        <v>2</v>
      </c>
      <c r="E649" s="11">
        <v>3.6832412523020298E-3</v>
      </c>
      <c r="F649" s="11">
        <v>2</v>
      </c>
      <c r="G649" s="11">
        <v>4.0322580645161298E-3</v>
      </c>
      <c r="H649" s="11">
        <v>0</v>
      </c>
      <c r="I649" s="11">
        <v>0</v>
      </c>
    </row>
    <row r="650" spans="1:9" x14ac:dyDescent="0.2">
      <c r="A650" s="11">
        <v>96</v>
      </c>
      <c r="B650" s="11" t="s">
        <v>252</v>
      </c>
      <c r="C650" s="11" t="s">
        <v>494</v>
      </c>
      <c r="D650" s="11">
        <v>31</v>
      </c>
      <c r="E650" s="11">
        <v>5.70902394106814E-2</v>
      </c>
      <c r="F650" s="11">
        <v>31</v>
      </c>
      <c r="G650" s="11">
        <v>6.25E-2</v>
      </c>
      <c r="H650" s="11">
        <v>0</v>
      </c>
      <c r="I650" s="11">
        <v>0</v>
      </c>
    </row>
    <row r="651" spans="1:9" x14ac:dyDescent="0.2">
      <c r="A651" s="11">
        <v>96</v>
      </c>
      <c r="B651" s="11" t="s">
        <v>252</v>
      </c>
      <c r="C651" s="11" t="s">
        <v>491</v>
      </c>
      <c r="D651" s="11">
        <v>15</v>
      </c>
      <c r="E651" s="11">
        <v>2.7624309392265199E-2</v>
      </c>
      <c r="F651" s="11">
        <v>15</v>
      </c>
      <c r="G651" s="11">
        <v>3.0241935483871E-2</v>
      </c>
      <c r="H651" s="11">
        <v>0</v>
      </c>
      <c r="I651" s="11">
        <v>0</v>
      </c>
    </row>
    <row r="652" spans="1:9" x14ac:dyDescent="0.2">
      <c r="A652" s="11">
        <v>99</v>
      </c>
      <c r="B652" s="11" t="s">
        <v>314</v>
      </c>
      <c r="C652" s="11" t="s">
        <v>492</v>
      </c>
      <c r="D652" s="11">
        <v>13</v>
      </c>
      <c r="E652" s="11">
        <v>1.35983263598326E-2</v>
      </c>
      <c r="F652" s="11">
        <v>13</v>
      </c>
      <c r="G652" s="11">
        <v>1.42700329308452E-2</v>
      </c>
      <c r="H652" s="11">
        <v>0</v>
      </c>
      <c r="I652" s="11">
        <v>0</v>
      </c>
    </row>
    <row r="653" spans="1:9" x14ac:dyDescent="0.2">
      <c r="A653" s="11">
        <v>99</v>
      </c>
      <c r="B653" s="11" t="s">
        <v>314</v>
      </c>
      <c r="C653" s="11" t="s">
        <v>490</v>
      </c>
      <c r="D653" s="11">
        <v>7</v>
      </c>
      <c r="E653" s="11">
        <v>7.3221757322175698E-3</v>
      </c>
      <c r="F653" s="11">
        <v>7</v>
      </c>
      <c r="G653" s="11">
        <v>7.6838638858397401E-3</v>
      </c>
      <c r="H653" s="11">
        <v>0</v>
      </c>
      <c r="I653" s="11">
        <v>0</v>
      </c>
    </row>
    <row r="654" spans="1:9" x14ac:dyDescent="0.2">
      <c r="A654" s="11">
        <v>99</v>
      </c>
      <c r="B654" s="11" t="s">
        <v>314</v>
      </c>
      <c r="C654" s="11" t="s">
        <v>494</v>
      </c>
      <c r="D654" s="11">
        <v>11</v>
      </c>
      <c r="E654" s="11">
        <v>1.15062761506276E-2</v>
      </c>
      <c r="F654" s="11">
        <v>11</v>
      </c>
      <c r="G654" s="11">
        <v>1.20746432491767E-2</v>
      </c>
      <c r="H654" s="11">
        <v>0</v>
      </c>
      <c r="I654" s="11">
        <v>0</v>
      </c>
    </row>
    <row r="655" spans="1:9" x14ac:dyDescent="0.2">
      <c r="A655" s="11">
        <v>99</v>
      </c>
      <c r="B655" s="11" t="s">
        <v>314</v>
      </c>
      <c r="C655" s="11" t="s">
        <v>491</v>
      </c>
      <c r="D655" s="11">
        <v>2</v>
      </c>
      <c r="E655" s="11">
        <v>2.0920502092050199E-3</v>
      </c>
      <c r="F655" s="11">
        <v>2</v>
      </c>
      <c r="G655" s="11">
        <v>2.1953896816685001E-3</v>
      </c>
      <c r="H655" s="11">
        <v>0</v>
      </c>
      <c r="I655" s="11">
        <v>0</v>
      </c>
    </row>
    <row r="656" spans="1:9" x14ac:dyDescent="0.2">
      <c r="A656" s="11">
        <v>103</v>
      </c>
      <c r="B656" s="11" t="s">
        <v>247</v>
      </c>
      <c r="C656" s="11" t="s">
        <v>492</v>
      </c>
      <c r="D656" s="11">
        <v>53</v>
      </c>
      <c r="E656" s="11">
        <v>0.11804008908686001</v>
      </c>
      <c r="F656" s="11">
        <v>54</v>
      </c>
      <c r="G656" s="11">
        <v>0.12</v>
      </c>
      <c r="H656" s="11">
        <v>-1</v>
      </c>
      <c r="I656" s="11">
        <v>-1.8518518518518501</v>
      </c>
    </row>
    <row r="657" spans="1:9" x14ac:dyDescent="0.2">
      <c r="A657" s="11">
        <v>103</v>
      </c>
      <c r="B657" s="11" t="s">
        <v>247</v>
      </c>
      <c r="C657" s="11" t="s">
        <v>487</v>
      </c>
      <c r="D657" s="11">
        <v>87</v>
      </c>
      <c r="E657" s="11">
        <v>0.193763919821826</v>
      </c>
      <c r="F657" s="11">
        <v>88</v>
      </c>
      <c r="G657" s="11">
        <v>0.19555555555555601</v>
      </c>
      <c r="H657" s="11">
        <v>-1</v>
      </c>
      <c r="I657" s="11">
        <v>-1.13636363636364</v>
      </c>
    </row>
    <row r="658" spans="1:9" x14ac:dyDescent="0.2">
      <c r="A658" s="11">
        <v>104</v>
      </c>
      <c r="B658" s="11" t="s">
        <v>267</v>
      </c>
      <c r="C658" s="11" t="s">
        <v>489</v>
      </c>
      <c r="D658" s="11">
        <v>3</v>
      </c>
      <c r="E658" s="11">
        <v>5.7692307692307702E-2</v>
      </c>
      <c r="F658" s="11">
        <v>4</v>
      </c>
      <c r="G658" s="11">
        <v>7.5471698113207503E-2</v>
      </c>
      <c r="H658" s="11">
        <v>-1</v>
      </c>
      <c r="I658" s="11">
        <v>-25</v>
      </c>
    </row>
    <row r="659" spans="1:9" x14ac:dyDescent="0.2">
      <c r="A659" s="11">
        <v>106</v>
      </c>
      <c r="B659" s="11" t="s">
        <v>229</v>
      </c>
      <c r="C659" s="11" t="s">
        <v>492</v>
      </c>
      <c r="D659" s="11">
        <v>12</v>
      </c>
      <c r="E659" s="11">
        <v>3.9049788480312402E-3</v>
      </c>
      <c r="F659" s="11">
        <v>13</v>
      </c>
      <c r="G659" s="11">
        <v>4.2650918635170603E-3</v>
      </c>
      <c r="H659" s="11">
        <v>-1</v>
      </c>
      <c r="I659" s="11">
        <v>-7.6923076923076898</v>
      </c>
    </row>
    <row r="660" spans="1:9" x14ac:dyDescent="0.2">
      <c r="A660" s="11">
        <v>108</v>
      </c>
      <c r="B660" s="11" t="s">
        <v>216</v>
      </c>
      <c r="C660" s="11" t="s">
        <v>488</v>
      </c>
      <c r="D660" s="11">
        <v>186</v>
      </c>
      <c r="E660" s="11">
        <v>5.3264604810996603E-2</v>
      </c>
      <c r="F660" s="11">
        <v>187</v>
      </c>
      <c r="G660" s="11">
        <v>5.6173024932412101E-2</v>
      </c>
      <c r="H660" s="11">
        <v>-1</v>
      </c>
      <c r="I660" s="11">
        <v>-0.53475935828877197</v>
      </c>
    </row>
    <row r="661" spans="1:9" x14ac:dyDescent="0.2">
      <c r="A661" s="11">
        <v>11</v>
      </c>
      <c r="B661" s="11" t="s">
        <v>283</v>
      </c>
      <c r="C661" s="11" t="s">
        <v>492</v>
      </c>
      <c r="D661" s="11">
        <v>6</v>
      </c>
      <c r="E661" s="11">
        <v>0.35294117647058798</v>
      </c>
      <c r="F661" s="11">
        <v>7</v>
      </c>
      <c r="G661" s="11">
        <v>0.38888888888888901</v>
      </c>
      <c r="H661" s="11">
        <v>-1</v>
      </c>
      <c r="I661" s="11">
        <v>-14.285714285714301</v>
      </c>
    </row>
    <row r="662" spans="1:9" x14ac:dyDescent="0.2">
      <c r="A662" s="11">
        <v>112</v>
      </c>
      <c r="B662" s="11" t="s">
        <v>307</v>
      </c>
      <c r="C662" s="11" t="s">
        <v>489</v>
      </c>
      <c r="D662" s="11">
        <v>23</v>
      </c>
      <c r="E662" s="11">
        <v>5.11111111111111E-2</v>
      </c>
      <c r="F662" s="11">
        <v>24</v>
      </c>
      <c r="G662" s="11">
        <v>5.8823529411764698E-2</v>
      </c>
      <c r="H662" s="11">
        <v>-1</v>
      </c>
      <c r="I662" s="11">
        <v>-4.1666666666666599</v>
      </c>
    </row>
    <row r="663" spans="1:9" x14ac:dyDescent="0.2">
      <c r="A663" s="11">
        <v>113</v>
      </c>
      <c r="B663" s="11" t="s">
        <v>321</v>
      </c>
      <c r="C663" s="11" t="s">
        <v>491</v>
      </c>
      <c r="D663" s="11">
        <v>37</v>
      </c>
      <c r="E663" s="11">
        <v>8.3071396497530307E-3</v>
      </c>
      <c r="F663" s="11">
        <v>38</v>
      </c>
      <c r="G663" s="11">
        <v>8.4070796460177007E-3</v>
      </c>
      <c r="H663" s="11">
        <v>-1</v>
      </c>
      <c r="I663" s="11">
        <v>-2.6315789473684199</v>
      </c>
    </row>
    <row r="664" spans="1:9" x14ac:dyDescent="0.2">
      <c r="A664" s="11">
        <v>114</v>
      </c>
      <c r="B664" s="11" t="s">
        <v>308</v>
      </c>
      <c r="C664" s="11" t="s">
        <v>489</v>
      </c>
      <c r="D664" s="11">
        <v>100</v>
      </c>
      <c r="E664" s="11">
        <v>9.3896713615023497E-2</v>
      </c>
      <c r="F664" s="11">
        <v>101</v>
      </c>
      <c r="G664" s="11">
        <v>9.6836049856184103E-2</v>
      </c>
      <c r="H664" s="11">
        <v>-1</v>
      </c>
      <c r="I664" s="11">
        <v>-0.99009900990099098</v>
      </c>
    </row>
    <row r="665" spans="1:9" x14ac:dyDescent="0.2">
      <c r="A665" s="11">
        <v>118</v>
      </c>
      <c r="B665" s="11" t="s">
        <v>300</v>
      </c>
      <c r="C665" s="11" t="s">
        <v>489</v>
      </c>
      <c r="D665" s="11">
        <v>16</v>
      </c>
      <c r="E665" s="11">
        <v>2.4767801857585099E-2</v>
      </c>
      <c r="F665" s="11">
        <v>17</v>
      </c>
      <c r="G665" s="11">
        <v>2.68562401263823E-2</v>
      </c>
      <c r="H665" s="11">
        <v>-1</v>
      </c>
      <c r="I665" s="11">
        <v>-5.8823529411764701</v>
      </c>
    </row>
    <row r="666" spans="1:9" x14ac:dyDescent="0.2">
      <c r="A666" s="11">
        <v>121</v>
      </c>
      <c r="B666" s="11" t="s">
        <v>207</v>
      </c>
      <c r="C666" s="11" t="s">
        <v>487</v>
      </c>
      <c r="D666" s="11">
        <v>292</v>
      </c>
      <c r="E666" s="11">
        <v>3.9363709894850399E-2</v>
      </c>
      <c r="F666" s="11">
        <v>293</v>
      </c>
      <c r="G666" s="11">
        <v>3.7453662277898501E-2</v>
      </c>
      <c r="H666" s="11">
        <v>-1</v>
      </c>
      <c r="I666" s="11">
        <v>-0.34129692832765002</v>
      </c>
    </row>
    <row r="667" spans="1:9" x14ac:dyDescent="0.2">
      <c r="A667" s="11">
        <v>124</v>
      </c>
      <c r="B667" s="11" t="s">
        <v>285</v>
      </c>
      <c r="C667" s="11" t="s">
        <v>493</v>
      </c>
      <c r="D667" s="11">
        <v>37</v>
      </c>
      <c r="E667" s="11">
        <v>5.9590916411660496E-3</v>
      </c>
      <c r="F667" s="11">
        <v>38</v>
      </c>
      <c r="G667" s="11">
        <v>6.0471037555697004E-3</v>
      </c>
      <c r="H667" s="11">
        <v>-1</v>
      </c>
      <c r="I667" s="11">
        <v>-2.6315789473684199</v>
      </c>
    </row>
    <row r="668" spans="1:9" x14ac:dyDescent="0.2">
      <c r="A668" s="11">
        <v>13</v>
      </c>
      <c r="B668" s="11" t="s">
        <v>244</v>
      </c>
      <c r="C668" s="11" t="s">
        <v>495</v>
      </c>
      <c r="D668" s="11">
        <v>23</v>
      </c>
      <c r="E668" s="11">
        <v>2.4063611634233101E-3</v>
      </c>
      <c r="F668" s="11">
        <v>24</v>
      </c>
      <c r="G668" s="11">
        <v>2.5523769009890502E-3</v>
      </c>
      <c r="H668" s="11">
        <v>-1</v>
      </c>
      <c r="I668" s="11">
        <v>-4.1666666666666599</v>
      </c>
    </row>
    <row r="669" spans="1:9" x14ac:dyDescent="0.2">
      <c r="A669" s="11">
        <v>17</v>
      </c>
      <c r="B669" s="11" t="s">
        <v>262</v>
      </c>
      <c r="C669" s="11" t="s">
        <v>490</v>
      </c>
      <c r="D669" s="11">
        <v>64</v>
      </c>
      <c r="E669" s="11">
        <v>0.17977528089887601</v>
      </c>
      <c r="F669" s="11">
        <v>65</v>
      </c>
      <c r="G669" s="11">
        <v>0.17663043478260901</v>
      </c>
      <c r="H669" s="11">
        <v>-1</v>
      </c>
      <c r="I669" s="11">
        <v>-1.5384615384615301</v>
      </c>
    </row>
    <row r="670" spans="1:9" x14ac:dyDescent="0.2">
      <c r="A670" s="11">
        <v>2</v>
      </c>
      <c r="B670" s="11" t="s">
        <v>301</v>
      </c>
      <c r="C670" s="11" t="s">
        <v>487</v>
      </c>
      <c r="D670" s="11">
        <v>134</v>
      </c>
      <c r="E670" s="11">
        <v>2.3365300784655599E-2</v>
      </c>
      <c r="F670" s="11">
        <v>135</v>
      </c>
      <c r="G670" s="11">
        <v>2.5951557093425601E-2</v>
      </c>
      <c r="H670" s="11">
        <v>-1</v>
      </c>
      <c r="I670" s="11">
        <v>-0.74074074074074203</v>
      </c>
    </row>
    <row r="671" spans="1:9" x14ac:dyDescent="0.2">
      <c r="A671" s="11">
        <v>23</v>
      </c>
      <c r="B671" s="11" t="s">
        <v>204</v>
      </c>
      <c r="C671" s="11" t="s">
        <v>495</v>
      </c>
      <c r="D671" s="11">
        <v>298</v>
      </c>
      <c r="E671" s="11">
        <v>8.4630239691014398E-3</v>
      </c>
      <c r="F671" s="11">
        <v>299</v>
      </c>
      <c r="G671" s="11">
        <v>8.7437127149374207E-3</v>
      </c>
      <c r="H671" s="11">
        <v>-1</v>
      </c>
      <c r="I671" s="11">
        <v>-0.334448160535117</v>
      </c>
    </row>
    <row r="672" spans="1:9" x14ac:dyDescent="0.2">
      <c r="A672" s="11">
        <v>25</v>
      </c>
      <c r="B672" s="11" t="s">
        <v>286</v>
      </c>
      <c r="C672" s="11" t="s">
        <v>492</v>
      </c>
      <c r="D672" s="11">
        <v>286</v>
      </c>
      <c r="E672" s="11">
        <v>0.474295190713101</v>
      </c>
      <c r="F672" s="11">
        <v>287</v>
      </c>
      <c r="G672" s="11">
        <v>0.47753743760399298</v>
      </c>
      <c r="H672" s="11">
        <v>-1</v>
      </c>
      <c r="I672" s="11">
        <v>-0.348432055749126</v>
      </c>
    </row>
    <row r="673" spans="1:9" x14ac:dyDescent="0.2">
      <c r="A673" s="11">
        <v>28</v>
      </c>
      <c r="B673" s="11" t="s">
        <v>287</v>
      </c>
      <c r="C673" s="11" t="s">
        <v>488</v>
      </c>
      <c r="D673" s="11">
        <v>2</v>
      </c>
      <c r="E673" s="11">
        <v>3.6363636363636397E-2</v>
      </c>
      <c r="F673" s="11">
        <v>3</v>
      </c>
      <c r="G673" s="11">
        <v>5.2631578947368397E-2</v>
      </c>
      <c r="H673" s="11">
        <v>-1</v>
      </c>
      <c r="I673" s="11">
        <v>-33.3333333333333</v>
      </c>
    </row>
    <row r="674" spans="1:9" x14ac:dyDescent="0.2">
      <c r="A674" s="11">
        <v>28</v>
      </c>
      <c r="B674" s="11" t="s">
        <v>287</v>
      </c>
      <c r="C674" s="11" t="s">
        <v>494</v>
      </c>
      <c r="D674" s="11">
        <v>8</v>
      </c>
      <c r="E674" s="11">
        <v>0.145454545454545</v>
      </c>
      <c r="F674" s="11">
        <v>9</v>
      </c>
      <c r="G674" s="11">
        <v>0.157894736842105</v>
      </c>
      <c r="H674" s="11">
        <v>-1</v>
      </c>
      <c r="I674" s="11">
        <v>-11.1111111111111</v>
      </c>
    </row>
    <row r="675" spans="1:9" x14ac:dyDescent="0.2">
      <c r="A675" s="11">
        <v>36</v>
      </c>
      <c r="B675" s="11" t="s">
        <v>253</v>
      </c>
      <c r="C675" s="11" t="s">
        <v>492</v>
      </c>
      <c r="D675" s="11">
        <v>240</v>
      </c>
      <c r="E675" s="11">
        <v>0.330578512396694</v>
      </c>
      <c r="F675" s="11">
        <v>241</v>
      </c>
      <c r="G675" s="11">
        <v>0.37715179968701101</v>
      </c>
      <c r="H675" s="11">
        <v>-1</v>
      </c>
      <c r="I675" s="11">
        <v>-0.414937759336098</v>
      </c>
    </row>
    <row r="676" spans="1:9" x14ac:dyDescent="0.2">
      <c r="A676" s="11">
        <v>44</v>
      </c>
      <c r="B676" s="11" t="s">
        <v>304</v>
      </c>
      <c r="C676" s="11" t="s">
        <v>492</v>
      </c>
      <c r="D676" s="11">
        <v>363</v>
      </c>
      <c r="E676" s="11">
        <v>8.9101620029455098E-2</v>
      </c>
      <c r="F676" s="11">
        <v>364</v>
      </c>
      <c r="G676" s="11">
        <v>8.8650754992693606E-2</v>
      </c>
      <c r="H676" s="11">
        <v>-1</v>
      </c>
      <c r="I676" s="11">
        <v>-0.27472527472527403</v>
      </c>
    </row>
    <row r="677" spans="1:9" x14ac:dyDescent="0.2">
      <c r="A677" s="11">
        <v>46</v>
      </c>
      <c r="B677" s="11" t="s">
        <v>225</v>
      </c>
      <c r="C677" s="11" t="s">
        <v>488</v>
      </c>
      <c r="D677" s="11">
        <v>62</v>
      </c>
      <c r="E677" s="11">
        <v>2.4077669902912598E-2</v>
      </c>
      <c r="F677" s="11">
        <v>63</v>
      </c>
      <c r="G677" s="11">
        <v>2.46865203761755E-2</v>
      </c>
      <c r="H677" s="11">
        <v>-1</v>
      </c>
      <c r="I677" s="11">
        <v>-1.5873015873015901</v>
      </c>
    </row>
    <row r="678" spans="1:9" x14ac:dyDescent="0.2">
      <c r="A678" s="11">
        <v>5</v>
      </c>
      <c r="B678" s="11" t="s">
        <v>234</v>
      </c>
      <c r="C678" s="11" t="s">
        <v>492</v>
      </c>
      <c r="D678" s="11">
        <v>89</v>
      </c>
      <c r="E678" s="11">
        <v>5.1624129930394398E-2</v>
      </c>
      <c r="F678" s="11">
        <v>90</v>
      </c>
      <c r="G678" s="11">
        <v>5.3795576808129103E-2</v>
      </c>
      <c r="H678" s="11">
        <v>-1</v>
      </c>
      <c r="I678" s="11">
        <v>-1.1111111111111101</v>
      </c>
    </row>
    <row r="679" spans="1:9" x14ac:dyDescent="0.2">
      <c r="A679" s="11">
        <v>51</v>
      </c>
      <c r="B679" s="11" t="s">
        <v>224</v>
      </c>
      <c r="C679" s="11" t="s">
        <v>494</v>
      </c>
      <c r="D679" s="11">
        <v>35</v>
      </c>
      <c r="E679" s="11">
        <v>3.0514385353094999E-2</v>
      </c>
      <c r="F679" s="11">
        <v>36</v>
      </c>
      <c r="G679" s="11">
        <v>3.08747855917667E-2</v>
      </c>
      <c r="H679" s="11">
        <v>-1</v>
      </c>
      <c r="I679" s="11">
        <v>-2.7777777777777799</v>
      </c>
    </row>
    <row r="680" spans="1:9" x14ac:dyDescent="0.2">
      <c r="A680" s="11">
        <v>52</v>
      </c>
      <c r="B680" s="11" t="s">
        <v>250</v>
      </c>
      <c r="C680" s="11" t="s">
        <v>490</v>
      </c>
      <c r="D680" s="11">
        <v>31</v>
      </c>
      <c r="E680" s="11">
        <v>0.33695652173912999</v>
      </c>
      <c r="F680" s="11">
        <v>32</v>
      </c>
      <c r="G680" s="11">
        <v>0.34782608695652201</v>
      </c>
      <c r="H680" s="11">
        <v>-1</v>
      </c>
      <c r="I680" s="11">
        <v>-3.125</v>
      </c>
    </row>
    <row r="681" spans="1:9" x14ac:dyDescent="0.2">
      <c r="A681" s="11">
        <v>53</v>
      </c>
      <c r="B681" s="11" t="s">
        <v>209</v>
      </c>
      <c r="C681" s="11" t="s">
        <v>492</v>
      </c>
      <c r="D681" s="11">
        <v>3994</v>
      </c>
      <c r="E681" s="11">
        <v>0.116821199801106</v>
      </c>
      <c r="F681" s="11">
        <v>3995</v>
      </c>
      <c r="G681" s="11">
        <v>0.116857284932869</v>
      </c>
      <c r="H681" s="11">
        <v>-1</v>
      </c>
      <c r="I681" s="11">
        <v>-2.5031289111388001E-2</v>
      </c>
    </row>
    <row r="682" spans="1:9" x14ac:dyDescent="0.2">
      <c r="A682" s="11">
        <v>55</v>
      </c>
      <c r="B682" s="11" t="s">
        <v>302</v>
      </c>
      <c r="C682" s="11" t="s">
        <v>490</v>
      </c>
      <c r="D682" s="11">
        <v>39</v>
      </c>
      <c r="E682" s="11">
        <v>3.48214285714286E-2</v>
      </c>
      <c r="F682" s="11">
        <v>40</v>
      </c>
      <c r="G682" s="11">
        <v>3.7105751391465699E-2</v>
      </c>
      <c r="H682" s="11">
        <v>-1</v>
      </c>
      <c r="I682" s="11">
        <v>-2.5</v>
      </c>
    </row>
    <row r="683" spans="1:9" x14ac:dyDescent="0.2">
      <c r="A683" s="11">
        <v>57</v>
      </c>
      <c r="B683" s="11" t="s">
        <v>272</v>
      </c>
      <c r="C683" s="11" t="s">
        <v>492</v>
      </c>
      <c r="D683" s="11">
        <v>23</v>
      </c>
      <c r="E683" s="11">
        <v>0.24210526315789499</v>
      </c>
      <c r="F683" s="11">
        <v>24</v>
      </c>
      <c r="G683" s="11">
        <v>0.25806451612903197</v>
      </c>
      <c r="H683" s="11">
        <v>-1</v>
      </c>
      <c r="I683" s="11">
        <v>-4.1666666666666599</v>
      </c>
    </row>
    <row r="684" spans="1:9" x14ac:dyDescent="0.2">
      <c r="A684" s="11">
        <v>57</v>
      </c>
      <c r="B684" s="11" t="s">
        <v>272</v>
      </c>
      <c r="C684" s="11" t="s">
        <v>494</v>
      </c>
      <c r="D684" s="11">
        <v>16</v>
      </c>
      <c r="E684" s="11">
        <v>0.168421052631579</v>
      </c>
      <c r="F684" s="11">
        <v>17</v>
      </c>
      <c r="G684" s="11">
        <v>0.18279569892473099</v>
      </c>
      <c r="H684" s="11">
        <v>-1</v>
      </c>
      <c r="I684" s="11">
        <v>-5.8823529411764701</v>
      </c>
    </row>
    <row r="685" spans="1:9" x14ac:dyDescent="0.2">
      <c r="A685" s="11">
        <v>58</v>
      </c>
      <c r="B685" s="11" t="s">
        <v>290</v>
      </c>
      <c r="C685" s="11" t="s">
        <v>490</v>
      </c>
      <c r="D685" s="11">
        <v>22</v>
      </c>
      <c r="E685" s="11">
        <v>3.8732394366197201E-2</v>
      </c>
      <c r="F685" s="11">
        <v>23</v>
      </c>
      <c r="G685" s="11">
        <v>4.2047531992687397E-2</v>
      </c>
      <c r="H685" s="11">
        <v>-1</v>
      </c>
      <c r="I685" s="11">
        <v>-4.3478260869565197</v>
      </c>
    </row>
    <row r="686" spans="1:9" x14ac:dyDescent="0.2">
      <c r="A686" s="11">
        <v>6</v>
      </c>
      <c r="B686" s="11" t="s">
        <v>230</v>
      </c>
      <c r="C686" s="11" t="s">
        <v>495</v>
      </c>
      <c r="D686" s="11">
        <v>6</v>
      </c>
      <c r="E686" s="11">
        <v>1.0191948360795001E-3</v>
      </c>
      <c r="F686" s="11">
        <v>7</v>
      </c>
      <c r="G686" s="11">
        <v>1.22656386893289E-3</v>
      </c>
      <c r="H686" s="11">
        <v>-1</v>
      </c>
      <c r="I686" s="11">
        <v>-14.285714285714301</v>
      </c>
    </row>
    <row r="687" spans="1:9" x14ac:dyDescent="0.2">
      <c r="A687" s="11">
        <v>60</v>
      </c>
      <c r="B687" s="11" t="s">
        <v>273</v>
      </c>
      <c r="C687" s="11" t="s">
        <v>490</v>
      </c>
      <c r="D687" s="11">
        <v>1</v>
      </c>
      <c r="E687" s="11">
        <v>0.02</v>
      </c>
      <c r="F687" s="11">
        <v>2</v>
      </c>
      <c r="G687" s="11">
        <v>4.3478260869565202E-2</v>
      </c>
      <c r="H687" s="11">
        <v>-1</v>
      </c>
      <c r="I687" s="11">
        <v>-50</v>
      </c>
    </row>
    <row r="688" spans="1:9" x14ac:dyDescent="0.2">
      <c r="A688" s="11">
        <v>64</v>
      </c>
      <c r="B688" s="11" t="s">
        <v>303</v>
      </c>
      <c r="C688" s="11" t="s">
        <v>489</v>
      </c>
      <c r="D688" s="11">
        <v>11</v>
      </c>
      <c r="E688" s="11">
        <v>2.03703703703704E-2</v>
      </c>
      <c r="F688" s="11">
        <v>12</v>
      </c>
      <c r="G688" s="11">
        <v>2.2857142857142899E-2</v>
      </c>
      <c r="H688" s="11">
        <v>-1</v>
      </c>
      <c r="I688" s="11">
        <v>-8.3333333333333393</v>
      </c>
    </row>
    <row r="689" spans="1:9" x14ac:dyDescent="0.2">
      <c r="A689" s="11">
        <v>65</v>
      </c>
      <c r="B689" s="11" t="s">
        <v>255</v>
      </c>
      <c r="C689" s="11" t="s">
        <v>492</v>
      </c>
      <c r="D689" s="11">
        <v>56</v>
      </c>
      <c r="E689" s="11">
        <v>0.124444444444444</v>
      </c>
      <c r="F689" s="11">
        <v>57</v>
      </c>
      <c r="G689" s="11">
        <v>0.134751773049645</v>
      </c>
      <c r="H689" s="11">
        <v>-1</v>
      </c>
      <c r="I689" s="11">
        <v>-1.7543859649122899</v>
      </c>
    </row>
    <row r="690" spans="1:9" x14ac:dyDescent="0.2">
      <c r="A690" s="11">
        <v>66</v>
      </c>
      <c r="B690" s="11" t="s">
        <v>220</v>
      </c>
      <c r="C690" s="11" t="s">
        <v>491</v>
      </c>
      <c r="D690" s="11">
        <v>88</v>
      </c>
      <c r="E690" s="11">
        <v>2.17767879237812E-2</v>
      </c>
      <c r="F690" s="11">
        <v>89</v>
      </c>
      <c r="G690" s="11">
        <v>2.1997034107760799E-2</v>
      </c>
      <c r="H690" s="11">
        <v>-1</v>
      </c>
      <c r="I690" s="11">
        <v>-1.1235955056179801</v>
      </c>
    </row>
    <row r="691" spans="1:9" x14ac:dyDescent="0.2">
      <c r="A691" s="11">
        <v>7</v>
      </c>
      <c r="B691" s="11" t="s">
        <v>299</v>
      </c>
      <c r="C691" s="11" t="s">
        <v>490</v>
      </c>
      <c r="D691" s="11">
        <v>41</v>
      </c>
      <c r="E691" s="11">
        <v>0.31538461538461499</v>
      </c>
      <c r="F691" s="11">
        <v>42</v>
      </c>
      <c r="G691" s="11">
        <v>0.28767123287671198</v>
      </c>
      <c r="H691" s="11">
        <v>-1</v>
      </c>
      <c r="I691" s="11">
        <v>-2.38095238095238</v>
      </c>
    </row>
    <row r="692" spans="1:9" x14ac:dyDescent="0.2">
      <c r="A692" s="11">
        <v>70</v>
      </c>
      <c r="B692" s="11" t="s">
        <v>214</v>
      </c>
      <c r="C692" s="11" t="s">
        <v>489</v>
      </c>
      <c r="D692" s="11">
        <v>124</v>
      </c>
      <c r="E692" s="11">
        <v>2.4261396986891E-3</v>
      </c>
      <c r="F692" s="11">
        <v>125</v>
      </c>
      <c r="G692" s="11">
        <v>2.4748064701340402E-3</v>
      </c>
      <c r="H692" s="11">
        <v>-1</v>
      </c>
      <c r="I692" s="11">
        <v>-0.80000000000000104</v>
      </c>
    </row>
    <row r="693" spans="1:9" x14ac:dyDescent="0.2">
      <c r="A693" s="11">
        <v>71</v>
      </c>
      <c r="B693" s="11" t="s">
        <v>278</v>
      </c>
      <c r="C693" s="11" t="s">
        <v>492</v>
      </c>
      <c r="D693" s="11">
        <v>5</v>
      </c>
      <c r="E693" s="11">
        <v>0.18518518518518501</v>
      </c>
      <c r="F693" s="11">
        <v>6</v>
      </c>
      <c r="G693" s="11">
        <v>0.214285714285714</v>
      </c>
      <c r="H693" s="11">
        <v>-1</v>
      </c>
      <c r="I693" s="11">
        <v>-16.6666666666667</v>
      </c>
    </row>
    <row r="694" spans="1:9" x14ac:dyDescent="0.2">
      <c r="A694" s="11">
        <v>73</v>
      </c>
      <c r="B694" s="11" t="s">
        <v>240</v>
      </c>
      <c r="C694" s="11" t="s">
        <v>492</v>
      </c>
      <c r="D694" s="11">
        <v>1974</v>
      </c>
      <c r="E694" s="11">
        <v>0.13986113079212101</v>
      </c>
      <c r="F694" s="11">
        <v>1975</v>
      </c>
      <c r="G694" s="11">
        <v>0.14043945104174099</v>
      </c>
      <c r="H694" s="11">
        <v>-1</v>
      </c>
      <c r="I694" s="11">
        <v>-5.0632911392400899E-2</v>
      </c>
    </row>
    <row r="695" spans="1:9" x14ac:dyDescent="0.2">
      <c r="A695" s="11">
        <v>73</v>
      </c>
      <c r="B695" s="11" t="s">
        <v>240</v>
      </c>
      <c r="C695" s="11" t="s">
        <v>490</v>
      </c>
      <c r="D695" s="11">
        <v>1242</v>
      </c>
      <c r="E695" s="11">
        <v>8.7997732747626498E-2</v>
      </c>
      <c r="F695" s="11">
        <v>1243</v>
      </c>
      <c r="G695" s="11">
        <v>8.8387968427789204E-2</v>
      </c>
      <c r="H695" s="11">
        <v>-1</v>
      </c>
      <c r="I695" s="11">
        <v>-8.0450522928399201E-2</v>
      </c>
    </row>
    <row r="696" spans="1:9" x14ac:dyDescent="0.2">
      <c r="A696" s="11">
        <v>73</v>
      </c>
      <c r="B696" s="11" t="s">
        <v>240</v>
      </c>
      <c r="C696" s="11" t="s">
        <v>487</v>
      </c>
      <c r="D696" s="11">
        <v>533</v>
      </c>
      <c r="E696" s="11">
        <v>3.77639223466062E-2</v>
      </c>
      <c r="F696" s="11">
        <v>534</v>
      </c>
      <c r="G696" s="11">
        <v>3.79719832183745E-2</v>
      </c>
      <c r="H696" s="11">
        <v>-1</v>
      </c>
      <c r="I696" s="11">
        <v>-0.18726591760299699</v>
      </c>
    </row>
    <row r="697" spans="1:9" x14ac:dyDescent="0.2">
      <c r="A697" s="11">
        <v>74</v>
      </c>
      <c r="B697" s="11" t="s">
        <v>279</v>
      </c>
      <c r="C697" s="11" t="s">
        <v>490</v>
      </c>
      <c r="D697" s="11">
        <v>334</v>
      </c>
      <c r="E697" s="11">
        <v>0.41285537700865299</v>
      </c>
      <c r="F697" s="11">
        <v>335</v>
      </c>
      <c r="G697" s="11">
        <v>0.41614906832298099</v>
      </c>
      <c r="H697" s="11">
        <v>-1</v>
      </c>
      <c r="I697" s="11">
        <v>-0.29850746268657002</v>
      </c>
    </row>
    <row r="698" spans="1:9" x14ac:dyDescent="0.2">
      <c r="A698" s="11">
        <v>74</v>
      </c>
      <c r="B698" s="11" t="s">
        <v>279</v>
      </c>
      <c r="C698" s="11" t="s">
        <v>487</v>
      </c>
      <c r="D698" s="11">
        <v>35</v>
      </c>
      <c r="E698" s="11">
        <v>4.3263288009888802E-2</v>
      </c>
      <c r="F698" s="11">
        <v>36</v>
      </c>
      <c r="G698" s="11">
        <v>4.4720496894409899E-2</v>
      </c>
      <c r="H698" s="11">
        <v>-1</v>
      </c>
      <c r="I698" s="11">
        <v>-2.7777777777777799</v>
      </c>
    </row>
    <row r="699" spans="1:9" x14ac:dyDescent="0.2">
      <c r="A699" s="11">
        <v>74</v>
      </c>
      <c r="B699" s="11" t="s">
        <v>279</v>
      </c>
      <c r="C699" s="11" t="s">
        <v>491</v>
      </c>
      <c r="D699" s="11">
        <v>197</v>
      </c>
      <c r="E699" s="11">
        <v>0.24351050679851699</v>
      </c>
      <c r="F699" s="11">
        <v>198</v>
      </c>
      <c r="G699" s="11">
        <v>0.24596273291925499</v>
      </c>
      <c r="H699" s="11">
        <v>-1</v>
      </c>
      <c r="I699" s="11">
        <v>-0.50505050505050797</v>
      </c>
    </row>
    <row r="700" spans="1:9" x14ac:dyDescent="0.2">
      <c r="A700" s="11">
        <v>76</v>
      </c>
      <c r="B700" s="11" t="s">
        <v>265</v>
      </c>
      <c r="C700" s="11" t="s">
        <v>493</v>
      </c>
      <c r="D700" s="11">
        <v>263</v>
      </c>
      <c r="E700" s="11">
        <v>0.75792507204610904</v>
      </c>
      <c r="F700" s="11">
        <v>264</v>
      </c>
      <c r="G700" s="11">
        <v>0.77419354838709697</v>
      </c>
      <c r="H700" s="11">
        <v>-1</v>
      </c>
      <c r="I700" s="11">
        <v>-0.37878787878787801</v>
      </c>
    </row>
    <row r="701" spans="1:9" x14ac:dyDescent="0.2">
      <c r="A701" s="11">
        <v>77</v>
      </c>
      <c r="B701" s="11" t="s">
        <v>238</v>
      </c>
      <c r="C701" s="11" t="s">
        <v>494</v>
      </c>
      <c r="D701" s="11">
        <v>32</v>
      </c>
      <c r="E701" s="11">
        <v>3.0680728667305798E-2</v>
      </c>
      <c r="F701" s="11">
        <v>33</v>
      </c>
      <c r="G701" s="11">
        <v>3.2803180914512897E-2</v>
      </c>
      <c r="H701" s="11">
        <v>-1</v>
      </c>
      <c r="I701" s="11">
        <v>-3.0303030303030298</v>
      </c>
    </row>
    <row r="702" spans="1:9" x14ac:dyDescent="0.2">
      <c r="A702" s="11">
        <v>78</v>
      </c>
      <c r="B702" s="11" t="s">
        <v>239</v>
      </c>
      <c r="C702" s="11" t="s">
        <v>488</v>
      </c>
      <c r="D702" s="11">
        <v>15</v>
      </c>
      <c r="E702" s="11">
        <v>3.9968025579536397E-3</v>
      </c>
      <c r="F702" s="11">
        <v>16</v>
      </c>
      <c r="G702" s="11">
        <v>4.2838018741633201E-3</v>
      </c>
      <c r="H702" s="11">
        <v>-1</v>
      </c>
      <c r="I702" s="11">
        <v>-6.25</v>
      </c>
    </row>
    <row r="703" spans="1:9" x14ac:dyDescent="0.2">
      <c r="A703" s="11">
        <v>79</v>
      </c>
      <c r="B703" s="11" t="s">
        <v>296</v>
      </c>
      <c r="C703" s="11" t="s">
        <v>493</v>
      </c>
      <c r="D703" s="11">
        <v>38</v>
      </c>
      <c r="E703" s="11">
        <v>2.32843137254902E-2</v>
      </c>
      <c r="F703" s="11">
        <v>39</v>
      </c>
      <c r="G703" s="11">
        <v>2.5096525096525098E-2</v>
      </c>
      <c r="H703" s="11">
        <v>-1</v>
      </c>
      <c r="I703" s="11">
        <v>-2.5641025641025701</v>
      </c>
    </row>
    <row r="704" spans="1:9" x14ac:dyDescent="0.2">
      <c r="A704" s="11">
        <v>79</v>
      </c>
      <c r="B704" s="11" t="s">
        <v>296</v>
      </c>
      <c r="C704" s="11" t="s">
        <v>494</v>
      </c>
      <c r="D704" s="11">
        <v>26</v>
      </c>
      <c r="E704" s="11">
        <v>1.59313725490196E-2</v>
      </c>
      <c r="F704" s="11">
        <v>27</v>
      </c>
      <c r="G704" s="11">
        <v>1.7374517374517399E-2</v>
      </c>
      <c r="H704" s="11">
        <v>-1</v>
      </c>
      <c r="I704" s="11">
        <v>-3.7037037037037099</v>
      </c>
    </row>
    <row r="705" spans="1:9" x14ac:dyDescent="0.2">
      <c r="A705" s="11">
        <v>80</v>
      </c>
      <c r="B705" s="11" t="s">
        <v>241</v>
      </c>
      <c r="C705" s="11" t="s">
        <v>494</v>
      </c>
      <c r="D705" s="11">
        <v>57</v>
      </c>
      <c r="E705" s="11">
        <v>0.54807692307692302</v>
      </c>
      <c r="F705" s="11">
        <v>58</v>
      </c>
      <c r="G705" s="11">
        <v>0.69047619047619002</v>
      </c>
      <c r="H705" s="11">
        <v>-1</v>
      </c>
      <c r="I705" s="11">
        <v>-1.72413793103449</v>
      </c>
    </row>
    <row r="706" spans="1:9" x14ac:dyDescent="0.2">
      <c r="A706" s="11">
        <v>84</v>
      </c>
      <c r="B706" s="11" t="s">
        <v>297</v>
      </c>
      <c r="C706" s="11" t="s">
        <v>487</v>
      </c>
      <c r="D706" s="11">
        <v>51</v>
      </c>
      <c r="E706" s="11">
        <v>0.121718377088305</v>
      </c>
      <c r="F706" s="11">
        <v>52</v>
      </c>
      <c r="G706" s="11">
        <v>0.12903225806451599</v>
      </c>
      <c r="H706" s="11">
        <v>-1</v>
      </c>
      <c r="I706" s="11">
        <v>-1.92307692307693</v>
      </c>
    </row>
    <row r="707" spans="1:9" x14ac:dyDescent="0.2">
      <c r="A707" s="11">
        <v>87</v>
      </c>
      <c r="B707" s="11" t="s">
        <v>291</v>
      </c>
      <c r="C707" s="11" t="s">
        <v>494</v>
      </c>
      <c r="D707" s="11">
        <v>81</v>
      </c>
      <c r="E707" s="11">
        <v>0.112033195020747</v>
      </c>
      <c r="F707" s="11">
        <v>82</v>
      </c>
      <c r="G707" s="11">
        <v>0.11516853932584301</v>
      </c>
      <c r="H707" s="11">
        <v>-1</v>
      </c>
      <c r="I707" s="11">
        <v>-1.2195121951219501</v>
      </c>
    </row>
    <row r="708" spans="1:9" x14ac:dyDescent="0.2">
      <c r="A708" s="11">
        <v>88</v>
      </c>
      <c r="B708" s="11" t="s">
        <v>246</v>
      </c>
      <c r="C708" s="11" t="s">
        <v>493</v>
      </c>
      <c r="D708" s="11">
        <v>16</v>
      </c>
      <c r="E708" s="11">
        <v>1.7185821697099899E-2</v>
      </c>
      <c r="F708" s="11">
        <v>17</v>
      </c>
      <c r="G708" s="11">
        <v>1.79324894514768E-2</v>
      </c>
      <c r="H708" s="11">
        <v>-1</v>
      </c>
      <c r="I708" s="11">
        <v>-5.8823529411764701</v>
      </c>
    </row>
    <row r="709" spans="1:9" x14ac:dyDescent="0.2">
      <c r="A709" s="11">
        <v>88</v>
      </c>
      <c r="B709" s="11" t="s">
        <v>246</v>
      </c>
      <c r="C709" s="11" t="s">
        <v>487</v>
      </c>
      <c r="D709" s="11">
        <v>270</v>
      </c>
      <c r="E709" s="11">
        <v>0.29001074113856101</v>
      </c>
      <c r="F709" s="11">
        <v>271</v>
      </c>
      <c r="G709" s="11">
        <v>0.28586497890295398</v>
      </c>
      <c r="H709" s="11">
        <v>-1</v>
      </c>
      <c r="I709" s="11">
        <v>-0.36900369003689498</v>
      </c>
    </row>
    <row r="710" spans="1:9" x14ac:dyDescent="0.2">
      <c r="A710" s="11">
        <v>9</v>
      </c>
      <c r="B710" s="11" t="s">
        <v>316</v>
      </c>
      <c r="C710" s="11" t="s">
        <v>487</v>
      </c>
      <c r="D710" s="11">
        <v>161</v>
      </c>
      <c r="E710" s="11">
        <v>7.2949705482555499E-2</v>
      </c>
      <c r="F710" s="11">
        <v>162</v>
      </c>
      <c r="G710" s="11">
        <v>8.9157952669234999E-2</v>
      </c>
      <c r="H710" s="11">
        <v>-1</v>
      </c>
      <c r="I710" s="11">
        <v>-0.61728395061728702</v>
      </c>
    </row>
    <row r="711" spans="1:9" x14ac:dyDescent="0.2">
      <c r="A711" s="11">
        <v>91</v>
      </c>
      <c r="B711" s="11" t="s">
        <v>236</v>
      </c>
      <c r="C711" s="11" t="s">
        <v>488</v>
      </c>
      <c r="D711" s="11">
        <v>40</v>
      </c>
      <c r="E711" s="11">
        <v>2.3121387283237E-2</v>
      </c>
      <c r="F711" s="11">
        <v>41</v>
      </c>
      <c r="G711" s="11">
        <v>2.3795705165409201E-2</v>
      </c>
      <c r="H711" s="11">
        <v>-1</v>
      </c>
      <c r="I711" s="11">
        <v>-2.4390243902439002</v>
      </c>
    </row>
    <row r="712" spans="1:9" x14ac:dyDescent="0.2">
      <c r="A712" s="11">
        <v>92</v>
      </c>
      <c r="B712" s="11" t="s">
        <v>221</v>
      </c>
      <c r="C712" s="11" t="s">
        <v>490</v>
      </c>
      <c r="D712" s="11">
        <v>70</v>
      </c>
      <c r="E712" s="11">
        <v>0.123674911660777</v>
      </c>
      <c r="F712" s="11">
        <v>71</v>
      </c>
      <c r="G712" s="11">
        <v>0.130514705882353</v>
      </c>
      <c r="H712" s="11">
        <v>-1</v>
      </c>
      <c r="I712" s="11">
        <v>-1.40845070422535</v>
      </c>
    </row>
    <row r="713" spans="1:9" x14ac:dyDescent="0.2">
      <c r="A713" s="11">
        <v>92</v>
      </c>
      <c r="B713" s="11" t="s">
        <v>221</v>
      </c>
      <c r="C713" s="11" t="s">
        <v>491</v>
      </c>
      <c r="D713" s="11">
        <v>66</v>
      </c>
      <c r="E713" s="11">
        <v>0.11660777385159</v>
      </c>
      <c r="F713" s="11">
        <v>67</v>
      </c>
      <c r="G713" s="11">
        <v>0.123161764705882</v>
      </c>
      <c r="H713" s="11">
        <v>-1</v>
      </c>
      <c r="I713" s="11">
        <v>-1.4925373134328399</v>
      </c>
    </row>
    <row r="714" spans="1:9" x14ac:dyDescent="0.2">
      <c r="A714" s="11">
        <v>95</v>
      </c>
      <c r="B714" s="11" t="s">
        <v>219</v>
      </c>
      <c r="C714" s="11" t="s">
        <v>488</v>
      </c>
      <c r="D714" s="11">
        <v>20</v>
      </c>
      <c r="E714" s="11">
        <v>3.6764705882352901E-2</v>
      </c>
      <c r="F714" s="11">
        <v>21</v>
      </c>
      <c r="G714" s="11">
        <v>3.9697542533081297E-2</v>
      </c>
      <c r="H714" s="11">
        <v>-1</v>
      </c>
      <c r="I714" s="11">
        <v>-4.7619047619047699</v>
      </c>
    </row>
    <row r="715" spans="1:9" x14ac:dyDescent="0.2">
      <c r="A715" s="11">
        <v>95</v>
      </c>
      <c r="B715" s="11" t="s">
        <v>219</v>
      </c>
      <c r="C715" s="11" t="s">
        <v>490</v>
      </c>
      <c r="D715" s="11">
        <v>9</v>
      </c>
      <c r="E715" s="11">
        <v>1.6544117647058799E-2</v>
      </c>
      <c r="F715" s="11">
        <v>10</v>
      </c>
      <c r="G715" s="11">
        <v>1.8903591682419701E-2</v>
      </c>
      <c r="H715" s="11">
        <v>-1</v>
      </c>
      <c r="I715" s="11">
        <v>-10</v>
      </c>
    </row>
    <row r="716" spans="1:9" x14ac:dyDescent="0.2">
      <c r="A716" s="11">
        <v>98</v>
      </c>
      <c r="B716" s="11" t="s">
        <v>203</v>
      </c>
      <c r="C716" s="11" t="s">
        <v>493</v>
      </c>
      <c r="D716" s="11">
        <v>231</v>
      </c>
      <c r="E716" s="11">
        <v>2.0256050508593499E-3</v>
      </c>
      <c r="F716" s="11">
        <v>232</v>
      </c>
      <c r="G716" s="11">
        <v>2.0620572576416098E-3</v>
      </c>
      <c r="H716" s="11">
        <v>-1</v>
      </c>
      <c r="I716" s="11">
        <v>-0.431034482758619</v>
      </c>
    </row>
    <row r="717" spans="1:9" x14ac:dyDescent="0.2">
      <c r="A717" s="11">
        <v>1</v>
      </c>
      <c r="B717" s="11" t="s">
        <v>232</v>
      </c>
      <c r="C717" s="11" t="s">
        <v>491</v>
      </c>
      <c r="D717" s="11">
        <v>87</v>
      </c>
      <c r="E717" s="11">
        <v>1.85937166061124E-2</v>
      </c>
      <c r="F717" s="11">
        <v>89</v>
      </c>
      <c r="G717" s="11">
        <v>1.8952299829642201E-2</v>
      </c>
      <c r="H717" s="11">
        <v>-2</v>
      </c>
      <c r="I717" s="11">
        <v>-2.2471910112359601</v>
      </c>
    </row>
    <row r="718" spans="1:9" x14ac:dyDescent="0.2">
      <c r="A718" s="11">
        <v>102</v>
      </c>
      <c r="B718" s="11" t="s">
        <v>294</v>
      </c>
      <c r="C718" s="11" t="s">
        <v>489</v>
      </c>
      <c r="D718" s="11">
        <v>268</v>
      </c>
      <c r="E718" s="11">
        <v>0.28033472803347298</v>
      </c>
      <c r="F718" s="11">
        <v>270</v>
      </c>
      <c r="G718" s="11">
        <v>0.28242677824267798</v>
      </c>
      <c r="H718" s="11">
        <v>-2</v>
      </c>
      <c r="I718" s="11">
        <v>-0.74074074074074203</v>
      </c>
    </row>
    <row r="719" spans="1:9" x14ac:dyDescent="0.2">
      <c r="A719" s="11">
        <v>102</v>
      </c>
      <c r="B719" s="11" t="s">
        <v>294</v>
      </c>
      <c r="C719" s="11" t="s">
        <v>492</v>
      </c>
      <c r="D719" s="11">
        <v>46</v>
      </c>
      <c r="E719" s="11">
        <v>4.8117154811715503E-2</v>
      </c>
      <c r="F719" s="11">
        <v>48</v>
      </c>
      <c r="G719" s="11">
        <v>5.0209205020920501E-2</v>
      </c>
      <c r="H719" s="11">
        <v>-2</v>
      </c>
      <c r="I719" s="11">
        <v>-4.1666666666666599</v>
      </c>
    </row>
    <row r="720" spans="1:9" x14ac:dyDescent="0.2">
      <c r="A720" s="11">
        <v>102</v>
      </c>
      <c r="B720" s="11" t="s">
        <v>294</v>
      </c>
      <c r="C720" s="11" t="s">
        <v>488</v>
      </c>
      <c r="D720" s="11">
        <v>107</v>
      </c>
      <c r="E720" s="11">
        <v>0.11192468619246899</v>
      </c>
      <c r="F720" s="11">
        <v>109</v>
      </c>
      <c r="G720" s="11">
        <v>0.11401673640167399</v>
      </c>
      <c r="H720" s="11">
        <v>-2</v>
      </c>
      <c r="I720" s="11">
        <v>-1.8348623853210999</v>
      </c>
    </row>
    <row r="721" spans="1:9" x14ac:dyDescent="0.2">
      <c r="A721" s="11">
        <v>109</v>
      </c>
      <c r="B721" s="11" t="s">
        <v>242</v>
      </c>
      <c r="C721" s="11" t="s">
        <v>488</v>
      </c>
      <c r="D721" s="11">
        <v>21</v>
      </c>
      <c r="E721" s="11">
        <v>1.77364864864865E-2</v>
      </c>
      <c r="F721" s="11">
        <v>23</v>
      </c>
      <c r="G721" s="11">
        <v>1.9607843137254902E-2</v>
      </c>
      <c r="H721" s="11">
        <v>-2</v>
      </c>
      <c r="I721" s="11">
        <v>-8.6956521739130501</v>
      </c>
    </row>
    <row r="722" spans="1:9" x14ac:dyDescent="0.2">
      <c r="A722" s="11">
        <v>113</v>
      </c>
      <c r="B722" s="11" t="s">
        <v>321</v>
      </c>
      <c r="C722" s="11" t="s">
        <v>490</v>
      </c>
      <c r="D722" s="11">
        <v>613</v>
      </c>
      <c r="E722" s="11">
        <v>0.137629097440503</v>
      </c>
      <c r="F722" s="11">
        <v>615</v>
      </c>
      <c r="G722" s="11">
        <v>0.136061946902655</v>
      </c>
      <c r="H722" s="11">
        <v>-2</v>
      </c>
      <c r="I722" s="11">
        <v>-0.32520325203252398</v>
      </c>
    </row>
    <row r="723" spans="1:9" x14ac:dyDescent="0.2">
      <c r="A723" s="11">
        <v>118</v>
      </c>
      <c r="B723" s="11" t="s">
        <v>300</v>
      </c>
      <c r="C723" s="11" t="s">
        <v>494</v>
      </c>
      <c r="D723" s="11">
        <v>53</v>
      </c>
      <c r="E723" s="11">
        <v>8.2043343653250805E-2</v>
      </c>
      <c r="F723" s="11">
        <v>55</v>
      </c>
      <c r="G723" s="11">
        <v>8.6887835703001598E-2</v>
      </c>
      <c r="H723" s="11">
        <v>-2</v>
      </c>
      <c r="I723" s="11">
        <v>-3.6363636363636398</v>
      </c>
    </row>
    <row r="724" spans="1:9" x14ac:dyDescent="0.2">
      <c r="A724" s="11">
        <v>121</v>
      </c>
      <c r="B724" s="11" t="s">
        <v>207</v>
      </c>
      <c r="C724" s="11" t="s">
        <v>491</v>
      </c>
      <c r="D724" s="11">
        <v>490</v>
      </c>
      <c r="E724" s="11">
        <v>6.6055540576974894E-2</v>
      </c>
      <c r="F724" s="11">
        <v>492</v>
      </c>
      <c r="G724" s="11">
        <v>6.2891473859133296E-2</v>
      </c>
      <c r="H724" s="11">
        <v>-2</v>
      </c>
      <c r="I724" s="11">
        <v>-0.40650406504064701</v>
      </c>
    </row>
    <row r="725" spans="1:9" x14ac:dyDescent="0.2">
      <c r="A725" s="11">
        <v>123</v>
      </c>
      <c r="B725" s="11" t="s">
        <v>208</v>
      </c>
      <c r="C725" s="11" t="s">
        <v>489</v>
      </c>
      <c r="D725" s="11">
        <v>44</v>
      </c>
      <c r="E725" s="11">
        <v>1.7160686427457099E-2</v>
      </c>
      <c r="F725" s="11">
        <v>46</v>
      </c>
      <c r="G725" s="11">
        <v>1.7912772585669801E-2</v>
      </c>
      <c r="H725" s="11">
        <v>-2</v>
      </c>
      <c r="I725" s="11">
        <v>-4.3478260869565197</v>
      </c>
    </row>
    <row r="726" spans="1:9" x14ac:dyDescent="0.2">
      <c r="A726" s="11">
        <v>19</v>
      </c>
      <c r="B726" s="11" t="s">
        <v>318</v>
      </c>
      <c r="C726" s="11" t="s">
        <v>493</v>
      </c>
      <c r="D726" s="11">
        <v>654</v>
      </c>
      <c r="E726" s="11">
        <v>0.97904191616766501</v>
      </c>
      <c r="F726" s="11">
        <v>656</v>
      </c>
      <c r="G726" s="11">
        <v>0.97910447761193997</v>
      </c>
      <c r="H726" s="11">
        <v>-2</v>
      </c>
      <c r="I726" s="11">
        <v>-0.30487804878048802</v>
      </c>
    </row>
    <row r="727" spans="1:9" x14ac:dyDescent="0.2">
      <c r="A727" s="11">
        <v>26</v>
      </c>
      <c r="B727" s="11" t="s">
        <v>292</v>
      </c>
      <c r="C727" s="11" t="s">
        <v>490</v>
      </c>
      <c r="D727" s="11">
        <v>45</v>
      </c>
      <c r="E727" s="11">
        <v>0.36</v>
      </c>
      <c r="F727" s="11">
        <v>47</v>
      </c>
      <c r="G727" s="11">
        <v>0.36434108527131798</v>
      </c>
      <c r="H727" s="11">
        <v>-2</v>
      </c>
      <c r="I727" s="11">
        <v>-4.2553191489361604</v>
      </c>
    </row>
    <row r="728" spans="1:9" x14ac:dyDescent="0.2">
      <c r="A728" s="11">
        <v>3</v>
      </c>
      <c r="B728" s="11" t="s">
        <v>215</v>
      </c>
      <c r="C728" s="11" t="s">
        <v>488</v>
      </c>
      <c r="D728" s="11">
        <v>56</v>
      </c>
      <c r="E728" s="11">
        <v>4.3043812451959998E-2</v>
      </c>
      <c r="F728" s="11">
        <v>58</v>
      </c>
      <c r="G728" s="11">
        <v>4.3707611152976597E-2</v>
      </c>
      <c r="H728" s="11">
        <v>-2</v>
      </c>
      <c r="I728" s="11">
        <v>-3.44827586206896</v>
      </c>
    </row>
    <row r="729" spans="1:9" x14ac:dyDescent="0.2">
      <c r="A729" s="11">
        <v>41</v>
      </c>
      <c r="B729" s="11" t="s">
        <v>264</v>
      </c>
      <c r="C729" s="11" t="s">
        <v>490</v>
      </c>
      <c r="D729" s="11">
        <v>44</v>
      </c>
      <c r="E729" s="11">
        <v>0.369747899159664</v>
      </c>
      <c r="F729" s="11">
        <v>46</v>
      </c>
      <c r="G729" s="11">
        <v>0.38016528925619802</v>
      </c>
      <c r="H729" s="11">
        <v>-2</v>
      </c>
      <c r="I729" s="11">
        <v>-4.3478260869565197</v>
      </c>
    </row>
    <row r="730" spans="1:9" x14ac:dyDescent="0.2">
      <c r="A730" s="11">
        <v>43</v>
      </c>
      <c r="B730" s="11" t="s">
        <v>217</v>
      </c>
      <c r="C730" s="11" t="s">
        <v>495</v>
      </c>
      <c r="D730" s="11">
        <v>15</v>
      </c>
      <c r="E730" s="11">
        <v>5.7692307692307704E-3</v>
      </c>
      <c r="F730" s="11">
        <v>17</v>
      </c>
      <c r="G730" s="11">
        <v>6.8659127625201903E-3</v>
      </c>
      <c r="H730" s="11">
        <v>-2</v>
      </c>
      <c r="I730" s="11">
        <v>-11.764705882352899</v>
      </c>
    </row>
    <row r="731" spans="1:9" x14ac:dyDescent="0.2">
      <c r="A731" s="11">
        <v>44</v>
      </c>
      <c r="B731" s="11" t="s">
        <v>304</v>
      </c>
      <c r="C731" s="11" t="s">
        <v>491</v>
      </c>
      <c r="D731" s="11">
        <v>210</v>
      </c>
      <c r="E731" s="11">
        <v>5.1546391752577303E-2</v>
      </c>
      <c r="F731" s="11">
        <v>212</v>
      </c>
      <c r="G731" s="11">
        <v>5.1631758402338003E-2</v>
      </c>
      <c r="H731" s="11">
        <v>-2</v>
      </c>
      <c r="I731" s="11">
        <v>-0.94339622641509402</v>
      </c>
    </row>
    <row r="732" spans="1:9" x14ac:dyDescent="0.2">
      <c r="A732" s="11">
        <v>45</v>
      </c>
      <c r="B732" s="11" t="s">
        <v>258</v>
      </c>
      <c r="C732" s="11" t="s">
        <v>488</v>
      </c>
      <c r="D732" s="11">
        <v>21</v>
      </c>
      <c r="E732" s="11">
        <v>3.8674033149171297E-2</v>
      </c>
      <c r="F732" s="11">
        <v>23</v>
      </c>
      <c r="G732" s="11">
        <v>4.2750929368029697E-2</v>
      </c>
      <c r="H732" s="11">
        <v>-2</v>
      </c>
      <c r="I732" s="11">
        <v>-8.6956521739130501</v>
      </c>
    </row>
    <row r="733" spans="1:9" x14ac:dyDescent="0.2">
      <c r="A733" s="11">
        <v>46</v>
      </c>
      <c r="B733" s="11" t="s">
        <v>225</v>
      </c>
      <c r="C733" s="11" t="s">
        <v>489</v>
      </c>
      <c r="D733" s="11">
        <v>110</v>
      </c>
      <c r="E733" s="11">
        <v>4.2718446601941698E-2</v>
      </c>
      <c r="F733" s="11">
        <v>112</v>
      </c>
      <c r="G733" s="11">
        <v>4.3887147335423198E-2</v>
      </c>
      <c r="H733" s="11">
        <v>-2</v>
      </c>
      <c r="I733" s="11">
        <v>-1.78571428571429</v>
      </c>
    </row>
    <row r="734" spans="1:9" x14ac:dyDescent="0.2">
      <c r="A734" s="11">
        <v>46</v>
      </c>
      <c r="B734" s="11" t="s">
        <v>225</v>
      </c>
      <c r="C734" s="11" t="s">
        <v>494</v>
      </c>
      <c r="D734" s="11">
        <v>242</v>
      </c>
      <c r="E734" s="11">
        <v>9.39805825242718E-2</v>
      </c>
      <c r="F734" s="11">
        <v>244</v>
      </c>
      <c r="G734" s="11">
        <v>9.5611285266457693E-2</v>
      </c>
      <c r="H734" s="11">
        <v>-2</v>
      </c>
      <c r="I734" s="11">
        <v>-0.819672131147542</v>
      </c>
    </row>
    <row r="735" spans="1:9" x14ac:dyDescent="0.2">
      <c r="A735" s="11">
        <v>53</v>
      </c>
      <c r="B735" s="11" t="s">
        <v>209</v>
      </c>
      <c r="C735" s="11" t="s">
        <v>495</v>
      </c>
      <c r="D735" s="11">
        <v>21</v>
      </c>
      <c r="E735" s="11">
        <v>6.1423264792769602E-4</v>
      </c>
      <c r="F735" s="11">
        <v>23</v>
      </c>
      <c r="G735" s="11">
        <v>6.7277035130312705E-4</v>
      </c>
      <c r="H735" s="11">
        <v>-2</v>
      </c>
      <c r="I735" s="11">
        <v>-8.6956521739130501</v>
      </c>
    </row>
    <row r="736" spans="1:9" x14ac:dyDescent="0.2">
      <c r="A736" s="11">
        <v>54</v>
      </c>
      <c r="B736" s="11" t="s">
        <v>259</v>
      </c>
      <c r="C736" s="11" t="s">
        <v>488</v>
      </c>
      <c r="D736" s="11">
        <v>2</v>
      </c>
      <c r="E736" s="11">
        <v>1.2903225806451601E-2</v>
      </c>
      <c r="F736" s="11">
        <v>4</v>
      </c>
      <c r="G736" s="11">
        <v>2.5641025641025599E-2</v>
      </c>
      <c r="H736" s="11">
        <v>-2</v>
      </c>
      <c r="I736" s="11">
        <v>-50</v>
      </c>
    </row>
    <row r="737" spans="1:9" x14ac:dyDescent="0.2">
      <c r="A737" s="11">
        <v>59</v>
      </c>
      <c r="B737" s="11" t="s">
        <v>298</v>
      </c>
      <c r="C737" s="11" t="s">
        <v>490</v>
      </c>
      <c r="D737" s="11">
        <v>97</v>
      </c>
      <c r="E737" s="11">
        <v>0.10167714884696</v>
      </c>
      <c r="F737" s="11">
        <v>99</v>
      </c>
      <c r="G737" s="11">
        <v>0.105095541401274</v>
      </c>
      <c r="H737" s="11">
        <v>-2</v>
      </c>
      <c r="I737" s="11">
        <v>-2.0202020202020199</v>
      </c>
    </row>
    <row r="738" spans="1:9" x14ac:dyDescent="0.2">
      <c r="A738" s="11">
        <v>61</v>
      </c>
      <c r="B738" s="11" t="s">
        <v>274</v>
      </c>
      <c r="C738" s="11" t="s">
        <v>487</v>
      </c>
      <c r="D738" s="11">
        <v>166</v>
      </c>
      <c r="E738" s="11">
        <v>0.90710382513661203</v>
      </c>
      <c r="F738" s="11">
        <v>168</v>
      </c>
      <c r="G738" s="11">
        <v>0.90810810810810805</v>
      </c>
      <c r="H738" s="11">
        <v>-2</v>
      </c>
      <c r="I738" s="11">
        <v>-1.19047619047619</v>
      </c>
    </row>
    <row r="739" spans="1:9" x14ac:dyDescent="0.2">
      <c r="A739" s="11">
        <v>67</v>
      </c>
      <c r="B739" s="11" t="s">
        <v>202</v>
      </c>
      <c r="C739" s="11" t="s">
        <v>495</v>
      </c>
      <c r="D739" s="11">
        <v>808</v>
      </c>
      <c r="E739" s="11">
        <v>1.16592834158237E-2</v>
      </c>
      <c r="F739" s="11">
        <v>810</v>
      </c>
      <c r="G739" s="11">
        <v>1.19217579441591E-2</v>
      </c>
      <c r="H739" s="11">
        <v>-2</v>
      </c>
      <c r="I739" s="11">
        <v>-0.24691358024691001</v>
      </c>
    </row>
    <row r="740" spans="1:9" x14ac:dyDescent="0.2">
      <c r="A740" s="11">
        <v>68</v>
      </c>
      <c r="B740" s="11" t="s">
        <v>276</v>
      </c>
      <c r="C740" s="11" t="s">
        <v>490</v>
      </c>
      <c r="D740" s="11">
        <v>7</v>
      </c>
      <c r="E740" s="11">
        <v>4.1916167664670698E-2</v>
      </c>
      <c r="F740" s="11">
        <v>9</v>
      </c>
      <c r="G740" s="11">
        <v>4.8128342245989303E-2</v>
      </c>
      <c r="H740" s="11">
        <v>-2</v>
      </c>
      <c r="I740" s="11">
        <v>-22.2222222222222</v>
      </c>
    </row>
    <row r="741" spans="1:9" x14ac:dyDescent="0.2">
      <c r="A741" s="11">
        <v>8</v>
      </c>
      <c r="B741" s="11" t="s">
        <v>206</v>
      </c>
      <c r="C741" s="11" t="s">
        <v>495</v>
      </c>
      <c r="D741" s="11">
        <v>24</v>
      </c>
      <c r="E741" s="11">
        <v>2.0542668835059502E-3</v>
      </c>
      <c r="F741" s="11">
        <v>26</v>
      </c>
      <c r="G741" s="11">
        <v>2.2773057720942499E-3</v>
      </c>
      <c r="H741" s="11">
        <v>-2</v>
      </c>
      <c r="I741" s="11">
        <v>-7.6923076923076898</v>
      </c>
    </row>
    <row r="742" spans="1:9" x14ac:dyDescent="0.2">
      <c r="A742" s="11">
        <v>8</v>
      </c>
      <c r="B742" s="11" t="s">
        <v>206</v>
      </c>
      <c r="C742" s="11" t="s">
        <v>487</v>
      </c>
      <c r="D742" s="11">
        <v>580</v>
      </c>
      <c r="E742" s="11">
        <v>4.9644783018060398E-2</v>
      </c>
      <c r="F742" s="11">
        <v>582</v>
      </c>
      <c r="G742" s="11">
        <v>5.09766138214943E-2</v>
      </c>
      <c r="H742" s="11">
        <v>-2</v>
      </c>
      <c r="I742" s="11">
        <v>-0.34364261168384802</v>
      </c>
    </row>
    <row r="743" spans="1:9" x14ac:dyDescent="0.2">
      <c r="A743" s="11">
        <v>85</v>
      </c>
      <c r="B743" s="11" t="s">
        <v>211</v>
      </c>
      <c r="C743" s="11" t="s">
        <v>493</v>
      </c>
      <c r="D743" s="11">
        <v>31</v>
      </c>
      <c r="E743" s="11">
        <v>4.3350580338414203E-3</v>
      </c>
      <c r="F743" s="11">
        <v>33</v>
      </c>
      <c r="G743" s="11">
        <v>4.89541611036938E-3</v>
      </c>
      <c r="H743" s="11">
        <v>-2</v>
      </c>
      <c r="I743" s="11">
        <v>-6.0606060606060597</v>
      </c>
    </row>
    <row r="744" spans="1:9" x14ac:dyDescent="0.2">
      <c r="A744" s="11">
        <v>88</v>
      </c>
      <c r="B744" s="11" t="s">
        <v>246</v>
      </c>
      <c r="C744" s="11" t="s">
        <v>490</v>
      </c>
      <c r="D744" s="11">
        <v>247</v>
      </c>
      <c r="E744" s="11">
        <v>0.26530612244898</v>
      </c>
      <c r="F744" s="11">
        <v>249</v>
      </c>
      <c r="G744" s="11">
        <v>0.262658227848101</v>
      </c>
      <c r="H744" s="11">
        <v>-2</v>
      </c>
      <c r="I744" s="11">
        <v>-0.80321285140562104</v>
      </c>
    </row>
    <row r="745" spans="1:9" x14ac:dyDescent="0.2">
      <c r="A745" s="11">
        <v>91</v>
      </c>
      <c r="B745" s="11" t="s">
        <v>236</v>
      </c>
      <c r="C745" s="11" t="s">
        <v>487</v>
      </c>
      <c r="D745" s="11">
        <v>169</v>
      </c>
      <c r="E745" s="11">
        <v>9.7687861271676293E-2</v>
      </c>
      <c r="F745" s="11">
        <v>171</v>
      </c>
      <c r="G745" s="11">
        <v>9.9245502031340693E-2</v>
      </c>
      <c r="H745" s="11">
        <v>-2</v>
      </c>
      <c r="I745" s="11">
        <v>-1.16959064327485</v>
      </c>
    </row>
    <row r="746" spans="1:9" x14ac:dyDescent="0.2">
      <c r="A746" s="11">
        <v>93</v>
      </c>
      <c r="B746" s="11" t="s">
        <v>317</v>
      </c>
      <c r="C746" s="11" t="s">
        <v>495</v>
      </c>
      <c r="D746" s="11">
        <v>223</v>
      </c>
      <c r="E746" s="11">
        <v>6.0513961629263804E-3</v>
      </c>
      <c r="F746" s="11">
        <v>225</v>
      </c>
      <c r="G746" s="11">
        <v>6.09855261018052E-3</v>
      </c>
      <c r="H746" s="11">
        <v>-2</v>
      </c>
      <c r="I746" s="11">
        <v>-0.88888888888888395</v>
      </c>
    </row>
    <row r="747" spans="1:9" x14ac:dyDescent="0.2">
      <c r="A747" s="11">
        <v>100</v>
      </c>
      <c r="B747" s="11" t="s">
        <v>320</v>
      </c>
      <c r="C747" s="11" t="s">
        <v>488</v>
      </c>
      <c r="D747" s="11">
        <v>61</v>
      </c>
      <c r="E747" s="11">
        <v>6.1553985872855703E-2</v>
      </c>
      <c r="F747" s="11">
        <v>64</v>
      </c>
      <c r="G747" s="11">
        <v>6.4386317907444701E-2</v>
      </c>
      <c r="H747" s="11">
        <v>-3</v>
      </c>
      <c r="I747" s="11">
        <v>-4.6875</v>
      </c>
    </row>
    <row r="748" spans="1:9" x14ac:dyDescent="0.2">
      <c r="A748" s="11">
        <v>108</v>
      </c>
      <c r="B748" s="11" t="s">
        <v>216</v>
      </c>
      <c r="C748" s="11" t="s">
        <v>491</v>
      </c>
      <c r="D748" s="11">
        <v>43</v>
      </c>
      <c r="E748" s="11">
        <v>1.2313860252004601E-2</v>
      </c>
      <c r="F748" s="11">
        <v>46</v>
      </c>
      <c r="G748" s="11">
        <v>1.38179633523581E-2</v>
      </c>
      <c r="H748" s="11">
        <v>-3</v>
      </c>
      <c r="I748" s="11">
        <v>-6.5217391304347796</v>
      </c>
    </row>
    <row r="749" spans="1:9" x14ac:dyDescent="0.2">
      <c r="A749" s="11">
        <v>112</v>
      </c>
      <c r="B749" s="11" t="s">
        <v>307</v>
      </c>
      <c r="C749" s="11" t="s">
        <v>488</v>
      </c>
      <c r="D749" s="11">
        <v>12</v>
      </c>
      <c r="E749" s="11">
        <v>2.66666666666667E-2</v>
      </c>
      <c r="F749" s="11">
        <v>15</v>
      </c>
      <c r="G749" s="11">
        <v>3.6764705882352901E-2</v>
      </c>
      <c r="H749" s="11">
        <v>-3</v>
      </c>
      <c r="I749" s="11">
        <v>-20</v>
      </c>
    </row>
    <row r="750" spans="1:9" x14ac:dyDescent="0.2">
      <c r="A750" s="11">
        <v>118</v>
      </c>
      <c r="B750" s="11" t="s">
        <v>300</v>
      </c>
      <c r="C750" s="11" t="s">
        <v>490</v>
      </c>
      <c r="D750" s="11">
        <v>90</v>
      </c>
      <c r="E750" s="11">
        <v>0.13931888544891599</v>
      </c>
      <c r="F750" s="11">
        <v>93</v>
      </c>
      <c r="G750" s="11">
        <v>0.14691943127962101</v>
      </c>
      <c r="H750" s="11">
        <v>-3</v>
      </c>
      <c r="I750" s="11">
        <v>-3.2258064516128999</v>
      </c>
    </row>
    <row r="751" spans="1:9" x14ac:dyDescent="0.2">
      <c r="A751" s="11">
        <v>14</v>
      </c>
      <c r="B751" s="11" t="s">
        <v>311</v>
      </c>
      <c r="C751" s="11" t="s">
        <v>492</v>
      </c>
      <c r="D751" s="11">
        <v>19</v>
      </c>
      <c r="E751" s="11">
        <v>3.0546623794212201E-2</v>
      </c>
      <c r="F751" s="11">
        <v>22</v>
      </c>
      <c r="G751" s="11">
        <v>3.64842454394693E-2</v>
      </c>
      <c r="H751" s="11">
        <v>-3</v>
      </c>
      <c r="I751" s="11">
        <v>-13.636363636363599</v>
      </c>
    </row>
    <row r="752" spans="1:9" x14ac:dyDescent="0.2">
      <c r="A752" s="11">
        <v>24</v>
      </c>
      <c r="B752" s="11" t="s">
        <v>223</v>
      </c>
      <c r="C752" s="11" t="s">
        <v>491</v>
      </c>
      <c r="D752" s="11">
        <v>198</v>
      </c>
      <c r="E752" s="11">
        <v>8.3123425692695194E-2</v>
      </c>
      <c r="F752" s="11">
        <v>201</v>
      </c>
      <c r="G752" s="11">
        <v>8.2242225859247106E-2</v>
      </c>
      <c r="H752" s="11">
        <v>-3</v>
      </c>
      <c r="I752" s="11">
        <v>-1.4925373134328399</v>
      </c>
    </row>
    <row r="753" spans="1:9" x14ac:dyDescent="0.2">
      <c r="A753" s="11">
        <v>25</v>
      </c>
      <c r="B753" s="11" t="s">
        <v>286</v>
      </c>
      <c r="C753" s="11" t="s">
        <v>490</v>
      </c>
      <c r="D753" s="11">
        <v>48</v>
      </c>
      <c r="E753" s="11">
        <v>7.9601990049751201E-2</v>
      </c>
      <c r="F753" s="11">
        <v>51</v>
      </c>
      <c r="G753" s="11">
        <v>8.4858569051580707E-2</v>
      </c>
      <c r="H753" s="11">
        <v>-3</v>
      </c>
      <c r="I753" s="11">
        <v>-5.8823529411764701</v>
      </c>
    </row>
    <row r="754" spans="1:9" x14ac:dyDescent="0.2">
      <c r="A754" s="11">
        <v>46</v>
      </c>
      <c r="B754" s="11" t="s">
        <v>225</v>
      </c>
      <c r="C754" s="11" t="s">
        <v>490</v>
      </c>
      <c r="D754" s="11">
        <v>742</v>
      </c>
      <c r="E754" s="11">
        <v>0.28815533980582497</v>
      </c>
      <c r="F754" s="11">
        <v>745</v>
      </c>
      <c r="G754" s="11">
        <v>0.29192789968652</v>
      </c>
      <c r="H754" s="11">
        <v>-3</v>
      </c>
      <c r="I754" s="11">
        <v>-0.40268456375839301</v>
      </c>
    </row>
    <row r="755" spans="1:9" x14ac:dyDescent="0.2">
      <c r="A755" s="11">
        <v>47</v>
      </c>
      <c r="B755" s="11" t="s">
        <v>237</v>
      </c>
      <c r="C755" s="11" t="s">
        <v>492</v>
      </c>
      <c r="D755" s="11">
        <v>334</v>
      </c>
      <c r="E755" s="11">
        <v>0.24906785980611501</v>
      </c>
      <c r="F755" s="11">
        <v>337</v>
      </c>
      <c r="G755" s="11">
        <v>0.26043276661514703</v>
      </c>
      <c r="H755" s="11">
        <v>-3</v>
      </c>
      <c r="I755" s="11">
        <v>-0.89020771513352903</v>
      </c>
    </row>
    <row r="756" spans="1:9" x14ac:dyDescent="0.2">
      <c r="A756" s="11">
        <v>65</v>
      </c>
      <c r="B756" s="11" t="s">
        <v>255</v>
      </c>
      <c r="C756" s="11" t="s">
        <v>493</v>
      </c>
      <c r="D756" s="11">
        <v>34</v>
      </c>
      <c r="E756" s="11">
        <v>7.5555555555555598E-2</v>
      </c>
      <c r="F756" s="11">
        <v>37</v>
      </c>
      <c r="G756" s="11">
        <v>8.7470449172576806E-2</v>
      </c>
      <c r="H756" s="11">
        <v>-3</v>
      </c>
      <c r="I756" s="11">
        <v>-8.1081081081080999</v>
      </c>
    </row>
    <row r="757" spans="1:9" x14ac:dyDescent="0.2">
      <c r="A757" s="11">
        <v>69</v>
      </c>
      <c r="B757" s="11" t="s">
        <v>277</v>
      </c>
      <c r="C757" s="11" t="s">
        <v>488</v>
      </c>
      <c r="D757" s="11">
        <v>64</v>
      </c>
      <c r="E757" s="11">
        <v>0.91428571428571404</v>
      </c>
      <c r="F757" s="11">
        <v>67</v>
      </c>
      <c r="G757" s="11">
        <v>0.91780821917808197</v>
      </c>
      <c r="H757" s="11">
        <v>-3</v>
      </c>
      <c r="I757" s="11">
        <v>-4.4776119402985097</v>
      </c>
    </row>
    <row r="758" spans="1:9" x14ac:dyDescent="0.2">
      <c r="A758" s="11">
        <v>85</v>
      </c>
      <c r="B758" s="11" t="s">
        <v>211</v>
      </c>
      <c r="C758" s="11" t="s">
        <v>495</v>
      </c>
      <c r="D758" s="11">
        <v>23</v>
      </c>
      <c r="E758" s="11">
        <v>3.21633337994686E-3</v>
      </c>
      <c r="F758" s="11">
        <v>26</v>
      </c>
      <c r="G758" s="11">
        <v>3.8569945112001199E-3</v>
      </c>
      <c r="H758" s="11">
        <v>-3</v>
      </c>
      <c r="I758" s="11">
        <v>-11.538461538461499</v>
      </c>
    </row>
    <row r="759" spans="1:9" x14ac:dyDescent="0.2">
      <c r="A759" s="11">
        <v>87</v>
      </c>
      <c r="B759" s="11" t="s">
        <v>291</v>
      </c>
      <c r="C759" s="11" t="s">
        <v>489</v>
      </c>
      <c r="D759" s="11">
        <v>95</v>
      </c>
      <c r="E759" s="11">
        <v>0.13139695712309801</v>
      </c>
      <c r="F759" s="11">
        <v>98</v>
      </c>
      <c r="G759" s="11">
        <v>0.137640449438202</v>
      </c>
      <c r="H759" s="11">
        <v>-3</v>
      </c>
      <c r="I759" s="11">
        <v>-3.06122448979592</v>
      </c>
    </row>
    <row r="760" spans="1:9" x14ac:dyDescent="0.2">
      <c r="A760" s="11">
        <v>87</v>
      </c>
      <c r="B760" s="11" t="s">
        <v>291</v>
      </c>
      <c r="C760" s="11" t="s">
        <v>491</v>
      </c>
      <c r="D760" s="11">
        <v>69</v>
      </c>
      <c r="E760" s="11">
        <v>9.5435684647302899E-2</v>
      </c>
      <c r="F760" s="11">
        <v>72</v>
      </c>
      <c r="G760" s="11">
        <v>0.101123595505618</v>
      </c>
      <c r="H760" s="11">
        <v>-3</v>
      </c>
      <c r="I760" s="11">
        <v>-4.1666666666666599</v>
      </c>
    </row>
    <row r="761" spans="1:9" x14ac:dyDescent="0.2">
      <c r="A761" s="11">
        <v>88</v>
      </c>
      <c r="B761" s="11" t="s">
        <v>246</v>
      </c>
      <c r="C761" s="11" t="s">
        <v>492</v>
      </c>
      <c r="D761" s="11">
        <v>270</v>
      </c>
      <c r="E761" s="11">
        <v>0.29001074113856101</v>
      </c>
      <c r="F761" s="11">
        <v>273</v>
      </c>
      <c r="G761" s="11">
        <v>0.287974683544304</v>
      </c>
      <c r="H761" s="11">
        <v>-3</v>
      </c>
      <c r="I761" s="11">
        <v>-1.0989010989010899</v>
      </c>
    </row>
    <row r="762" spans="1:9" x14ac:dyDescent="0.2">
      <c r="A762" s="11">
        <v>91</v>
      </c>
      <c r="B762" s="11" t="s">
        <v>236</v>
      </c>
      <c r="C762" s="11" t="s">
        <v>494</v>
      </c>
      <c r="D762" s="11">
        <v>110</v>
      </c>
      <c r="E762" s="11">
        <v>6.3583815028901702E-2</v>
      </c>
      <c r="F762" s="11">
        <v>113</v>
      </c>
      <c r="G762" s="11">
        <v>6.55832849680789E-2</v>
      </c>
      <c r="H762" s="11">
        <v>-3</v>
      </c>
      <c r="I762" s="11">
        <v>-2.65486725663717</v>
      </c>
    </row>
    <row r="763" spans="1:9" x14ac:dyDescent="0.2">
      <c r="A763" s="11">
        <v>98</v>
      </c>
      <c r="B763" s="11" t="s">
        <v>203</v>
      </c>
      <c r="C763" s="11" t="s">
        <v>495</v>
      </c>
      <c r="D763" s="11">
        <v>365</v>
      </c>
      <c r="E763" s="11">
        <v>3.2006313574184501E-3</v>
      </c>
      <c r="F763" s="11">
        <v>368</v>
      </c>
      <c r="G763" s="11">
        <v>3.2708494431556599E-3</v>
      </c>
      <c r="H763" s="11">
        <v>-3</v>
      </c>
      <c r="I763" s="11">
        <v>-0.81521739130434601</v>
      </c>
    </row>
    <row r="764" spans="1:9" x14ac:dyDescent="0.2">
      <c r="A764" s="11">
        <v>108</v>
      </c>
      <c r="B764" s="11" t="s">
        <v>216</v>
      </c>
      <c r="C764" s="11" t="s">
        <v>494</v>
      </c>
      <c r="D764" s="11">
        <v>286</v>
      </c>
      <c r="E764" s="11">
        <v>8.1901489117984005E-2</v>
      </c>
      <c r="F764" s="11">
        <v>290</v>
      </c>
      <c r="G764" s="11">
        <v>8.7113247221387802E-2</v>
      </c>
      <c r="H764" s="11">
        <v>-4</v>
      </c>
      <c r="I764" s="11">
        <v>-1.3793103448275901</v>
      </c>
    </row>
    <row r="765" spans="1:9" x14ac:dyDescent="0.2">
      <c r="A765" s="11">
        <v>119</v>
      </c>
      <c r="B765" s="11" t="s">
        <v>322</v>
      </c>
      <c r="C765" s="11" t="s">
        <v>492</v>
      </c>
      <c r="D765" s="11">
        <v>458</v>
      </c>
      <c r="E765" s="11">
        <v>0.159470752089136</v>
      </c>
      <c r="F765" s="11">
        <v>462</v>
      </c>
      <c r="G765" s="11">
        <v>0.162905500705219</v>
      </c>
      <c r="H765" s="11">
        <v>-4</v>
      </c>
      <c r="I765" s="11">
        <v>-0.86580086580087001</v>
      </c>
    </row>
    <row r="766" spans="1:9" x14ac:dyDescent="0.2">
      <c r="A766" s="11">
        <v>13</v>
      </c>
      <c r="B766" s="11" t="s">
        <v>244</v>
      </c>
      <c r="C766" s="11" t="s">
        <v>491</v>
      </c>
      <c r="D766" s="11">
        <v>222</v>
      </c>
      <c r="E766" s="11">
        <v>2.3226616446955398E-2</v>
      </c>
      <c r="F766" s="11">
        <v>226</v>
      </c>
      <c r="G766" s="11">
        <v>2.4034882484313499E-2</v>
      </c>
      <c r="H766" s="11">
        <v>-4</v>
      </c>
      <c r="I766" s="11">
        <v>-1.76991150442478</v>
      </c>
    </row>
    <row r="767" spans="1:9" x14ac:dyDescent="0.2">
      <c r="A767" s="11">
        <v>17</v>
      </c>
      <c r="B767" s="11" t="s">
        <v>262</v>
      </c>
      <c r="C767" s="11" t="s">
        <v>494</v>
      </c>
      <c r="D767" s="11">
        <v>134</v>
      </c>
      <c r="E767" s="11">
        <v>0.376404494382022</v>
      </c>
      <c r="F767" s="11">
        <v>138</v>
      </c>
      <c r="G767" s="11">
        <v>0.375</v>
      </c>
      <c r="H767" s="11">
        <v>-4</v>
      </c>
      <c r="I767" s="11">
        <v>-2.8985507246376798</v>
      </c>
    </row>
    <row r="768" spans="1:9" x14ac:dyDescent="0.2">
      <c r="A768" s="11">
        <v>31</v>
      </c>
      <c r="B768" s="11" t="s">
        <v>288</v>
      </c>
      <c r="C768" s="11" t="s">
        <v>488</v>
      </c>
      <c r="D768" s="11">
        <v>1</v>
      </c>
      <c r="E768" s="11">
        <v>0.5</v>
      </c>
      <c r="F768" s="11">
        <v>5</v>
      </c>
      <c r="G768" s="11">
        <v>0.83333333333333304</v>
      </c>
      <c r="H768" s="11">
        <v>-4</v>
      </c>
      <c r="I768" s="11">
        <v>-80</v>
      </c>
    </row>
    <row r="769" spans="1:9" x14ac:dyDescent="0.2">
      <c r="A769" s="11">
        <v>51</v>
      </c>
      <c r="B769" s="11" t="s">
        <v>224</v>
      </c>
      <c r="C769" s="11" t="s">
        <v>490</v>
      </c>
      <c r="D769" s="11">
        <v>773</v>
      </c>
      <c r="E769" s="11">
        <v>0.67393199651264202</v>
      </c>
      <c r="F769" s="11">
        <v>777</v>
      </c>
      <c r="G769" s="11">
        <v>0.66638078902229803</v>
      </c>
      <c r="H769" s="11">
        <v>-4</v>
      </c>
      <c r="I769" s="11">
        <v>-0.51480051480051703</v>
      </c>
    </row>
    <row r="770" spans="1:9" x14ac:dyDescent="0.2">
      <c r="A770" s="11">
        <v>55</v>
      </c>
      <c r="B770" s="11" t="s">
        <v>302</v>
      </c>
      <c r="C770" s="11" t="s">
        <v>487</v>
      </c>
      <c r="D770" s="11">
        <v>251</v>
      </c>
      <c r="E770" s="11">
        <v>0.224107142857143</v>
      </c>
      <c r="F770" s="11">
        <v>255</v>
      </c>
      <c r="G770" s="11">
        <v>0.23654916512059401</v>
      </c>
      <c r="H770" s="11">
        <v>-4</v>
      </c>
      <c r="I770" s="11">
        <v>-1.5686274509803999</v>
      </c>
    </row>
    <row r="771" spans="1:9" x14ac:dyDescent="0.2">
      <c r="A771" s="11">
        <v>6</v>
      </c>
      <c r="B771" s="11" t="s">
        <v>230</v>
      </c>
      <c r="C771" s="11" t="s">
        <v>491</v>
      </c>
      <c r="D771" s="11">
        <v>209</v>
      </c>
      <c r="E771" s="11">
        <v>3.5501953456769202E-2</v>
      </c>
      <c r="F771" s="11">
        <v>213</v>
      </c>
      <c r="G771" s="11">
        <v>3.7322586297529402E-2</v>
      </c>
      <c r="H771" s="11">
        <v>-4</v>
      </c>
      <c r="I771" s="11">
        <v>-1.8779342723004699</v>
      </c>
    </row>
    <row r="772" spans="1:9" x14ac:dyDescent="0.2">
      <c r="A772" s="11">
        <v>82</v>
      </c>
      <c r="B772" s="11" t="s">
        <v>222</v>
      </c>
      <c r="C772" s="11" t="s">
        <v>490</v>
      </c>
      <c r="D772" s="11">
        <v>394</v>
      </c>
      <c r="E772" s="11">
        <v>9.5933771609447299E-2</v>
      </c>
      <c r="F772" s="11">
        <v>398</v>
      </c>
      <c r="G772" s="11">
        <v>9.5719095719095704E-2</v>
      </c>
      <c r="H772" s="11">
        <v>-4</v>
      </c>
      <c r="I772" s="11">
        <v>-1.0050251256281499</v>
      </c>
    </row>
    <row r="773" spans="1:9" x14ac:dyDescent="0.2">
      <c r="A773" s="11">
        <v>84</v>
      </c>
      <c r="B773" s="11" t="s">
        <v>297</v>
      </c>
      <c r="C773" s="11" t="s">
        <v>492</v>
      </c>
      <c r="D773" s="11">
        <v>105</v>
      </c>
      <c r="E773" s="11">
        <v>0.250596658711217</v>
      </c>
      <c r="F773" s="11">
        <v>109</v>
      </c>
      <c r="G773" s="11">
        <v>0.270471464019851</v>
      </c>
      <c r="H773" s="11">
        <v>-4</v>
      </c>
      <c r="I773" s="11">
        <v>-3.6697247706421998</v>
      </c>
    </row>
    <row r="774" spans="1:9" x14ac:dyDescent="0.2">
      <c r="A774" s="11">
        <v>88</v>
      </c>
      <c r="B774" s="11" t="s">
        <v>246</v>
      </c>
      <c r="C774" s="11" t="s">
        <v>488</v>
      </c>
      <c r="D774" s="11">
        <v>3</v>
      </c>
      <c r="E774" s="11">
        <v>3.22234156820623E-3</v>
      </c>
      <c r="F774" s="11">
        <v>7</v>
      </c>
      <c r="G774" s="11">
        <v>7.3839662447257402E-3</v>
      </c>
      <c r="H774" s="11">
        <v>-4</v>
      </c>
      <c r="I774" s="11">
        <v>-57.142857142857103</v>
      </c>
    </row>
    <row r="775" spans="1:9" x14ac:dyDescent="0.2">
      <c r="A775" s="11">
        <v>95</v>
      </c>
      <c r="B775" s="11" t="s">
        <v>219</v>
      </c>
      <c r="C775" s="11" t="s">
        <v>494</v>
      </c>
      <c r="D775" s="11">
        <v>55</v>
      </c>
      <c r="E775" s="11">
        <v>0.10110294117647101</v>
      </c>
      <c r="F775" s="11">
        <v>59</v>
      </c>
      <c r="G775" s="11">
        <v>0.111531190926276</v>
      </c>
      <c r="H775" s="11">
        <v>-4</v>
      </c>
      <c r="I775" s="11">
        <v>-6.7796610169491602</v>
      </c>
    </row>
    <row r="776" spans="1:9" x14ac:dyDescent="0.2">
      <c r="A776" s="11">
        <v>114</v>
      </c>
      <c r="B776" s="11" t="s">
        <v>308</v>
      </c>
      <c r="C776" s="11" t="s">
        <v>494</v>
      </c>
      <c r="D776" s="11">
        <v>246</v>
      </c>
      <c r="E776" s="11">
        <v>0.23098591549295799</v>
      </c>
      <c r="F776" s="11">
        <v>251</v>
      </c>
      <c r="G776" s="11">
        <v>0.24065196548418</v>
      </c>
      <c r="H776" s="11">
        <v>-5</v>
      </c>
      <c r="I776" s="11">
        <v>-1.9920318725099599</v>
      </c>
    </row>
    <row r="777" spans="1:9" x14ac:dyDescent="0.2">
      <c r="A777" s="11">
        <v>124</v>
      </c>
      <c r="B777" s="11" t="s">
        <v>285</v>
      </c>
      <c r="C777" s="11" t="s">
        <v>490</v>
      </c>
      <c r="D777" s="11">
        <v>2026</v>
      </c>
      <c r="E777" s="11">
        <v>0.32630053148655203</v>
      </c>
      <c r="F777" s="11">
        <v>2031</v>
      </c>
      <c r="G777" s="11">
        <v>0.323201782304265</v>
      </c>
      <c r="H777" s="11">
        <v>-5</v>
      </c>
      <c r="I777" s="11">
        <v>-0.24618414574101299</v>
      </c>
    </row>
    <row r="778" spans="1:9" x14ac:dyDescent="0.2">
      <c r="A778" s="11">
        <v>15</v>
      </c>
      <c r="B778" s="11" t="s">
        <v>313</v>
      </c>
      <c r="C778" s="11" t="s">
        <v>495</v>
      </c>
      <c r="D778" s="11">
        <v>157</v>
      </c>
      <c r="E778" s="11">
        <v>1.35531767955801E-2</v>
      </c>
      <c r="F778" s="11">
        <v>162</v>
      </c>
      <c r="G778" s="11">
        <v>1.4647377938517199E-2</v>
      </c>
      <c r="H778" s="11">
        <v>-5</v>
      </c>
      <c r="I778" s="11">
        <v>-3.0864197530864201</v>
      </c>
    </row>
    <row r="779" spans="1:9" x14ac:dyDescent="0.2">
      <c r="A779" s="11">
        <v>30</v>
      </c>
      <c r="B779" s="11" t="s">
        <v>226</v>
      </c>
      <c r="C779" s="11" t="s">
        <v>491</v>
      </c>
      <c r="D779" s="11">
        <v>276</v>
      </c>
      <c r="E779" s="11">
        <v>4.7455295735901001E-2</v>
      </c>
      <c r="F779" s="11">
        <v>281</v>
      </c>
      <c r="G779" s="11">
        <v>4.8182441700960199E-2</v>
      </c>
      <c r="H779" s="11">
        <v>-5</v>
      </c>
      <c r="I779" s="11">
        <v>-1.77935943060499</v>
      </c>
    </row>
    <row r="780" spans="1:9" x14ac:dyDescent="0.2">
      <c r="A780" s="11">
        <v>32</v>
      </c>
      <c r="B780" s="11" t="s">
        <v>243</v>
      </c>
      <c r="C780" s="11" t="s">
        <v>488</v>
      </c>
      <c r="D780" s="11">
        <v>46</v>
      </c>
      <c r="E780" s="11">
        <v>0.33823529411764702</v>
      </c>
      <c r="F780" s="11">
        <v>51</v>
      </c>
      <c r="G780" s="11">
        <v>0.36428571428571399</v>
      </c>
      <c r="H780" s="11">
        <v>-5</v>
      </c>
      <c r="I780" s="11">
        <v>-9.8039215686274499</v>
      </c>
    </row>
    <row r="781" spans="1:9" x14ac:dyDescent="0.2">
      <c r="A781" s="11">
        <v>35</v>
      </c>
      <c r="B781" s="11" t="s">
        <v>227</v>
      </c>
      <c r="C781" s="11" t="s">
        <v>490</v>
      </c>
      <c r="D781" s="11">
        <v>852</v>
      </c>
      <c r="E781" s="11">
        <v>0.26110940851976699</v>
      </c>
      <c r="F781" s="11">
        <v>857</v>
      </c>
      <c r="G781" s="11">
        <v>0.26088280060882801</v>
      </c>
      <c r="H781" s="11">
        <v>-5</v>
      </c>
      <c r="I781" s="11">
        <v>-0.58343057176195601</v>
      </c>
    </row>
    <row r="782" spans="1:9" x14ac:dyDescent="0.2">
      <c r="A782" s="11">
        <v>50</v>
      </c>
      <c r="B782" s="11" t="s">
        <v>210</v>
      </c>
      <c r="C782" s="11" t="s">
        <v>487</v>
      </c>
      <c r="D782" s="11">
        <v>131</v>
      </c>
      <c r="E782" s="11">
        <v>1.5211333023687899E-2</v>
      </c>
      <c r="F782" s="11">
        <v>136</v>
      </c>
      <c r="G782" s="11">
        <v>1.61654582194223E-2</v>
      </c>
      <c r="H782" s="11">
        <v>-5</v>
      </c>
      <c r="I782" s="11">
        <v>-3.6764705882352899</v>
      </c>
    </row>
    <row r="783" spans="1:9" x14ac:dyDescent="0.2">
      <c r="A783" s="11">
        <v>86</v>
      </c>
      <c r="B783" s="11" t="s">
        <v>213</v>
      </c>
      <c r="C783" s="11" t="s">
        <v>490</v>
      </c>
      <c r="D783" s="11">
        <v>90</v>
      </c>
      <c r="E783" s="11">
        <v>3.5657686212361303E-2</v>
      </c>
      <c r="F783" s="11">
        <v>95</v>
      </c>
      <c r="G783" s="11">
        <v>4.1924095322153597E-2</v>
      </c>
      <c r="H783" s="11">
        <v>-5</v>
      </c>
      <c r="I783" s="11">
        <v>-5.2631578947368496</v>
      </c>
    </row>
    <row r="784" spans="1:9" x14ac:dyDescent="0.2">
      <c r="A784" s="11">
        <v>94</v>
      </c>
      <c r="B784" s="11" t="s">
        <v>309</v>
      </c>
      <c r="C784" s="11" t="s">
        <v>495</v>
      </c>
      <c r="D784" s="11">
        <v>206</v>
      </c>
      <c r="E784" s="11">
        <v>3.3550488599348498E-2</v>
      </c>
      <c r="F784" s="11">
        <v>211</v>
      </c>
      <c r="G784" s="11">
        <v>3.41258288856542E-2</v>
      </c>
      <c r="H784" s="11">
        <v>-5</v>
      </c>
      <c r="I784" s="11">
        <v>-2.3696682464454999</v>
      </c>
    </row>
    <row r="785" spans="1:9" x14ac:dyDescent="0.2">
      <c r="A785" s="11">
        <v>103</v>
      </c>
      <c r="B785" s="11" t="s">
        <v>247</v>
      </c>
      <c r="C785" s="11" t="s">
        <v>488</v>
      </c>
      <c r="D785" s="11">
        <v>6</v>
      </c>
      <c r="E785" s="11">
        <v>1.3363028953229401E-2</v>
      </c>
      <c r="F785" s="11">
        <v>12</v>
      </c>
      <c r="G785" s="11">
        <v>2.66666666666667E-2</v>
      </c>
      <c r="H785" s="11">
        <v>-6</v>
      </c>
      <c r="I785" s="11">
        <v>-50</v>
      </c>
    </row>
    <row r="786" spans="1:9" x14ac:dyDescent="0.2">
      <c r="A786" s="11">
        <v>123</v>
      </c>
      <c r="B786" s="11" t="s">
        <v>208</v>
      </c>
      <c r="C786" s="11" t="s">
        <v>490</v>
      </c>
      <c r="D786" s="11">
        <v>2365</v>
      </c>
      <c r="E786" s="11">
        <v>0.92238689547581898</v>
      </c>
      <c r="F786" s="11">
        <v>2371</v>
      </c>
      <c r="G786" s="11">
        <v>0.923286604361371</v>
      </c>
      <c r="H786" s="11">
        <v>-6</v>
      </c>
      <c r="I786" s="11">
        <v>-0.25305778152677799</v>
      </c>
    </row>
    <row r="787" spans="1:9" x14ac:dyDescent="0.2">
      <c r="A787" s="11">
        <v>26</v>
      </c>
      <c r="B787" s="11" t="s">
        <v>292</v>
      </c>
      <c r="C787" s="11" t="s">
        <v>494</v>
      </c>
      <c r="D787" s="11">
        <v>24</v>
      </c>
      <c r="E787" s="11">
        <v>0.192</v>
      </c>
      <c r="F787" s="11">
        <v>30</v>
      </c>
      <c r="G787" s="11">
        <v>0.232558139534884</v>
      </c>
      <c r="H787" s="11">
        <v>-6</v>
      </c>
      <c r="I787" s="11">
        <v>-20</v>
      </c>
    </row>
    <row r="788" spans="1:9" x14ac:dyDescent="0.2">
      <c r="A788" s="11">
        <v>30</v>
      </c>
      <c r="B788" s="11" t="s">
        <v>226</v>
      </c>
      <c r="C788" s="11" t="s">
        <v>495</v>
      </c>
      <c r="D788" s="11">
        <v>247</v>
      </c>
      <c r="E788" s="11">
        <v>4.24690508940853E-2</v>
      </c>
      <c r="F788" s="11">
        <v>253</v>
      </c>
      <c r="G788" s="11">
        <v>4.3381344307270198E-2</v>
      </c>
      <c r="H788" s="11">
        <v>-6</v>
      </c>
      <c r="I788" s="11">
        <v>-2.3715415019762802</v>
      </c>
    </row>
    <row r="789" spans="1:9" x14ac:dyDescent="0.2">
      <c r="A789" s="11">
        <v>50</v>
      </c>
      <c r="B789" s="11" t="s">
        <v>210</v>
      </c>
      <c r="C789" s="11" t="s">
        <v>490</v>
      </c>
      <c r="D789" s="11">
        <v>94</v>
      </c>
      <c r="E789" s="11">
        <v>1.0915002322340901E-2</v>
      </c>
      <c r="F789" s="11">
        <v>100</v>
      </c>
      <c r="G789" s="11">
        <v>1.1886366337810501E-2</v>
      </c>
      <c r="H789" s="11">
        <v>-6</v>
      </c>
      <c r="I789" s="11">
        <v>-6.0000000000000098</v>
      </c>
    </row>
    <row r="790" spans="1:9" x14ac:dyDescent="0.2">
      <c r="A790" s="11">
        <v>53</v>
      </c>
      <c r="B790" s="11" t="s">
        <v>209</v>
      </c>
      <c r="C790" s="11" t="s">
        <v>487</v>
      </c>
      <c r="D790" s="11">
        <v>2805</v>
      </c>
      <c r="E790" s="11">
        <v>8.2043932258913696E-2</v>
      </c>
      <c r="F790" s="11">
        <v>2811</v>
      </c>
      <c r="G790" s="11">
        <v>8.2224237283177806E-2</v>
      </c>
      <c r="H790" s="11">
        <v>-6</v>
      </c>
      <c r="I790" s="11">
        <v>-0.213447171824976</v>
      </c>
    </row>
    <row r="791" spans="1:9" x14ac:dyDescent="0.2">
      <c r="A791" s="11">
        <v>58</v>
      </c>
      <c r="B791" s="11" t="s">
        <v>290</v>
      </c>
      <c r="C791" s="11" t="s">
        <v>488</v>
      </c>
      <c r="D791" s="11">
        <v>23</v>
      </c>
      <c r="E791" s="11">
        <v>4.0492957746478903E-2</v>
      </c>
      <c r="F791" s="11">
        <v>29</v>
      </c>
      <c r="G791" s="11">
        <v>5.3016453382084099E-2</v>
      </c>
      <c r="H791" s="11">
        <v>-6</v>
      </c>
      <c r="I791" s="11">
        <v>-20.689655172413801</v>
      </c>
    </row>
    <row r="792" spans="1:9" x14ac:dyDescent="0.2">
      <c r="A792" s="11">
        <v>59</v>
      </c>
      <c r="B792" s="11" t="s">
        <v>298</v>
      </c>
      <c r="C792" s="11" t="s">
        <v>488</v>
      </c>
      <c r="D792" s="11">
        <v>39</v>
      </c>
      <c r="E792" s="11">
        <v>4.08805031446541E-2</v>
      </c>
      <c r="F792" s="11">
        <v>45</v>
      </c>
      <c r="G792" s="11">
        <v>4.7770700636942699E-2</v>
      </c>
      <c r="H792" s="11">
        <v>-6</v>
      </c>
      <c r="I792" s="11">
        <v>-13.3333333333333</v>
      </c>
    </row>
    <row r="793" spans="1:9" x14ac:dyDescent="0.2">
      <c r="A793" s="11">
        <v>107</v>
      </c>
      <c r="B793" s="11" t="s">
        <v>312</v>
      </c>
      <c r="C793" s="11" t="s">
        <v>488</v>
      </c>
      <c r="D793" s="11">
        <v>21</v>
      </c>
      <c r="E793" s="11">
        <v>5.7851239669421503E-2</v>
      </c>
      <c r="F793" s="11">
        <v>28</v>
      </c>
      <c r="G793" s="11">
        <v>7.6294277929155302E-2</v>
      </c>
      <c r="H793" s="11">
        <v>-7</v>
      </c>
      <c r="I793" s="11">
        <v>-25</v>
      </c>
    </row>
    <row r="794" spans="1:9" x14ac:dyDescent="0.2">
      <c r="A794" s="11">
        <v>119</v>
      </c>
      <c r="B794" s="11" t="s">
        <v>322</v>
      </c>
      <c r="C794" s="11" t="s">
        <v>490</v>
      </c>
      <c r="D794" s="11">
        <v>150</v>
      </c>
      <c r="E794" s="11">
        <v>5.2228412256267398E-2</v>
      </c>
      <c r="F794" s="11">
        <v>157</v>
      </c>
      <c r="G794" s="11">
        <v>5.5359661495063502E-2</v>
      </c>
      <c r="H794" s="11">
        <v>-7</v>
      </c>
      <c r="I794" s="11">
        <v>-4.4585987261146496</v>
      </c>
    </row>
    <row r="795" spans="1:9" x14ac:dyDescent="0.2">
      <c r="A795" s="11">
        <v>22</v>
      </c>
      <c r="B795" s="11" t="s">
        <v>228</v>
      </c>
      <c r="C795" s="11" t="s">
        <v>490</v>
      </c>
      <c r="D795" s="11">
        <v>193</v>
      </c>
      <c r="E795" s="11">
        <v>9.0738128819934205E-2</v>
      </c>
      <c r="F795" s="11">
        <v>200</v>
      </c>
      <c r="G795" s="11">
        <v>9.60614793467819E-2</v>
      </c>
      <c r="H795" s="11">
        <v>-7</v>
      </c>
      <c r="I795" s="11">
        <v>-3.5</v>
      </c>
    </row>
    <row r="796" spans="1:9" x14ac:dyDescent="0.2">
      <c r="A796" s="11">
        <v>24</v>
      </c>
      <c r="B796" s="11" t="s">
        <v>223</v>
      </c>
      <c r="C796" s="11" t="s">
        <v>490</v>
      </c>
      <c r="D796" s="11">
        <v>837</v>
      </c>
      <c r="E796" s="11">
        <v>0.35138539042821199</v>
      </c>
      <c r="F796" s="11">
        <v>844</v>
      </c>
      <c r="G796" s="11">
        <v>0.34533551554828201</v>
      </c>
      <c r="H796" s="11">
        <v>-7</v>
      </c>
      <c r="I796" s="11">
        <v>-0.82938388625591897</v>
      </c>
    </row>
    <row r="797" spans="1:9" x14ac:dyDescent="0.2">
      <c r="A797" s="11">
        <v>33</v>
      </c>
      <c r="B797" s="11" t="s">
        <v>249</v>
      </c>
      <c r="C797" s="11" t="s">
        <v>488</v>
      </c>
      <c r="D797" s="11">
        <v>23</v>
      </c>
      <c r="E797" s="11">
        <v>3.1550068587105601E-2</v>
      </c>
      <c r="F797" s="11">
        <v>30</v>
      </c>
      <c r="G797" s="11">
        <v>4.1095890410958902E-2</v>
      </c>
      <c r="H797" s="11">
        <v>-7</v>
      </c>
      <c r="I797" s="11">
        <v>-23.3333333333333</v>
      </c>
    </row>
    <row r="798" spans="1:9" x14ac:dyDescent="0.2">
      <c r="A798" s="11">
        <v>37</v>
      </c>
      <c r="B798" s="11" t="s">
        <v>256</v>
      </c>
      <c r="C798" s="11" t="s">
        <v>488</v>
      </c>
      <c r="D798" s="11">
        <v>155</v>
      </c>
      <c r="E798" s="11">
        <v>6.1728395061728399E-2</v>
      </c>
      <c r="F798" s="11">
        <v>162</v>
      </c>
      <c r="G798" s="11">
        <v>6.5060240963855404E-2</v>
      </c>
      <c r="H798" s="11">
        <v>-7</v>
      </c>
      <c r="I798" s="11">
        <v>-4.3209876543209802</v>
      </c>
    </row>
    <row r="799" spans="1:9" x14ac:dyDescent="0.2">
      <c r="A799" s="11">
        <v>86</v>
      </c>
      <c r="B799" s="11" t="s">
        <v>213</v>
      </c>
      <c r="C799" s="11" t="s">
        <v>494</v>
      </c>
      <c r="D799" s="11">
        <v>209</v>
      </c>
      <c r="E799" s="11">
        <v>8.2805071315372403E-2</v>
      </c>
      <c r="F799" s="11">
        <v>216</v>
      </c>
      <c r="G799" s="11">
        <v>9.5322153574580806E-2</v>
      </c>
      <c r="H799" s="11">
        <v>-7</v>
      </c>
      <c r="I799" s="11">
        <v>-3.24074074074074</v>
      </c>
    </row>
    <row r="800" spans="1:9" x14ac:dyDescent="0.2">
      <c r="A800" s="11">
        <v>9</v>
      </c>
      <c r="B800" s="11" t="s">
        <v>316</v>
      </c>
      <c r="C800" s="11" t="s">
        <v>490</v>
      </c>
      <c r="D800" s="11">
        <v>317</v>
      </c>
      <c r="E800" s="11">
        <v>0.14363389216130501</v>
      </c>
      <c r="F800" s="11">
        <v>324</v>
      </c>
      <c r="G800" s="11">
        <v>0.17831590533847</v>
      </c>
      <c r="H800" s="11">
        <v>-7</v>
      </c>
      <c r="I800" s="11">
        <v>-2.1604938271604901</v>
      </c>
    </row>
    <row r="801" spans="1:9" x14ac:dyDescent="0.2">
      <c r="A801" s="11">
        <v>94</v>
      </c>
      <c r="B801" s="11" t="s">
        <v>309</v>
      </c>
      <c r="C801" s="11" t="s">
        <v>492</v>
      </c>
      <c r="D801" s="11">
        <v>796</v>
      </c>
      <c r="E801" s="11">
        <v>0.12964169381107499</v>
      </c>
      <c r="F801" s="11">
        <v>803</v>
      </c>
      <c r="G801" s="11">
        <v>0.12987223030891201</v>
      </c>
      <c r="H801" s="11">
        <v>-7</v>
      </c>
      <c r="I801" s="11">
        <v>-0.87173100871731402</v>
      </c>
    </row>
    <row r="802" spans="1:9" x14ac:dyDescent="0.2">
      <c r="A802" s="11">
        <v>97</v>
      </c>
      <c r="B802" s="11" t="s">
        <v>201</v>
      </c>
      <c r="C802" s="11" t="s">
        <v>489</v>
      </c>
      <c r="D802" s="11">
        <v>1148</v>
      </c>
      <c r="E802" s="11">
        <v>1.3160308143800399E-2</v>
      </c>
      <c r="F802" s="11">
        <v>1155</v>
      </c>
      <c r="G802" s="11">
        <v>1.34278904842179E-2</v>
      </c>
      <c r="H802" s="11">
        <v>-7</v>
      </c>
      <c r="I802" s="11">
        <v>-0.60606060606060996</v>
      </c>
    </row>
    <row r="803" spans="1:9" x14ac:dyDescent="0.2">
      <c r="A803" s="11">
        <v>15</v>
      </c>
      <c r="B803" s="11" t="s">
        <v>313</v>
      </c>
      <c r="C803" s="11" t="s">
        <v>493</v>
      </c>
      <c r="D803" s="11">
        <v>23</v>
      </c>
      <c r="E803" s="11">
        <v>1.98549723756906E-3</v>
      </c>
      <c r="F803" s="11">
        <v>31</v>
      </c>
      <c r="G803" s="11">
        <v>2.8028933092224201E-3</v>
      </c>
      <c r="H803" s="11">
        <v>-8</v>
      </c>
      <c r="I803" s="11">
        <v>-25.806451612903199</v>
      </c>
    </row>
    <row r="804" spans="1:9" x14ac:dyDescent="0.2">
      <c r="A804" s="11">
        <v>17</v>
      </c>
      <c r="B804" s="11" t="s">
        <v>262</v>
      </c>
      <c r="C804" s="11" t="s">
        <v>488</v>
      </c>
      <c r="D804" s="11">
        <v>40</v>
      </c>
      <c r="E804" s="11">
        <v>0.112359550561798</v>
      </c>
      <c r="F804" s="11">
        <v>48</v>
      </c>
      <c r="G804" s="11">
        <v>0.13043478260869601</v>
      </c>
      <c r="H804" s="11">
        <v>-8</v>
      </c>
      <c r="I804" s="11">
        <v>-16.6666666666667</v>
      </c>
    </row>
    <row r="805" spans="1:9" x14ac:dyDescent="0.2">
      <c r="A805" s="11">
        <v>35</v>
      </c>
      <c r="B805" s="11" t="s">
        <v>227</v>
      </c>
      <c r="C805" s="11" t="s">
        <v>489</v>
      </c>
      <c r="D805" s="11">
        <v>558</v>
      </c>
      <c r="E805" s="11">
        <v>0.171008274593932</v>
      </c>
      <c r="F805" s="11">
        <v>566</v>
      </c>
      <c r="G805" s="11">
        <v>0.17229832572298301</v>
      </c>
      <c r="H805" s="11">
        <v>-8</v>
      </c>
      <c r="I805" s="11">
        <v>-1.4134275618374501</v>
      </c>
    </row>
    <row r="806" spans="1:9" x14ac:dyDescent="0.2">
      <c r="A806" s="11">
        <v>42</v>
      </c>
      <c r="B806" s="11" t="s">
        <v>233</v>
      </c>
      <c r="C806" s="11" t="s">
        <v>488</v>
      </c>
      <c r="D806" s="11">
        <v>55</v>
      </c>
      <c r="E806" s="11">
        <v>8.6342229199372095E-2</v>
      </c>
      <c r="F806" s="11">
        <v>63</v>
      </c>
      <c r="G806" s="11">
        <v>0.103109656301146</v>
      </c>
      <c r="H806" s="11">
        <v>-8</v>
      </c>
      <c r="I806" s="11">
        <v>-12.698412698412699</v>
      </c>
    </row>
    <row r="807" spans="1:9" x14ac:dyDescent="0.2">
      <c r="A807" s="11">
        <v>44</v>
      </c>
      <c r="B807" s="11" t="s">
        <v>304</v>
      </c>
      <c r="C807" s="11" t="s">
        <v>490</v>
      </c>
      <c r="D807" s="11">
        <v>2840</v>
      </c>
      <c r="E807" s="11">
        <v>0.69710358370152203</v>
      </c>
      <c r="F807" s="11">
        <v>2848</v>
      </c>
      <c r="G807" s="11">
        <v>0.69361909400876798</v>
      </c>
      <c r="H807" s="11">
        <v>-8</v>
      </c>
      <c r="I807" s="11">
        <v>-0.28089887640449002</v>
      </c>
    </row>
    <row r="808" spans="1:9" x14ac:dyDescent="0.2">
      <c r="A808" s="11">
        <v>79</v>
      </c>
      <c r="B808" s="11" t="s">
        <v>296</v>
      </c>
      <c r="C808" s="11" t="s">
        <v>491</v>
      </c>
      <c r="D808" s="11">
        <v>75</v>
      </c>
      <c r="E808" s="11">
        <v>4.5955882352941201E-2</v>
      </c>
      <c r="F808" s="11">
        <v>83</v>
      </c>
      <c r="G808" s="11">
        <v>5.3410553410553403E-2</v>
      </c>
      <c r="H808" s="11">
        <v>-8</v>
      </c>
      <c r="I808" s="11">
        <v>-9.6385542168674707</v>
      </c>
    </row>
    <row r="809" spans="1:9" x14ac:dyDescent="0.2">
      <c r="A809" s="11">
        <v>48</v>
      </c>
      <c r="B809" s="11" t="s">
        <v>310</v>
      </c>
      <c r="C809" s="11" t="s">
        <v>490</v>
      </c>
      <c r="D809" s="11">
        <v>971</v>
      </c>
      <c r="E809" s="11">
        <v>0.55422374429223698</v>
      </c>
      <c r="F809" s="11">
        <v>980</v>
      </c>
      <c r="G809" s="11">
        <v>0.56549336410848206</v>
      </c>
      <c r="H809" s="11">
        <v>-9</v>
      </c>
      <c r="I809" s="11">
        <v>-0.91836734693877498</v>
      </c>
    </row>
    <row r="810" spans="1:9" x14ac:dyDescent="0.2">
      <c r="A810" s="11">
        <v>66</v>
      </c>
      <c r="B810" s="11" t="s">
        <v>220</v>
      </c>
      <c r="C810" s="11" t="s">
        <v>489</v>
      </c>
      <c r="D810" s="11">
        <v>1357</v>
      </c>
      <c r="E810" s="11">
        <v>0.33580796832467202</v>
      </c>
      <c r="F810" s="11">
        <v>1366</v>
      </c>
      <c r="G810" s="11">
        <v>0.33761739990113698</v>
      </c>
      <c r="H810" s="11">
        <v>-9</v>
      </c>
      <c r="I810" s="11">
        <v>-0.65885797950219205</v>
      </c>
    </row>
    <row r="811" spans="1:9" x14ac:dyDescent="0.2">
      <c r="A811" s="11">
        <v>88</v>
      </c>
      <c r="B811" s="11" t="s">
        <v>246</v>
      </c>
      <c r="C811" s="11" t="s">
        <v>489</v>
      </c>
      <c r="D811" s="11">
        <v>26</v>
      </c>
      <c r="E811" s="11">
        <v>2.7926960257787299E-2</v>
      </c>
      <c r="F811" s="11">
        <v>35</v>
      </c>
      <c r="G811" s="11">
        <v>3.6919831223628699E-2</v>
      </c>
      <c r="H811" s="11">
        <v>-9</v>
      </c>
      <c r="I811" s="11">
        <v>-25.714285714285701</v>
      </c>
    </row>
    <row r="812" spans="1:9" x14ac:dyDescent="0.2">
      <c r="A812" s="11">
        <v>23</v>
      </c>
      <c r="B812" s="11" t="s">
        <v>204</v>
      </c>
      <c r="C812" s="11" t="s">
        <v>487</v>
      </c>
      <c r="D812" s="11">
        <v>3862</v>
      </c>
      <c r="E812" s="11">
        <v>0.109678518686811</v>
      </c>
      <c r="F812" s="11">
        <v>3872</v>
      </c>
      <c r="G812" s="11">
        <v>0.113229617499123</v>
      </c>
      <c r="H812" s="11">
        <v>-10</v>
      </c>
      <c r="I812" s="11">
        <v>-0.25826446280992099</v>
      </c>
    </row>
    <row r="813" spans="1:9" x14ac:dyDescent="0.2">
      <c r="A813" s="11">
        <v>64</v>
      </c>
      <c r="B813" s="11" t="s">
        <v>303</v>
      </c>
      <c r="C813" s="11" t="s">
        <v>488</v>
      </c>
      <c r="D813" s="11">
        <v>142</v>
      </c>
      <c r="E813" s="11">
        <v>0.26296296296296301</v>
      </c>
      <c r="F813" s="11">
        <v>152</v>
      </c>
      <c r="G813" s="11">
        <v>0.28952380952381002</v>
      </c>
      <c r="H813" s="11">
        <v>-10</v>
      </c>
      <c r="I813" s="11">
        <v>-6.5789473684210504</v>
      </c>
    </row>
    <row r="814" spans="1:9" x14ac:dyDescent="0.2">
      <c r="A814" s="11">
        <v>78</v>
      </c>
      <c r="B814" s="11" t="s">
        <v>239</v>
      </c>
      <c r="C814" s="11" t="s">
        <v>491</v>
      </c>
      <c r="D814" s="11">
        <v>163</v>
      </c>
      <c r="E814" s="11">
        <v>4.34319211297629E-2</v>
      </c>
      <c r="F814" s="11">
        <v>173</v>
      </c>
      <c r="G814" s="11">
        <v>4.6318607764390902E-2</v>
      </c>
      <c r="H814" s="11">
        <v>-10</v>
      </c>
      <c r="I814" s="11">
        <v>-5.7803468208092497</v>
      </c>
    </row>
    <row r="815" spans="1:9" x14ac:dyDescent="0.2">
      <c r="A815" s="11">
        <v>9</v>
      </c>
      <c r="B815" s="11" t="s">
        <v>316</v>
      </c>
      <c r="C815" s="11" t="s">
        <v>489</v>
      </c>
      <c r="D815" s="11">
        <v>141</v>
      </c>
      <c r="E815" s="11">
        <v>6.38876302673312E-2</v>
      </c>
      <c r="F815" s="11">
        <v>151</v>
      </c>
      <c r="G815" s="11">
        <v>8.3104017611447395E-2</v>
      </c>
      <c r="H815" s="11">
        <v>-10</v>
      </c>
      <c r="I815" s="11">
        <v>-6.6225165562913899</v>
      </c>
    </row>
    <row r="816" spans="1:9" x14ac:dyDescent="0.2">
      <c r="A816" s="11">
        <v>35</v>
      </c>
      <c r="B816" s="11" t="s">
        <v>227</v>
      </c>
      <c r="C816" s="11" t="s">
        <v>494</v>
      </c>
      <c r="D816" s="11">
        <v>554</v>
      </c>
      <c r="E816" s="11">
        <v>0.16978240882623399</v>
      </c>
      <c r="F816" s="11">
        <v>565</v>
      </c>
      <c r="G816" s="11">
        <v>0.171993911719939</v>
      </c>
      <c r="H816" s="11">
        <v>-11</v>
      </c>
      <c r="I816" s="11">
        <v>-1.9469026548672601</v>
      </c>
    </row>
    <row r="817" spans="1:9" x14ac:dyDescent="0.2">
      <c r="A817" s="11">
        <v>50</v>
      </c>
      <c r="B817" s="11" t="s">
        <v>210</v>
      </c>
      <c r="C817" s="11" t="s">
        <v>488</v>
      </c>
      <c r="D817" s="11">
        <v>237</v>
      </c>
      <c r="E817" s="11">
        <v>2.7519739897816999E-2</v>
      </c>
      <c r="F817" s="11">
        <v>248</v>
      </c>
      <c r="G817" s="11">
        <v>2.94781885177701E-2</v>
      </c>
      <c r="H817" s="11">
        <v>-11</v>
      </c>
      <c r="I817" s="11">
        <v>-4.4354838709677402</v>
      </c>
    </row>
    <row r="818" spans="1:9" x14ac:dyDescent="0.2">
      <c r="A818" s="11">
        <v>106</v>
      </c>
      <c r="B818" s="11" t="s">
        <v>229</v>
      </c>
      <c r="C818" s="11" t="s">
        <v>489</v>
      </c>
      <c r="D818" s="11">
        <v>2962</v>
      </c>
      <c r="E818" s="11">
        <v>0.96387894565571097</v>
      </c>
      <c r="F818" s="11">
        <v>2975</v>
      </c>
      <c r="G818" s="11">
        <v>0.97604986876640398</v>
      </c>
      <c r="H818" s="11">
        <v>-13</v>
      </c>
      <c r="I818" s="11">
        <v>-0.436974789915967</v>
      </c>
    </row>
    <row r="819" spans="1:9" x14ac:dyDescent="0.2">
      <c r="A819" s="11">
        <v>18</v>
      </c>
      <c r="B819" s="11" t="s">
        <v>323</v>
      </c>
      <c r="C819" s="11" t="s">
        <v>489</v>
      </c>
      <c r="D819" s="11">
        <v>463</v>
      </c>
      <c r="E819" s="11">
        <v>9.0394377196407694E-2</v>
      </c>
      <c r="F819" s="11">
        <v>476</v>
      </c>
      <c r="G819" s="11">
        <v>9.3041438623924902E-2</v>
      </c>
      <c r="H819" s="11">
        <v>-13</v>
      </c>
      <c r="I819" s="11">
        <v>-2.73109243697479</v>
      </c>
    </row>
    <row r="820" spans="1:9" x14ac:dyDescent="0.2">
      <c r="A820" s="11">
        <v>120</v>
      </c>
      <c r="B820" s="11" t="s">
        <v>200</v>
      </c>
      <c r="C820" s="11" t="s">
        <v>488</v>
      </c>
      <c r="D820" s="11">
        <v>40637</v>
      </c>
      <c r="E820" s="11">
        <v>0.102146132035633</v>
      </c>
      <c r="F820" s="11">
        <v>40652</v>
      </c>
      <c r="G820" s="11">
        <v>0.102223920980899</v>
      </c>
      <c r="H820" s="11">
        <v>-15</v>
      </c>
      <c r="I820" s="11">
        <v>-3.6898553576702998E-2</v>
      </c>
    </row>
    <row r="821" spans="1:9" x14ac:dyDescent="0.2">
      <c r="A821" s="11">
        <v>121</v>
      </c>
      <c r="B821" s="11" t="s">
        <v>207</v>
      </c>
      <c r="C821" s="11" t="s">
        <v>488</v>
      </c>
      <c r="D821" s="11">
        <v>451</v>
      </c>
      <c r="E821" s="11">
        <v>6.0798058775950403E-2</v>
      </c>
      <c r="F821" s="11">
        <v>466</v>
      </c>
      <c r="G821" s="11">
        <v>5.9567940687715697E-2</v>
      </c>
      <c r="H821" s="11">
        <v>-15</v>
      </c>
      <c r="I821" s="11">
        <v>-3.21888412017167</v>
      </c>
    </row>
    <row r="822" spans="1:9" x14ac:dyDescent="0.2">
      <c r="A822" s="11">
        <v>7</v>
      </c>
      <c r="B822" s="11" t="s">
        <v>299</v>
      </c>
      <c r="C822" s="11" t="s">
        <v>489</v>
      </c>
      <c r="D822" s="11">
        <v>61</v>
      </c>
      <c r="E822" s="11">
        <v>0.46923076923076901</v>
      </c>
      <c r="F822" s="11">
        <v>76</v>
      </c>
      <c r="G822" s="11">
        <v>0.52054794520547898</v>
      </c>
      <c r="H822" s="11">
        <v>-15</v>
      </c>
      <c r="I822" s="11">
        <v>-19.7368421052632</v>
      </c>
    </row>
    <row r="823" spans="1:9" x14ac:dyDescent="0.2">
      <c r="A823" s="11">
        <v>51</v>
      </c>
      <c r="B823" s="11" t="s">
        <v>224</v>
      </c>
      <c r="C823" s="11" t="s">
        <v>488</v>
      </c>
      <c r="D823" s="11">
        <v>22</v>
      </c>
      <c r="E823" s="11">
        <v>1.9180470793374E-2</v>
      </c>
      <c r="F823" s="11">
        <v>39</v>
      </c>
      <c r="G823" s="11">
        <v>3.3447684391080597E-2</v>
      </c>
      <c r="H823" s="11">
        <v>-17</v>
      </c>
      <c r="I823" s="11">
        <v>-43.589743589743598</v>
      </c>
    </row>
    <row r="824" spans="1:9" x14ac:dyDescent="0.2">
      <c r="A824" s="11">
        <v>94</v>
      </c>
      <c r="B824" s="11" t="s">
        <v>309</v>
      </c>
      <c r="C824" s="11" t="s">
        <v>489</v>
      </c>
      <c r="D824" s="11">
        <v>1268</v>
      </c>
      <c r="E824" s="11">
        <v>0.20651465798045601</v>
      </c>
      <c r="F824" s="11">
        <v>1286</v>
      </c>
      <c r="G824" s="11">
        <v>0.20798964903768399</v>
      </c>
      <c r="H824" s="11">
        <v>-18</v>
      </c>
      <c r="I824" s="11">
        <v>-1.3996889580093299</v>
      </c>
    </row>
    <row r="825" spans="1:9" x14ac:dyDescent="0.2">
      <c r="A825" s="11">
        <v>68</v>
      </c>
      <c r="B825" s="11" t="s">
        <v>276</v>
      </c>
      <c r="C825" s="11" t="s">
        <v>488</v>
      </c>
      <c r="D825" s="11">
        <v>42</v>
      </c>
      <c r="E825" s="11">
        <v>0.25149700598802399</v>
      </c>
      <c r="F825" s="11">
        <v>62</v>
      </c>
      <c r="G825" s="11">
        <v>0.33155080213903698</v>
      </c>
      <c r="H825" s="11">
        <v>-20</v>
      </c>
      <c r="I825" s="11">
        <v>-32.258064516128997</v>
      </c>
    </row>
    <row r="826" spans="1:9" x14ac:dyDescent="0.2">
      <c r="A826" s="11">
        <v>15</v>
      </c>
      <c r="B826" s="11" t="s">
        <v>313</v>
      </c>
      <c r="C826" s="11" t="s">
        <v>488</v>
      </c>
      <c r="D826" s="11">
        <v>341</v>
      </c>
      <c r="E826" s="11">
        <v>2.94371546961326E-2</v>
      </c>
      <c r="F826" s="11">
        <v>362</v>
      </c>
      <c r="G826" s="11">
        <v>3.2730560578661798E-2</v>
      </c>
      <c r="H826" s="11">
        <v>-21</v>
      </c>
      <c r="I826" s="11">
        <v>-5.8011049723756898</v>
      </c>
    </row>
    <row r="827" spans="1:9" x14ac:dyDescent="0.2">
      <c r="A827" s="11">
        <v>85</v>
      </c>
      <c r="B827" s="11" t="s">
        <v>211</v>
      </c>
      <c r="C827" s="11" t="s">
        <v>488</v>
      </c>
      <c r="D827" s="11">
        <v>212</v>
      </c>
      <c r="E827" s="11">
        <v>2.9646203328205799E-2</v>
      </c>
      <c r="F827" s="11">
        <v>233</v>
      </c>
      <c r="G827" s="11">
        <v>3.4564604658062603E-2</v>
      </c>
      <c r="H827" s="11">
        <v>-21</v>
      </c>
      <c r="I827" s="11">
        <v>-9.0128755364806903</v>
      </c>
    </row>
    <row r="828" spans="1:9" x14ac:dyDescent="0.2">
      <c r="A828" s="11">
        <v>23</v>
      </c>
      <c r="B828" s="11" t="s">
        <v>204</v>
      </c>
      <c r="C828" s="11" t="s">
        <v>490</v>
      </c>
      <c r="D828" s="11">
        <v>2765</v>
      </c>
      <c r="E828" s="11">
        <v>7.8524366693172795E-2</v>
      </c>
      <c r="F828" s="11">
        <v>2787</v>
      </c>
      <c r="G828" s="11">
        <v>8.1500760322844798E-2</v>
      </c>
      <c r="H828" s="11">
        <v>-22</v>
      </c>
      <c r="I828" s="11">
        <v>-0.78937926085396204</v>
      </c>
    </row>
    <row r="829" spans="1:9" x14ac:dyDescent="0.2">
      <c r="A829" s="11">
        <v>35</v>
      </c>
      <c r="B829" s="11" t="s">
        <v>227</v>
      </c>
      <c r="C829" s="11" t="s">
        <v>488</v>
      </c>
      <c r="D829" s="11">
        <v>171</v>
      </c>
      <c r="E829" s="11">
        <v>5.24057615691082E-2</v>
      </c>
      <c r="F829" s="11">
        <v>193</v>
      </c>
      <c r="G829" s="11">
        <v>5.8751902587519E-2</v>
      </c>
      <c r="H829" s="11">
        <v>-22</v>
      </c>
      <c r="I829" s="11">
        <v>-11.3989637305699</v>
      </c>
    </row>
    <row r="830" spans="1:9" x14ac:dyDescent="0.2">
      <c r="A830" s="11">
        <v>108</v>
      </c>
      <c r="B830" s="11" t="s">
        <v>216</v>
      </c>
      <c r="C830" s="11" t="s">
        <v>490</v>
      </c>
      <c r="D830" s="11">
        <v>1090</v>
      </c>
      <c r="E830" s="11">
        <v>0.31214203894616299</v>
      </c>
      <c r="F830" s="11">
        <v>1113</v>
      </c>
      <c r="G830" s="11">
        <v>0.33433463502553301</v>
      </c>
      <c r="H830" s="11">
        <v>-23</v>
      </c>
      <c r="I830" s="11">
        <v>-2.06648697214735</v>
      </c>
    </row>
    <row r="831" spans="1:9" x14ac:dyDescent="0.2">
      <c r="A831" s="11">
        <v>120</v>
      </c>
      <c r="B831" s="11" t="s">
        <v>200</v>
      </c>
      <c r="C831" s="11" t="s">
        <v>493</v>
      </c>
      <c r="D831" s="11">
        <v>163</v>
      </c>
      <c r="E831" s="11">
        <v>4.0972068611876399E-4</v>
      </c>
      <c r="F831" s="11">
        <v>186</v>
      </c>
      <c r="G831" s="11">
        <v>4.6771743831662001E-4</v>
      </c>
      <c r="H831" s="11">
        <v>-23</v>
      </c>
      <c r="I831" s="11">
        <v>-12.365591397849499</v>
      </c>
    </row>
    <row r="832" spans="1:9" x14ac:dyDescent="0.2">
      <c r="A832" s="11">
        <v>8</v>
      </c>
      <c r="B832" s="11" t="s">
        <v>206</v>
      </c>
      <c r="C832" s="11" t="s">
        <v>494</v>
      </c>
      <c r="D832" s="11">
        <v>658</v>
      </c>
      <c r="E832" s="11">
        <v>5.6321150389454802E-2</v>
      </c>
      <c r="F832" s="11">
        <v>682</v>
      </c>
      <c r="G832" s="11">
        <v>5.9735482175702903E-2</v>
      </c>
      <c r="H832" s="11">
        <v>-24</v>
      </c>
      <c r="I832" s="11">
        <v>-3.5190615835777099</v>
      </c>
    </row>
    <row r="833" spans="1:9" x14ac:dyDescent="0.2">
      <c r="A833" s="11">
        <v>100</v>
      </c>
      <c r="B833" s="11" t="s">
        <v>320</v>
      </c>
      <c r="C833" s="11" t="s">
        <v>492</v>
      </c>
      <c r="D833" s="11">
        <v>390</v>
      </c>
      <c r="E833" s="11">
        <v>0.39354187689202802</v>
      </c>
      <c r="F833" s="11">
        <v>415</v>
      </c>
      <c r="G833" s="11">
        <v>0.41750503018108698</v>
      </c>
      <c r="H833" s="11">
        <v>-25</v>
      </c>
      <c r="I833" s="11">
        <v>-6.0240963855421699</v>
      </c>
    </row>
    <row r="834" spans="1:9" x14ac:dyDescent="0.2">
      <c r="A834" s="11">
        <v>124</v>
      </c>
      <c r="B834" s="11" t="s">
        <v>285</v>
      </c>
      <c r="C834" s="11" t="s">
        <v>489</v>
      </c>
      <c r="D834" s="11">
        <v>759</v>
      </c>
      <c r="E834" s="11">
        <v>0.122241906909325</v>
      </c>
      <c r="F834" s="11">
        <v>785</v>
      </c>
      <c r="G834" s="11">
        <v>0.12492043284532101</v>
      </c>
      <c r="H834" s="11">
        <v>-26</v>
      </c>
      <c r="I834" s="11">
        <v>-3.3121019108280199</v>
      </c>
    </row>
    <row r="835" spans="1:9" x14ac:dyDescent="0.2">
      <c r="A835" s="11">
        <v>66</v>
      </c>
      <c r="B835" s="11" t="s">
        <v>220</v>
      </c>
      <c r="C835" s="11" t="s">
        <v>494</v>
      </c>
      <c r="D835" s="11">
        <v>177</v>
      </c>
      <c r="E835" s="11">
        <v>4.3801039346696401E-2</v>
      </c>
      <c r="F835" s="11">
        <v>203</v>
      </c>
      <c r="G835" s="11">
        <v>5.0173010380622801E-2</v>
      </c>
      <c r="H835" s="11">
        <v>-26</v>
      </c>
      <c r="I835" s="11">
        <v>-12.807881773399</v>
      </c>
    </row>
    <row r="836" spans="1:9" x14ac:dyDescent="0.2">
      <c r="A836" s="11">
        <v>101</v>
      </c>
      <c r="B836" s="11" t="s">
        <v>212</v>
      </c>
      <c r="C836" s="11" t="s">
        <v>491</v>
      </c>
      <c r="D836" s="11">
        <v>5466</v>
      </c>
      <c r="E836" s="11">
        <v>0.18181213411388999</v>
      </c>
      <c r="F836" s="11">
        <v>5497</v>
      </c>
      <c r="G836" s="11">
        <v>0.18509663950434399</v>
      </c>
      <c r="H836" s="11">
        <v>-31</v>
      </c>
      <c r="I836" s="11">
        <v>-0.56394396943787495</v>
      </c>
    </row>
    <row r="837" spans="1:9" x14ac:dyDescent="0.2">
      <c r="A837" s="11">
        <v>44</v>
      </c>
      <c r="B837" s="11" t="s">
        <v>304</v>
      </c>
      <c r="C837" s="11" t="s">
        <v>488</v>
      </c>
      <c r="D837" s="11">
        <v>194</v>
      </c>
      <c r="E837" s="11">
        <v>4.7619047619047603E-2</v>
      </c>
      <c r="F837" s="11">
        <v>225</v>
      </c>
      <c r="G837" s="11">
        <v>5.4797856794934201E-2</v>
      </c>
      <c r="H837" s="11">
        <v>-31</v>
      </c>
      <c r="I837" s="11">
        <v>-13.7777777777778</v>
      </c>
    </row>
    <row r="838" spans="1:9" x14ac:dyDescent="0.2">
      <c r="A838" s="11">
        <v>23</v>
      </c>
      <c r="B838" s="11" t="s">
        <v>204</v>
      </c>
      <c r="C838" s="11" t="s">
        <v>488</v>
      </c>
      <c r="D838" s="11">
        <v>1508</v>
      </c>
      <c r="E838" s="11">
        <v>4.28263092127684E-2</v>
      </c>
      <c r="F838" s="11">
        <v>1545</v>
      </c>
      <c r="G838" s="11">
        <v>4.51807228915663E-2</v>
      </c>
      <c r="H838" s="11">
        <v>-37</v>
      </c>
      <c r="I838" s="11">
        <v>-2.3948220064724999</v>
      </c>
    </row>
    <row r="839" spans="1:9" x14ac:dyDescent="0.2">
      <c r="A839" s="11">
        <v>98</v>
      </c>
      <c r="B839" s="11" t="s">
        <v>203</v>
      </c>
      <c r="C839" s="11" t="s">
        <v>487</v>
      </c>
      <c r="D839" s="11">
        <v>10360</v>
      </c>
      <c r="E839" s="11">
        <v>9.0845317432479797E-2</v>
      </c>
      <c r="F839" s="11">
        <v>10397</v>
      </c>
      <c r="G839" s="11">
        <v>9.2410384946982005E-2</v>
      </c>
      <c r="H839" s="11">
        <v>-37</v>
      </c>
      <c r="I839" s="11">
        <v>-0.35587188612099502</v>
      </c>
    </row>
    <row r="840" spans="1:9" x14ac:dyDescent="0.2">
      <c r="A840" s="11">
        <v>1</v>
      </c>
      <c r="B840" s="11" t="s">
        <v>232</v>
      </c>
      <c r="C840" s="11" t="s">
        <v>489</v>
      </c>
      <c r="D840" s="11">
        <v>974</v>
      </c>
      <c r="E840" s="11">
        <v>0.208164137636247</v>
      </c>
      <c r="F840" s="11">
        <v>1015</v>
      </c>
      <c r="G840" s="11">
        <v>0.21614139693355999</v>
      </c>
      <c r="H840" s="11">
        <v>-41</v>
      </c>
      <c r="I840" s="11">
        <v>-4.0394088669950801</v>
      </c>
    </row>
    <row r="841" spans="1:9" x14ac:dyDescent="0.2">
      <c r="A841" s="11">
        <v>18</v>
      </c>
      <c r="B841" s="11" t="s">
        <v>323</v>
      </c>
      <c r="C841" s="11" t="s">
        <v>488</v>
      </c>
      <c r="D841" s="11">
        <v>653</v>
      </c>
      <c r="E841" s="11">
        <v>0.12748926200702901</v>
      </c>
      <c r="F841" s="11">
        <v>695</v>
      </c>
      <c r="G841" s="11">
        <v>0.13584831899921801</v>
      </c>
      <c r="H841" s="11">
        <v>-42</v>
      </c>
      <c r="I841" s="11">
        <v>-6.0431654676258999</v>
      </c>
    </row>
    <row r="842" spans="1:9" x14ac:dyDescent="0.2">
      <c r="A842" s="11">
        <v>3</v>
      </c>
      <c r="B842" s="11" t="s">
        <v>215</v>
      </c>
      <c r="C842" s="11" t="s">
        <v>489</v>
      </c>
      <c r="D842" s="11">
        <v>460</v>
      </c>
      <c r="E842" s="11">
        <v>0.35357417371252903</v>
      </c>
      <c r="F842" s="11">
        <v>502</v>
      </c>
      <c r="G842" s="11">
        <v>0.378296910324039</v>
      </c>
      <c r="H842" s="11">
        <v>-42</v>
      </c>
      <c r="I842" s="11">
        <v>-8.3665338645418394</v>
      </c>
    </row>
    <row r="843" spans="1:9" x14ac:dyDescent="0.2">
      <c r="A843" s="11">
        <v>120</v>
      </c>
      <c r="B843" s="11" t="s">
        <v>200</v>
      </c>
      <c r="C843" s="11" t="s">
        <v>495</v>
      </c>
      <c r="D843" s="11">
        <v>2279</v>
      </c>
      <c r="E843" s="11">
        <v>5.7285487341390299E-3</v>
      </c>
      <c r="F843" s="11">
        <v>2324</v>
      </c>
      <c r="G843" s="11">
        <v>5.8439533690743204E-3</v>
      </c>
      <c r="H843" s="11">
        <v>-45</v>
      </c>
      <c r="I843" s="11">
        <v>-1.9363166953528399</v>
      </c>
    </row>
    <row r="844" spans="1:9" x14ac:dyDescent="0.2">
      <c r="A844" s="11">
        <v>70</v>
      </c>
      <c r="B844" s="11" t="s">
        <v>214</v>
      </c>
      <c r="C844" s="11" t="s">
        <v>494</v>
      </c>
      <c r="D844" s="11">
        <v>3215</v>
      </c>
      <c r="E844" s="11">
        <v>6.2903541381334402E-2</v>
      </c>
      <c r="F844" s="11">
        <v>3260</v>
      </c>
      <c r="G844" s="11">
        <v>6.4542952741095602E-2</v>
      </c>
      <c r="H844" s="11">
        <v>-45</v>
      </c>
      <c r="I844" s="11">
        <v>-1.3803680981595099</v>
      </c>
    </row>
    <row r="845" spans="1:9" x14ac:dyDescent="0.2">
      <c r="A845" s="11">
        <v>78</v>
      </c>
      <c r="B845" s="11" t="s">
        <v>239</v>
      </c>
      <c r="C845" s="11" t="s">
        <v>492</v>
      </c>
      <c r="D845" s="11">
        <v>423</v>
      </c>
      <c r="E845" s="11">
        <v>0.112709832134293</v>
      </c>
      <c r="F845" s="11">
        <v>469</v>
      </c>
      <c r="G845" s="11">
        <v>0.12556894243641201</v>
      </c>
      <c r="H845" s="11">
        <v>-46</v>
      </c>
      <c r="I845" s="11">
        <v>-9.8081023454157794</v>
      </c>
    </row>
    <row r="846" spans="1:9" x14ac:dyDescent="0.2">
      <c r="A846" s="11">
        <v>83</v>
      </c>
      <c r="B846" s="11" t="s">
        <v>218</v>
      </c>
      <c r="C846" s="11" t="s">
        <v>488</v>
      </c>
      <c r="D846" s="11">
        <v>588</v>
      </c>
      <c r="E846" s="11">
        <v>4.0152963671128097E-2</v>
      </c>
      <c r="F846" s="11">
        <v>635</v>
      </c>
      <c r="G846" s="11">
        <v>4.7487286868082602E-2</v>
      </c>
      <c r="H846" s="11">
        <v>-47</v>
      </c>
      <c r="I846" s="11">
        <v>-7.4015748031496003</v>
      </c>
    </row>
    <row r="847" spans="1:9" x14ac:dyDescent="0.2">
      <c r="A847" s="11">
        <v>94</v>
      </c>
      <c r="B847" s="11" t="s">
        <v>309</v>
      </c>
      <c r="C847" s="11" t="s">
        <v>490</v>
      </c>
      <c r="D847" s="11">
        <v>1852</v>
      </c>
      <c r="E847" s="11">
        <v>0.301628664495114</v>
      </c>
      <c r="F847" s="11">
        <v>1900</v>
      </c>
      <c r="G847" s="11">
        <v>0.30729419375707601</v>
      </c>
      <c r="H847" s="11">
        <v>-48</v>
      </c>
      <c r="I847" s="11">
        <v>-2.5263157894736898</v>
      </c>
    </row>
    <row r="848" spans="1:9" x14ac:dyDescent="0.2">
      <c r="A848" s="11">
        <v>120</v>
      </c>
      <c r="B848" s="11" t="s">
        <v>200</v>
      </c>
      <c r="C848" s="11" t="s">
        <v>487</v>
      </c>
      <c r="D848" s="11">
        <v>36607</v>
      </c>
      <c r="E848" s="11">
        <v>9.2016227955518906E-2</v>
      </c>
      <c r="F848" s="11">
        <v>36657</v>
      </c>
      <c r="G848" s="11">
        <v>9.2178054496625403E-2</v>
      </c>
      <c r="H848" s="11">
        <v>-50</v>
      </c>
      <c r="I848" s="11">
        <v>-0.136399596257197</v>
      </c>
    </row>
    <row r="849" spans="1:9" x14ac:dyDescent="0.2">
      <c r="A849" s="11">
        <v>93</v>
      </c>
      <c r="B849" s="11" t="s">
        <v>317</v>
      </c>
      <c r="C849" s="11" t="s">
        <v>494</v>
      </c>
      <c r="D849" s="11">
        <v>2849</v>
      </c>
      <c r="E849" s="11">
        <v>7.7311334834875595E-2</v>
      </c>
      <c r="F849" s="11">
        <v>2901</v>
      </c>
      <c r="G849" s="11">
        <v>7.8630671653927495E-2</v>
      </c>
      <c r="H849" s="11">
        <v>-52</v>
      </c>
      <c r="I849" s="11">
        <v>-1.79248534987935</v>
      </c>
    </row>
    <row r="850" spans="1:9" x14ac:dyDescent="0.2">
      <c r="A850" s="11">
        <v>9</v>
      </c>
      <c r="B850" s="11" t="s">
        <v>316</v>
      </c>
      <c r="C850" s="11" t="s">
        <v>488</v>
      </c>
      <c r="D850" s="11">
        <v>448</v>
      </c>
      <c r="E850" s="11">
        <v>0.202990484821024</v>
      </c>
      <c r="F850" s="11">
        <v>504</v>
      </c>
      <c r="G850" s="11">
        <v>0.27738029719317597</v>
      </c>
      <c r="H850" s="11">
        <v>-56</v>
      </c>
      <c r="I850" s="11">
        <v>-11.1111111111111</v>
      </c>
    </row>
    <row r="851" spans="1:9" x14ac:dyDescent="0.2">
      <c r="A851" s="11">
        <v>24</v>
      </c>
      <c r="B851" s="11" t="s">
        <v>223</v>
      </c>
      <c r="C851" s="11" t="s">
        <v>488</v>
      </c>
      <c r="D851" s="11">
        <v>76</v>
      </c>
      <c r="E851" s="11">
        <v>3.1905961376994099E-2</v>
      </c>
      <c r="F851" s="11">
        <v>144</v>
      </c>
      <c r="G851" s="11">
        <v>5.8919803600654699E-2</v>
      </c>
      <c r="H851" s="11">
        <v>-68</v>
      </c>
      <c r="I851" s="11">
        <v>-47.2222222222222</v>
      </c>
    </row>
    <row r="852" spans="1:9" x14ac:dyDescent="0.2">
      <c r="A852" s="11">
        <v>30</v>
      </c>
      <c r="B852" s="11" t="s">
        <v>226</v>
      </c>
      <c r="C852" s="11" t="s">
        <v>488</v>
      </c>
      <c r="D852" s="11">
        <v>1232</v>
      </c>
      <c r="E852" s="11">
        <v>0.21182943603851401</v>
      </c>
      <c r="F852" s="11">
        <v>1301</v>
      </c>
      <c r="G852" s="11">
        <v>0.22307956104252399</v>
      </c>
      <c r="H852" s="11">
        <v>-69</v>
      </c>
      <c r="I852" s="11">
        <v>-5.3036126056879302</v>
      </c>
    </row>
    <row r="853" spans="1:9" x14ac:dyDescent="0.2">
      <c r="A853" s="11">
        <v>124</v>
      </c>
      <c r="B853" s="11" t="s">
        <v>285</v>
      </c>
      <c r="C853" s="11" t="s">
        <v>488</v>
      </c>
      <c r="D853" s="11">
        <v>364</v>
      </c>
      <c r="E853" s="11">
        <v>5.8624577226606502E-2</v>
      </c>
      <c r="F853" s="11">
        <v>444</v>
      </c>
      <c r="G853" s="11">
        <v>7.0655633354551203E-2</v>
      </c>
      <c r="H853" s="11">
        <v>-80</v>
      </c>
      <c r="I853" s="11">
        <v>-18.018018018018001</v>
      </c>
    </row>
    <row r="854" spans="1:9" x14ac:dyDescent="0.2">
      <c r="A854" s="11">
        <v>82</v>
      </c>
      <c r="B854" s="11" t="s">
        <v>222</v>
      </c>
      <c r="C854" s="11" t="s">
        <v>489</v>
      </c>
      <c r="D854" s="11">
        <v>2426</v>
      </c>
      <c r="E854" s="11">
        <v>0.59069880691502297</v>
      </c>
      <c r="F854" s="11">
        <v>2509</v>
      </c>
      <c r="G854" s="11">
        <v>0.60341510341510296</v>
      </c>
      <c r="H854" s="11">
        <v>-83</v>
      </c>
      <c r="I854" s="11">
        <v>-3.3080908728577199</v>
      </c>
    </row>
    <row r="855" spans="1:9" x14ac:dyDescent="0.2">
      <c r="A855" s="11">
        <v>113</v>
      </c>
      <c r="B855" s="11" t="s">
        <v>321</v>
      </c>
      <c r="C855" s="11" t="s">
        <v>489</v>
      </c>
      <c r="D855" s="11">
        <v>3249</v>
      </c>
      <c r="E855" s="11">
        <v>0.72945666816344901</v>
      </c>
      <c r="F855" s="11">
        <v>3341</v>
      </c>
      <c r="G855" s="11">
        <v>0.73915929203539799</v>
      </c>
      <c r="H855" s="11">
        <v>-92</v>
      </c>
      <c r="I855" s="11">
        <v>-2.7536665668961402</v>
      </c>
    </row>
    <row r="856" spans="1:9" x14ac:dyDescent="0.2">
      <c r="A856" s="11">
        <v>70</v>
      </c>
      <c r="B856" s="11" t="s">
        <v>214</v>
      </c>
      <c r="C856" s="11" t="s">
        <v>488</v>
      </c>
      <c r="D856" s="11">
        <v>2531</v>
      </c>
      <c r="E856" s="11">
        <v>4.9520641753081601E-2</v>
      </c>
      <c r="F856" s="11">
        <v>2655</v>
      </c>
      <c r="G856" s="11">
        <v>5.2564889425646903E-2</v>
      </c>
      <c r="H856" s="11">
        <v>-124</v>
      </c>
      <c r="I856" s="11">
        <v>-4.6704331450094099</v>
      </c>
    </row>
    <row r="857" spans="1:9" x14ac:dyDescent="0.2">
      <c r="A857" s="11">
        <v>39</v>
      </c>
      <c r="B857" s="11" t="s">
        <v>62</v>
      </c>
      <c r="C857" s="11" t="s">
        <v>489</v>
      </c>
      <c r="D857" s="11">
        <v>4207</v>
      </c>
      <c r="E857" s="11">
        <v>5.9748253496203097E-3</v>
      </c>
      <c r="F857" s="11">
        <v>4352</v>
      </c>
      <c r="G857" s="11">
        <v>6.23039579906401E-3</v>
      </c>
      <c r="H857" s="11">
        <v>-145</v>
      </c>
      <c r="I857" s="11">
        <v>-3.3318014705882399</v>
      </c>
    </row>
    <row r="858" spans="1:9" x14ac:dyDescent="0.2">
      <c r="A858" s="11">
        <v>97</v>
      </c>
      <c r="B858" s="11" t="s">
        <v>201</v>
      </c>
      <c r="C858" s="11" t="s">
        <v>488</v>
      </c>
      <c r="D858" s="11">
        <v>6426</v>
      </c>
      <c r="E858" s="11">
        <v>7.3665627292736596E-2</v>
      </c>
      <c r="F858" s="11">
        <v>6630</v>
      </c>
      <c r="G858" s="11">
        <v>7.7079579143172705E-2</v>
      </c>
      <c r="H858" s="11">
        <v>-204</v>
      </c>
      <c r="I858" s="11">
        <v>-3.0769230769230802</v>
      </c>
    </row>
    <row r="859" spans="1:9" x14ac:dyDescent="0.2">
      <c r="A859" s="11">
        <v>120</v>
      </c>
      <c r="B859" s="11" t="s">
        <v>200</v>
      </c>
      <c r="C859" s="11" t="s">
        <v>489</v>
      </c>
      <c r="D859" s="11">
        <v>8441</v>
      </c>
      <c r="E859" s="11">
        <v>2.1217498843733001E-2</v>
      </c>
      <c r="F859" s="11">
        <v>8671</v>
      </c>
      <c r="G859" s="11">
        <v>2.1804182299158099E-2</v>
      </c>
      <c r="H859" s="11">
        <v>-230</v>
      </c>
      <c r="I859" s="11">
        <v>-2.6525198938992101</v>
      </c>
    </row>
    <row r="860" spans="1:9" x14ac:dyDescent="0.2">
      <c r="A860" s="11">
        <v>93</v>
      </c>
      <c r="B860" s="11" t="s">
        <v>317</v>
      </c>
      <c r="C860" s="11" t="s">
        <v>490</v>
      </c>
      <c r="D860" s="11">
        <v>10513</v>
      </c>
      <c r="E860" s="11">
        <v>0.28528398143876699</v>
      </c>
      <c r="F860" s="11">
        <v>10808</v>
      </c>
      <c r="G860" s="11">
        <v>0.29294736271480498</v>
      </c>
      <c r="H860" s="11">
        <v>-295</v>
      </c>
      <c r="I860" s="11">
        <v>-2.7294596595114702</v>
      </c>
    </row>
    <row r="861" spans="1:9" x14ac:dyDescent="0.2">
      <c r="A861" s="11">
        <v>53</v>
      </c>
      <c r="B861" s="11" t="s">
        <v>209</v>
      </c>
      <c r="C861" s="11" t="s">
        <v>488</v>
      </c>
      <c r="D861" s="11">
        <v>3132</v>
      </c>
      <c r="E861" s="11">
        <v>9.1608412062359201E-2</v>
      </c>
      <c r="F861" s="11">
        <v>3508</v>
      </c>
      <c r="G861" s="11">
        <v>0.102612104016146</v>
      </c>
      <c r="H861" s="11">
        <v>-376</v>
      </c>
      <c r="I861" s="11">
        <v>-10.7183580387685</v>
      </c>
    </row>
    <row r="862" spans="1:9" x14ac:dyDescent="0.2">
      <c r="A862" s="11">
        <v>121</v>
      </c>
      <c r="B862" s="11" t="s">
        <v>207</v>
      </c>
      <c r="C862" s="11" t="s">
        <v>489</v>
      </c>
      <c r="D862" s="11">
        <v>4638</v>
      </c>
      <c r="E862" s="11">
        <v>0.62523591264491796</v>
      </c>
      <c r="F862" s="11">
        <v>5064</v>
      </c>
      <c r="G862" s="11">
        <v>0.64732199923303102</v>
      </c>
      <c r="H862" s="11">
        <v>-426</v>
      </c>
      <c r="I862" s="11">
        <v>-8.4123222748815092</v>
      </c>
    </row>
    <row r="863" spans="1:9" x14ac:dyDescent="0.2">
      <c r="A863" s="11">
        <v>120</v>
      </c>
      <c r="B863" s="11" t="s">
        <v>200</v>
      </c>
      <c r="C863" s="11" t="s">
        <v>494</v>
      </c>
      <c r="D863" s="11">
        <v>97682</v>
      </c>
      <c r="E863" s="11">
        <v>0.24553580405799399</v>
      </c>
      <c r="F863" s="11">
        <v>98147</v>
      </c>
      <c r="G863" s="11">
        <v>0.246801416228286</v>
      </c>
      <c r="H863" s="11">
        <v>-465</v>
      </c>
      <c r="I863" s="11">
        <v>-0.47377912722752502</v>
      </c>
    </row>
    <row r="864" spans="1:9" x14ac:dyDescent="0.2">
      <c r="A864" s="11">
        <v>120</v>
      </c>
      <c r="B864" s="11" t="s">
        <v>200</v>
      </c>
      <c r="C864" s="11" t="s">
        <v>491</v>
      </c>
      <c r="D864" s="11">
        <v>9527</v>
      </c>
      <c r="E864" s="11">
        <v>2.3947294335297301E-2</v>
      </c>
      <c r="F864" s="11">
        <v>9993</v>
      </c>
      <c r="G864" s="11">
        <v>2.5128496565042902E-2</v>
      </c>
      <c r="H864" s="11">
        <v>-466</v>
      </c>
      <c r="I864" s="11">
        <v>-4.6632642849995003</v>
      </c>
    </row>
  </sheetData>
  <mergeCells count="1">
    <mergeCell ref="H1:I1"/>
  </mergeCells>
  <hyperlinks>
    <hyperlink ref="H1:I1" location="Index!A1" display="Regresar al Índice" xr:uid="{D4307B67-3C75-4199-98F5-51EABDC273DC}"/>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
  <dimension ref="A1:J13"/>
  <sheetViews>
    <sheetView workbookViewId="0">
      <selection activeCell="B3" sqref="B3"/>
    </sheetView>
  </sheetViews>
  <sheetFormatPr baseColWidth="10" defaultRowHeight="12.75" x14ac:dyDescent="0.2"/>
  <cols>
    <col min="1" max="1" width="27.140625" style="140" customWidth="1"/>
    <col min="2" max="2" width="14.5703125" style="140" customWidth="1"/>
    <col min="3" max="3" width="11.42578125" style="140" customWidth="1"/>
    <col min="4" max="4" width="11.5703125" style="140" customWidth="1"/>
    <col min="5" max="5" width="12.42578125" style="140" customWidth="1"/>
    <col min="6" max="6" width="5.85546875" style="140" bestFit="1" customWidth="1"/>
    <col min="7" max="7" width="7.85546875" style="140" bestFit="1" customWidth="1"/>
    <col min="8" max="8" width="6.140625" style="140" bestFit="1" customWidth="1"/>
    <col min="9" max="9" width="7.85546875" style="140" bestFit="1" customWidth="1"/>
    <col min="10" max="10" width="6" style="140" bestFit="1" customWidth="1"/>
    <col min="11" max="16384" width="11.42578125" style="140"/>
  </cols>
  <sheetData>
    <row r="1" spans="1:10" ht="15" x14ac:dyDescent="0.25">
      <c r="A1" s="12" t="s">
        <v>1036</v>
      </c>
      <c r="H1" s="525" t="s">
        <v>39</v>
      </c>
      <c r="I1" s="525"/>
      <c r="J1" s="539"/>
    </row>
    <row r="2" spans="1:10" x14ac:dyDescent="0.2">
      <c r="A2" s="140" t="s">
        <v>325</v>
      </c>
    </row>
    <row r="3" spans="1:10" x14ac:dyDescent="0.2">
      <c r="A3" s="129"/>
      <c r="B3" s="129"/>
      <c r="C3" s="129"/>
      <c r="D3" s="129"/>
      <c r="E3" s="129"/>
    </row>
    <row r="4" spans="1:10" ht="19.5" customHeight="1" x14ac:dyDescent="0.2">
      <c r="A4" s="542" t="s">
        <v>642</v>
      </c>
      <c r="B4" s="543">
        <v>2020</v>
      </c>
      <c r="C4" s="543"/>
      <c r="D4" s="543" t="s">
        <v>681</v>
      </c>
      <c r="E4" s="543"/>
    </row>
    <row r="5" spans="1:10" ht="17.25" customHeight="1" x14ac:dyDescent="0.2">
      <c r="A5" s="545"/>
      <c r="B5" s="144" t="s">
        <v>49</v>
      </c>
      <c r="C5" s="144" t="s">
        <v>50</v>
      </c>
      <c r="D5" s="144" t="s">
        <v>363</v>
      </c>
      <c r="E5" s="144" t="s">
        <v>364</v>
      </c>
    </row>
    <row r="6" spans="1:10" ht="15.75" customHeight="1" x14ac:dyDescent="0.2">
      <c r="A6" s="44" t="s">
        <v>367</v>
      </c>
      <c r="B6" s="39">
        <v>25175</v>
      </c>
      <c r="C6" s="39">
        <v>25147</v>
      </c>
      <c r="D6" s="39">
        <f>C6-B6</f>
        <v>-28</v>
      </c>
      <c r="E6" s="38">
        <f>C6/B6-1</f>
        <v>-1.1122144985103999E-3</v>
      </c>
    </row>
    <row r="7" spans="1:10" ht="15.75" customHeight="1" x14ac:dyDescent="0.2">
      <c r="A7" s="45" t="s">
        <v>368</v>
      </c>
      <c r="B7" s="40">
        <v>38803</v>
      </c>
      <c r="C7" s="40">
        <v>38717</v>
      </c>
      <c r="D7" s="40">
        <f t="shared" ref="D7:D12" si="0">C7-B7</f>
        <v>-86</v>
      </c>
      <c r="E7" s="46">
        <f t="shared" ref="E7:E13" si="1">C7/B7-1</f>
        <v>-2.216323480143334E-3</v>
      </c>
    </row>
    <row r="8" spans="1:10" ht="15.75" customHeight="1" x14ac:dyDescent="0.2">
      <c r="A8" s="44" t="s">
        <v>369</v>
      </c>
      <c r="B8" s="39">
        <v>29420</v>
      </c>
      <c r="C8" s="39">
        <v>29579</v>
      </c>
      <c r="D8" s="39">
        <f t="shared" si="0"/>
        <v>159</v>
      </c>
      <c r="E8" s="38">
        <f t="shared" si="1"/>
        <v>5.404486743711745E-3</v>
      </c>
    </row>
    <row r="9" spans="1:10" ht="15.75" customHeight="1" x14ac:dyDescent="0.2">
      <c r="A9" s="45" t="s">
        <v>370</v>
      </c>
      <c r="B9" s="40">
        <v>3877</v>
      </c>
      <c r="C9" s="40">
        <v>3917</v>
      </c>
      <c r="D9" s="40">
        <f t="shared" si="0"/>
        <v>40</v>
      </c>
      <c r="E9" s="46">
        <f t="shared" si="1"/>
        <v>1.0317255610007736E-2</v>
      </c>
    </row>
    <row r="10" spans="1:10" ht="15.75" customHeight="1" x14ac:dyDescent="0.2">
      <c r="A10" s="44" t="s">
        <v>371</v>
      </c>
      <c r="B10" s="47">
        <v>537</v>
      </c>
      <c r="C10" s="47">
        <v>533</v>
      </c>
      <c r="D10" s="39">
        <f>C10-B10</f>
        <v>-4</v>
      </c>
      <c r="E10" s="38">
        <f t="shared" si="1"/>
        <v>-7.4487895716945918E-3</v>
      </c>
    </row>
    <row r="11" spans="1:10" ht="15.75" customHeight="1" x14ac:dyDescent="0.2">
      <c r="A11" s="45" t="s">
        <v>372</v>
      </c>
      <c r="B11" s="41">
        <v>253</v>
      </c>
      <c r="C11" s="41">
        <v>261</v>
      </c>
      <c r="D11" s="40">
        <f t="shared" si="0"/>
        <v>8</v>
      </c>
      <c r="E11" s="46">
        <f t="shared" si="1"/>
        <v>3.1620553359683834E-2</v>
      </c>
    </row>
    <row r="12" spans="1:10" ht="15.75" customHeight="1" x14ac:dyDescent="0.2">
      <c r="A12" s="44" t="s">
        <v>373</v>
      </c>
      <c r="B12" s="47">
        <v>159</v>
      </c>
      <c r="C12" s="47">
        <v>162</v>
      </c>
      <c r="D12" s="39">
        <f t="shared" si="0"/>
        <v>3</v>
      </c>
      <c r="E12" s="38">
        <f t="shared" si="1"/>
        <v>1.8867924528301883E-2</v>
      </c>
    </row>
    <row r="13" spans="1:10" ht="15.75" customHeight="1" x14ac:dyDescent="0.2">
      <c r="A13" s="42" t="s">
        <v>374</v>
      </c>
      <c r="B13" s="43">
        <f>SUM(B6:B12)</f>
        <v>98224</v>
      </c>
      <c r="C13" s="43">
        <f>SUM(C6:C12)</f>
        <v>98316</v>
      </c>
      <c r="D13" s="48">
        <f>SUM(D6:D12)</f>
        <v>92</v>
      </c>
      <c r="E13" s="49">
        <f t="shared" si="1"/>
        <v>9.3663463104731726E-4</v>
      </c>
    </row>
  </sheetData>
  <mergeCells count="4">
    <mergeCell ref="H1:J1"/>
    <mergeCell ref="A4:A5"/>
    <mergeCell ref="B4:C4"/>
    <mergeCell ref="D4:E4"/>
  </mergeCells>
  <hyperlinks>
    <hyperlink ref="H1:I1" location="Index!A1" display="Regresar al Índice" xr:uid="{00000000-0004-0000-18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dimension ref="A1:J13"/>
  <sheetViews>
    <sheetView workbookViewId="0">
      <selection activeCell="B3" sqref="B3"/>
    </sheetView>
  </sheetViews>
  <sheetFormatPr baseColWidth="10" defaultColWidth="10.85546875" defaultRowHeight="12.75" x14ac:dyDescent="0.2"/>
  <cols>
    <col min="1" max="1" width="27.140625" style="140" customWidth="1"/>
    <col min="2" max="2" width="14.5703125" style="140" customWidth="1"/>
    <col min="3" max="4" width="11.42578125" style="140" customWidth="1"/>
    <col min="5" max="5" width="9" style="140" bestFit="1" customWidth="1"/>
    <col min="6" max="6" width="8.7109375" style="140" customWidth="1"/>
    <col min="7" max="7" width="6.140625" style="140" bestFit="1" customWidth="1"/>
    <col min="8" max="8" width="7.85546875" style="140" bestFit="1" customWidth="1"/>
    <col min="9" max="9" width="6" style="140" bestFit="1" customWidth="1"/>
    <col min="10" max="16384" width="10.85546875" style="140"/>
  </cols>
  <sheetData>
    <row r="1" spans="1:10" ht="15" x14ac:dyDescent="0.25">
      <c r="A1" s="12" t="s">
        <v>1037</v>
      </c>
      <c r="H1" s="525" t="s">
        <v>39</v>
      </c>
      <c r="I1" s="525"/>
      <c r="J1" s="539"/>
    </row>
    <row r="2" spans="1:10" x14ac:dyDescent="0.2">
      <c r="A2" s="140" t="s">
        <v>325</v>
      </c>
    </row>
    <row r="4" spans="1:10" ht="16.5" customHeight="1" x14ac:dyDescent="0.2">
      <c r="A4" s="542" t="s">
        <v>642</v>
      </c>
      <c r="B4" s="143">
        <v>2019</v>
      </c>
      <c r="C4" s="143">
        <v>2020</v>
      </c>
      <c r="D4" s="543" t="s">
        <v>144</v>
      </c>
      <c r="E4" s="543"/>
    </row>
    <row r="5" spans="1:10" ht="14.25" customHeight="1" x14ac:dyDescent="0.2">
      <c r="A5" s="545"/>
      <c r="B5" s="144" t="s">
        <v>50</v>
      </c>
      <c r="C5" s="144" t="s">
        <v>50</v>
      </c>
      <c r="D5" s="144" t="s">
        <v>363</v>
      </c>
      <c r="E5" s="144" t="s">
        <v>364</v>
      </c>
    </row>
    <row r="6" spans="1:10" ht="15.75" customHeight="1" x14ac:dyDescent="0.2">
      <c r="A6" s="44" t="s">
        <v>367</v>
      </c>
      <c r="B6" s="39">
        <v>24468</v>
      </c>
      <c r="C6" s="39">
        <v>25147</v>
      </c>
      <c r="D6" s="40">
        <f>C6-B6</f>
        <v>679</v>
      </c>
      <c r="E6" s="38">
        <f>C6/B6-1</f>
        <v>2.7750531306195869E-2</v>
      </c>
    </row>
    <row r="7" spans="1:10" ht="15.75" customHeight="1" x14ac:dyDescent="0.2">
      <c r="A7" s="45" t="s">
        <v>368</v>
      </c>
      <c r="B7" s="40">
        <v>38481</v>
      </c>
      <c r="C7" s="40">
        <v>38717</v>
      </c>
      <c r="D7" s="40">
        <f>C7-B7</f>
        <v>236</v>
      </c>
      <c r="E7" s="46">
        <f t="shared" ref="E7:E11" si="0">C7/B7-1</f>
        <v>6.1328967542424451E-3</v>
      </c>
    </row>
    <row r="8" spans="1:10" ht="15.75" customHeight="1" x14ac:dyDescent="0.2">
      <c r="A8" s="44" t="s">
        <v>369</v>
      </c>
      <c r="B8" s="39">
        <v>29425</v>
      </c>
      <c r="C8" s="39">
        <v>29579</v>
      </c>
      <c r="D8" s="40">
        <f>C8-B8</f>
        <v>154</v>
      </c>
      <c r="E8" s="38">
        <f t="shared" si="0"/>
        <v>5.2336448598131469E-3</v>
      </c>
    </row>
    <row r="9" spans="1:10" ht="15.75" customHeight="1" x14ac:dyDescent="0.2">
      <c r="A9" s="45" t="s">
        <v>370</v>
      </c>
      <c r="B9" s="40">
        <v>4036</v>
      </c>
      <c r="C9" s="40">
        <v>3917</v>
      </c>
      <c r="D9" s="40">
        <f t="shared" ref="D9:D12" si="1">C9-B9</f>
        <v>-119</v>
      </c>
      <c r="E9" s="46">
        <f t="shared" si="0"/>
        <v>-2.9484638255698692E-2</v>
      </c>
    </row>
    <row r="10" spans="1:10" ht="15.75" customHeight="1" x14ac:dyDescent="0.2">
      <c r="A10" s="44" t="s">
        <v>371</v>
      </c>
      <c r="B10" s="47">
        <v>558</v>
      </c>
      <c r="C10" s="47">
        <v>533</v>
      </c>
      <c r="D10" s="40">
        <f t="shared" si="1"/>
        <v>-25</v>
      </c>
      <c r="E10" s="38">
        <f>C10/B10-1</f>
        <v>-4.4802867383512579E-2</v>
      </c>
    </row>
    <row r="11" spans="1:10" ht="15.75" customHeight="1" x14ac:dyDescent="0.2">
      <c r="A11" s="45" t="s">
        <v>372</v>
      </c>
      <c r="B11" s="41">
        <v>272</v>
      </c>
      <c r="C11" s="41">
        <v>261</v>
      </c>
      <c r="D11" s="40">
        <f t="shared" si="1"/>
        <v>-11</v>
      </c>
      <c r="E11" s="46">
        <f t="shared" si="0"/>
        <v>-4.0441176470588203E-2</v>
      </c>
    </row>
    <row r="12" spans="1:10" ht="15.75" customHeight="1" x14ac:dyDescent="0.2">
      <c r="A12" s="44" t="s">
        <v>373</v>
      </c>
      <c r="B12" s="47">
        <v>170</v>
      </c>
      <c r="C12" s="47">
        <v>162</v>
      </c>
      <c r="D12" s="40">
        <f t="shared" si="1"/>
        <v>-8</v>
      </c>
      <c r="E12" s="38">
        <f>C12/B12-1</f>
        <v>-4.705882352941182E-2</v>
      </c>
    </row>
    <row r="13" spans="1:10" ht="15.75" customHeight="1" x14ac:dyDescent="0.2">
      <c r="A13" s="42" t="s">
        <v>374</v>
      </c>
      <c r="B13" s="43">
        <f>SUM(B6:B12)</f>
        <v>97410</v>
      </c>
      <c r="C13" s="43">
        <f>SUM(C6:C12)</f>
        <v>98316</v>
      </c>
      <c r="D13" s="43">
        <f>SUM(D6:D12)</f>
        <v>906</v>
      </c>
      <c r="E13" s="49">
        <f>C13/B13-1</f>
        <v>9.3008931321219013E-3</v>
      </c>
    </row>
  </sheetData>
  <mergeCells count="3">
    <mergeCell ref="H1:J1"/>
    <mergeCell ref="A4:A5"/>
    <mergeCell ref="D4:E4"/>
  </mergeCells>
  <hyperlinks>
    <hyperlink ref="H1:I1" location="Index!A1" display="Regresar al Índice" xr:uid="{00000000-0004-0000-19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dimension ref="A1:P13"/>
  <sheetViews>
    <sheetView workbookViewId="0">
      <selection activeCell="B3" sqref="B3"/>
    </sheetView>
  </sheetViews>
  <sheetFormatPr baseColWidth="10" defaultColWidth="10.85546875" defaultRowHeight="12.75" x14ac:dyDescent="0.2"/>
  <cols>
    <col min="1" max="1" width="28.140625" style="140" customWidth="1"/>
    <col min="2" max="2" width="12.5703125" style="140" customWidth="1"/>
    <col min="3" max="3" width="14.42578125" style="140" customWidth="1"/>
    <col min="4" max="4" width="11.85546875" style="140" customWidth="1"/>
    <col min="5" max="5" width="10" style="140" customWidth="1"/>
    <col min="6" max="7" width="8.28515625" style="140" bestFit="1" customWidth="1"/>
    <col min="8" max="9" width="7.140625" style="140" customWidth="1"/>
    <col min="10" max="10" width="7.42578125" style="140" customWidth="1"/>
    <col min="11" max="11" width="8.42578125" style="140" customWidth="1"/>
    <col min="12" max="12" width="8" style="140" bestFit="1" customWidth="1"/>
    <col min="13" max="13" width="6.140625" style="140" bestFit="1" customWidth="1"/>
    <col min="14" max="14" width="7.7109375" style="140" bestFit="1" customWidth="1"/>
    <col min="15" max="16" width="5.42578125" style="140" customWidth="1"/>
    <col min="17" max="17" width="6.140625" style="140" customWidth="1"/>
    <col min="18" max="16384" width="10.85546875" style="140"/>
  </cols>
  <sheetData>
    <row r="1" spans="1:16" ht="15" x14ac:dyDescent="0.25">
      <c r="A1" s="12" t="s">
        <v>1038</v>
      </c>
      <c r="H1" s="525" t="s">
        <v>39</v>
      </c>
      <c r="I1" s="525"/>
      <c r="J1" s="539"/>
      <c r="K1" s="539"/>
      <c r="L1" s="62"/>
      <c r="M1" s="62"/>
      <c r="N1" s="62"/>
      <c r="O1" s="62"/>
      <c r="P1" s="62"/>
    </row>
    <row r="2" spans="1:16" x14ac:dyDescent="0.2">
      <c r="A2" s="140" t="s">
        <v>325</v>
      </c>
    </row>
    <row r="4" spans="1:16" ht="15" customHeight="1" x14ac:dyDescent="0.2">
      <c r="A4" s="540" t="s">
        <v>642</v>
      </c>
      <c r="B4" s="543">
        <v>2020</v>
      </c>
      <c r="C4" s="543"/>
      <c r="D4" s="544" t="s">
        <v>53</v>
      </c>
      <c r="E4" s="544"/>
    </row>
    <row r="5" spans="1:16" x14ac:dyDescent="0.2">
      <c r="A5" s="541"/>
      <c r="B5" s="144" t="s">
        <v>42</v>
      </c>
      <c r="C5" s="144" t="s">
        <v>50</v>
      </c>
      <c r="D5" s="142" t="s">
        <v>363</v>
      </c>
      <c r="E5" s="142" t="s">
        <v>364</v>
      </c>
    </row>
    <row r="6" spans="1:16" ht="17.25" customHeight="1" x14ac:dyDescent="0.2">
      <c r="A6" s="55" t="s">
        <v>367</v>
      </c>
      <c r="B6" s="39">
        <v>24665</v>
      </c>
      <c r="C6" s="133">
        <v>25147</v>
      </c>
      <c r="D6" s="40">
        <f>C6-B6</f>
        <v>482</v>
      </c>
      <c r="E6" s="134">
        <f>C6/B6-1</f>
        <v>1.954186093654986E-2</v>
      </c>
    </row>
    <row r="7" spans="1:16" ht="17.25" customHeight="1" x14ac:dyDescent="0.2">
      <c r="A7" s="56" t="s">
        <v>368</v>
      </c>
      <c r="B7" s="40">
        <v>38878</v>
      </c>
      <c r="C7" s="135">
        <v>38717</v>
      </c>
      <c r="D7" s="40">
        <f t="shared" ref="D7:D13" si="0">C7-B7</f>
        <v>-161</v>
      </c>
      <c r="E7" s="134">
        <f t="shared" ref="E7:E13" si="1">C7/B7-1</f>
        <v>-4.1411595246668709E-3</v>
      </c>
    </row>
    <row r="8" spans="1:16" ht="17.25" customHeight="1" x14ac:dyDescent="0.2">
      <c r="A8" s="55" t="s">
        <v>369</v>
      </c>
      <c r="B8" s="39">
        <v>29803</v>
      </c>
      <c r="C8" s="133">
        <v>29579</v>
      </c>
      <c r="D8" s="40">
        <f t="shared" si="0"/>
        <v>-224</v>
      </c>
      <c r="E8" s="134">
        <f t="shared" si="1"/>
        <v>-7.516021876992296E-3</v>
      </c>
    </row>
    <row r="9" spans="1:16" ht="17.25" customHeight="1" x14ac:dyDescent="0.2">
      <c r="A9" s="56" t="s">
        <v>370</v>
      </c>
      <c r="B9" s="40">
        <v>4035</v>
      </c>
      <c r="C9" s="135">
        <v>3917</v>
      </c>
      <c r="D9" s="40">
        <f t="shared" si="0"/>
        <v>-118</v>
      </c>
      <c r="E9" s="134">
        <f t="shared" si="1"/>
        <v>-2.9244114002478283E-2</v>
      </c>
    </row>
    <row r="10" spans="1:16" ht="17.25" customHeight="1" x14ac:dyDescent="0.2">
      <c r="A10" s="55" t="s">
        <v>371</v>
      </c>
      <c r="B10" s="39">
        <v>556</v>
      </c>
      <c r="C10" s="133">
        <v>533</v>
      </c>
      <c r="D10" s="40">
        <f t="shared" si="0"/>
        <v>-23</v>
      </c>
      <c r="E10" s="134">
        <f t="shared" si="1"/>
        <v>-4.1366906474820109E-2</v>
      </c>
    </row>
    <row r="11" spans="1:16" ht="17.25" customHeight="1" x14ac:dyDescent="0.2">
      <c r="A11" s="56" t="s">
        <v>372</v>
      </c>
      <c r="B11" s="40">
        <v>267</v>
      </c>
      <c r="C11" s="135">
        <v>261</v>
      </c>
      <c r="D11" s="40">
        <f t="shared" si="0"/>
        <v>-6</v>
      </c>
      <c r="E11" s="134">
        <f t="shared" si="1"/>
        <v>-2.2471910112359605E-2</v>
      </c>
    </row>
    <row r="12" spans="1:16" ht="17.25" customHeight="1" x14ac:dyDescent="0.2">
      <c r="A12" s="55" t="s">
        <v>373</v>
      </c>
      <c r="B12" s="39">
        <v>163</v>
      </c>
      <c r="C12" s="133">
        <v>162</v>
      </c>
      <c r="D12" s="40">
        <f t="shared" si="0"/>
        <v>-1</v>
      </c>
      <c r="E12" s="134">
        <f t="shared" si="1"/>
        <v>-6.1349693251533388E-3</v>
      </c>
    </row>
    <row r="13" spans="1:16" x14ac:dyDescent="0.2">
      <c r="A13" s="42" t="s">
        <v>374</v>
      </c>
      <c r="B13" s="43">
        <v>98367</v>
      </c>
      <c r="C13" s="43">
        <f>SUM(C6:C12)</f>
        <v>98316</v>
      </c>
      <c r="D13" s="43">
        <f t="shared" si="0"/>
        <v>-51</v>
      </c>
      <c r="E13" s="136">
        <f t="shared" si="1"/>
        <v>-5.1846655890697146E-4</v>
      </c>
    </row>
  </sheetData>
  <mergeCells count="4">
    <mergeCell ref="A4:A5"/>
    <mergeCell ref="H1:K1"/>
    <mergeCell ref="B4:C4"/>
    <mergeCell ref="D4:E4"/>
  </mergeCells>
  <hyperlinks>
    <hyperlink ref="H1:J1" location="Index!A1" display="Regresar al Índice" xr:uid="{00000000-0004-0000-1A00-000000000000}"/>
    <hyperlink ref="H1:I1" location="Index!A1" display="Regresar al Índice" xr:uid="{00000000-0004-0000-1A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A93E1-EE82-4269-AFBF-4A835ED52960}">
  <sheetPr codeName="Hoja2"/>
  <dimension ref="A1:I26"/>
  <sheetViews>
    <sheetView workbookViewId="0">
      <selection activeCell="B3" sqref="B3"/>
    </sheetView>
  </sheetViews>
  <sheetFormatPr baseColWidth="10" defaultRowHeight="12.75" x14ac:dyDescent="0.2"/>
  <cols>
    <col min="1" max="1" width="11.42578125" style="190"/>
    <col min="2" max="2" width="110.42578125" style="190" bestFit="1" customWidth="1"/>
    <col min="3" max="16384" width="11.42578125" style="190"/>
  </cols>
  <sheetData>
    <row r="1" spans="1:9" ht="15" x14ac:dyDescent="0.25">
      <c r="A1" s="12" t="s">
        <v>1021</v>
      </c>
      <c r="H1" s="525" t="s">
        <v>39</v>
      </c>
      <c r="I1" s="525"/>
    </row>
    <row r="4" spans="1:9" x14ac:dyDescent="0.2">
      <c r="B4" s="145" t="s">
        <v>1050</v>
      </c>
      <c r="C4" s="145" t="s">
        <v>1046</v>
      </c>
      <c r="D4" s="145" t="s">
        <v>724</v>
      </c>
    </row>
    <row r="5" spans="1:9" x14ac:dyDescent="0.2">
      <c r="B5" s="66" t="s">
        <v>441</v>
      </c>
      <c r="C5" s="146">
        <v>262200</v>
      </c>
      <c r="D5" s="147">
        <v>0.2155</v>
      </c>
    </row>
    <row r="6" spans="1:9" x14ac:dyDescent="0.2">
      <c r="B6" s="66" t="s">
        <v>1051</v>
      </c>
      <c r="C6" s="71">
        <v>156583</v>
      </c>
      <c r="D6" s="72">
        <v>0.12870000000000001</v>
      </c>
    </row>
    <row r="7" spans="1:9" x14ac:dyDescent="0.2">
      <c r="B7" s="66" t="s">
        <v>854</v>
      </c>
      <c r="C7" s="146">
        <v>141124</v>
      </c>
      <c r="D7" s="147">
        <v>0.11600000000000001</v>
      </c>
    </row>
    <row r="8" spans="1:9" x14ac:dyDescent="0.2">
      <c r="B8" s="66" t="s">
        <v>855</v>
      </c>
      <c r="C8" s="71">
        <v>125410</v>
      </c>
      <c r="D8" s="72">
        <v>0.1031</v>
      </c>
    </row>
    <row r="9" spans="1:9" x14ac:dyDescent="0.2">
      <c r="B9" s="66" t="s">
        <v>330</v>
      </c>
      <c r="C9" s="146">
        <v>83221</v>
      </c>
      <c r="D9" s="147">
        <v>6.8400000000000002E-2</v>
      </c>
    </row>
    <row r="10" spans="1:9" x14ac:dyDescent="0.2">
      <c r="B10" s="66" t="s">
        <v>1052</v>
      </c>
      <c r="C10" s="71">
        <v>71065</v>
      </c>
      <c r="D10" s="72">
        <v>5.8400000000000001E-2</v>
      </c>
    </row>
    <row r="11" spans="1:9" x14ac:dyDescent="0.2">
      <c r="B11" s="66" t="s">
        <v>1053</v>
      </c>
      <c r="C11" s="146">
        <v>62779</v>
      </c>
      <c r="D11" s="147">
        <v>5.16E-2</v>
      </c>
    </row>
    <row r="12" spans="1:9" x14ac:dyDescent="0.2">
      <c r="B12" s="66" t="s">
        <v>1054</v>
      </c>
      <c r="C12" s="71">
        <v>51422</v>
      </c>
      <c r="D12" s="72">
        <v>4.2299999999999997E-2</v>
      </c>
    </row>
    <row r="13" spans="1:9" x14ac:dyDescent="0.2">
      <c r="B13" s="66" t="s">
        <v>1055</v>
      </c>
      <c r="C13" s="146">
        <v>38456</v>
      </c>
      <c r="D13" s="147">
        <v>3.1600000000000003E-2</v>
      </c>
    </row>
    <row r="14" spans="1:9" x14ac:dyDescent="0.2">
      <c r="B14" s="66" t="s">
        <v>1056</v>
      </c>
      <c r="C14" s="71">
        <v>35523</v>
      </c>
      <c r="D14" s="72">
        <v>2.92E-2</v>
      </c>
    </row>
    <row r="15" spans="1:9" x14ac:dyDescent="0.2">
      <c r="B15" s="66" t="s">
        <v>1057</v>
      </c>
      <c r="C15" s="146">
        <v>32182</v>
      </c>
      <c r="D15" s="147">
        <v>2.64E-2</v>
      </c>
    </row>
    <row r="16" spans="1:9" x14ac:dyDescent="0.2">
      <c r="B16" s="66" t="s">
        <v>1058</v>
      </c>
      <c r="C16" s="71">
        <v>31773</v>
      </c>
      <c r="D16" s="72">
        <v>2.6100000000000002E-2</v>
      </c>
    </row>
    <row r="17" spans="2:4" x14ac:dyDescent="0.2">
      <c r="B17" s="66" t="s">
        <v>1059</v>
      </c>
      <c r="C17" s="146">
        <v>27516</v>
      </c>
      <c r="D17" s="147">
        <v>2.2599999999999999E-2</v>
      </c>
    </row>
    <row r="18" spans="2:4" x14ac:dyDescent="0.2">
      <c r="B18" s="66" t="s">
        <v>1060</v>
      </c>
      <c r="C18" s="71">
        <v>26717</v>
      </c>
      <c r="D18" s="72">
        <v>2.1999999999999999E-2</v>
      </c>
    </row>
    <row r="19" spans="2:4" x14ac:dyDescent="0.2">
      <c r="B19" s="66" t="s">
        <v>1061</v>
      </c>
      <c r="C19" s="146">
        <v>23587</v>
      </c>
      <c r="D19" s="147">
        <v>1.9400000000000001E-2</v>
      </c>
    </row>
    <row r="20" spans="2:4" x14ac:dyDescent="0.2">
      <c r="B20" s="66" t="s">
        <v>1062</v>
      </c>
      <c r="C20" s="71">
        <v>22135</v>
      </c>
      <c r="D20" s="72">
        <v>1.8200000000000001E-2</v>
      </c>
    </row>
    <row r="21" spans="2:4" x14ac:dyDescent="0.2">
      <c r="B21" s="66" t="s">
        <v>1063</v>
      </c>
      <c r="C21" s="146">
        <v>16755</v>
      </c>
      <c r="D21" s="147">
        <v>1.38E-2</v>
      </c>
    </row>
    <row r="22" spans="2:4" x14ac:dyDescent="0.2">
      <c r="B22" s="66" t="s">
        <v>1064</v>
      </c>
      <c r="C22" s="71">
        <v>5164</v>
      </c>
      <c r="D22" s="72">
        <v>4.1999999999999997E-3</v>
      </c>
    </row>
    <row r="23" spans="2:4" x14ac:dyDescent="0.2">
      <c r="B23" s="66" t="s">
        <v>1065</v>
      </c>
      <c r="C23" s="146">
        <v>1742</v>
      </c>
      <c r="D23" s="147">
        <v>1.4E-3</v>
      </c>
    </row>
    <row r="24" spans="2:4" x14ac:dyDescent="0.2">
      <c r="B24" s="66" t="s">
        <v>1066</v>
      </c>
      <c r="C24" s="71">
        <v>1417</v>
      </c>
      <c r="D24" s="72">
        <v>1.1999999999999999E-3</v>
      </c>
    </row>
    <row r="25" spans="2:4" x14ac:dyDescent="0.2">
      <c r="B25" s="148" t="s">
        <v>54</v>
      </c>
      <c r="C25" s="149">
        <v>1216771</v>
      </c>
      <c r="D25" s="150">
        <v>1</v>
      </c>
    </row>
    <row r="26" spans="2:4" x14ac:dyDescent="0.2">
      <c r="C26" s="432">
        <f>SUM(C5:C24)</f>
        <v>1216771</v>
      </c>
    </row>
  </sheetData>
  <mergeCells count="1">
    <mergeCell ref="H1:I1"/>
  </mergeCells>
  <hyperlinks>
    <hyperlink ref="H1:I1" location="Index!A1" display="Regresar al Índice" xr:uid="{F2991315-A44E-429A-84B6-A10E0C66F67B}"/>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F662C-4350-4A65-A1EF-B2ACD3270DF5}">
  <sheetPr codeName="Hoja18"/>
  <dimension ref="A1:I17"/>
  <sheetViews>
    <sheetView workbookViewId="0">
      <selection activeCell="B3" sqref="B3"/>
    </sheetView>
  </sheetViews>
  <sheetFormatPr baseColWidth="10" defaultColWidth="9.140625" defaultRowHeight="12.75" x14ac:dyDescent="0.2"/>
  <cols>
    <col min="1" max="5" width="9.140625" style="11"/>
    <col min="6" max="6" width="70.7109375" style="11" customWidth="1"/>
    <col min="7" max="9" width="15.7109375" style="11" customWidth="1"/>
    <col min="10" max="16384" width="9.140625" style="11"/>
  </cols>
  <sheetData>
    <row r="1" spans="1:9" ht="15" x14ac:dyDescent="0.25">
      <c r="A1" s="12" t="s">
        <v>1039</v>
      </c>
      <c r="H1" s="525" t="s">
        <v>39</v>
      </c>
      <c r="I1" s="525"/>
    </row>
    <row r="2" spans="1:9" x14ac:dyDescent="0.2">
      <c r="A2" s="11" t="s">
        <v>449</v>
      </c>
    </row>
    <row r="3" spans="1:9" x14ac:dyDescent="0.2">
      <c r="A3" s="11" t="s">
        <v>452</v>
      </c>
    </row>
    <row r="5" spans="1:9" ht="25.5" x14ac:dyDescent="0.2">
      <c r="A5" s="11" t="s">
        <v>453</v>
      </c>
      <c r="B5" s="11" t="s">
        <v>749</v>
      </c>
      <c r="C5" s="11" t="s">
        <v>336</v>
      </c>
      <c r="D5" s="11" t="s">
        <v>750</v>
      </c>
      <c r="F5" s="460" t="s">
        <v>453</v>
      </c>
      <c r="G5" s="460" t="s">
        <v>749</v>
      </c>
      <c r="H5" s="460" t="s">
        <v>336</v>
      </c>
      <c r="I5" s="460" t="s">
        <v>750</v>
      </c>
    </row>
    <row r="6" spans="1:9" x14ac:dyDescent="0.2">
      <c r="A6" s="11" t="s">
        <v>454</v>
      </c>
      <c r="B6" s="11" t="s">
        <v>1253</v>
      </c>
      <c r="C6" s="11">
        <v>3865</v>
      </c>
      <c r="D6" s="11" t="s">
        <v>1254</v>
      </c>
      <c r="F6" s="461" t="s">
        <v>454</v>
      </c>
      <c r="G6" s="462">
        <v>0.33700000000000002</v>
      </c>
      <c r="H6" s="463">
        <v>3865</v>
      </c>
      <c r="I6" s="462">
        <v>2.5000000000000001E-2</v>
      </c>
    </row>
    <row r="7" spans="1:9" x14ac:dyDescent="0.2">
      <c r="A7" s="11" t="s">
        <v>455</v>
      </c>
      <c r="B7" s="11" t="s">
        <v>1255</v>
      </c>
      <c r="C7" s="11">
        <v>-7508</v>
      </c>
      <c r="D7" s="11" t="s">
        <v>1256</v>
      </c>
      <c r="F7" s="464" t="s">
        <v>455</v>
      </c>
      <c r="G7" s="465">
        <v>0.157</v>
      </c>
      <c r="H7" s="466">
        <v>-7508</v>
      </c>
      <c r="I7" s="465">
        <v>-9.0999999999999998E-2</v>
      </c>
    </row>
    <row r="8" spans="1:9" x14ac:dyDescent="0.2">
      <c r="A8" s="11" t="s">
        <v>457</v>
      </c>
      <c r="B8" s="11" t="s">
        <v>751</v>
      </c>
      <c r="C8" s="11">
        <v>-3179</v>
      </c>
      <c r="D8" s="11" t="s">
        <v>1257</v>
      </c>
      <c r="F8" s="461" t="s">
        <v>457</v>
      </c>
      <c r="G8" s="462">
        <v>0.125</v>
      </c>
      <c r="H8" s="463">
        <v>-3179</v>
      </c>
      <c r="I8" s="462">
        <v>-0.05</v>
      </c>
    </row>
    <row r="9" spans="1:9" x14ac:dyDescent="0.2">
      <c r="A9" s="11" t="s">
        <v>456</v>
      </c>
      <c r="B9" s="11" t="s">
        <v>1258</v>
      </c>
      <c r="C9" s="11">
        <v>-24327</v>
      </c>
      <c r="D9" s="11" t="s">
        <v>1259</v>
      </c>
      <c r="F9" s="464" t="s">
        <v>456</v>
      </c>
      <c r="G9" s="465">
        <v>0.107</v>
      </c>
      <c r="H9" s="466">
        <v>-24327</v>
      </c>
      <c r="I9" s="465">
        <v>-0.32100000000000001</v>
      </c>
    </row>
    <row r="10" spans="1:9" ht="25.5" x14ac:dyDescent="0.2">
      <c r="A10" s="11" t="s">
        <v>458</v>
      </c>
      <c r="B10" s="11" t="s">
        <v>845</v>
      </c>
      <c r="C10" s="11">
        <v>-4540</v>
      </c>
      <c r="D10" s="11" t="s">
        <v>846</v>
      </c>
      <c r="F10" s="461" t="s">
        <v>458</v>
      </c>
      <c r="G10" s="462">
        <v>5.7000000000000002E-2</v>
      </c>
      <c r="H10" s="463">
        <v>-4540</v>
      </c>
      <c r="I10" s="462">
        <v>-0.14299999999999999</v>
      </c>
    </row>
    <row r="11" spans="1:9" x14ac:dyDescent="0.2">
      <c r="A11" s="11" t="s">
        <v>459</v>
      </c>
      <c r="B11" s="11" t="s">
        <v>847</v>
      </c>
      <c r="C11" s="11">
        <v>-3783</v>
      </c>
      <c r="D11" s="11" t="s">
        <v>1260</v>
      </c>
      <c r="F11" s="464" t="s">
        <v>459</v>
      </c>
      <c r="G11" s="465">
        <v>4.5999999999999999E-2</v>
      </c>
      <c r="H11" s="466">
        <v>-3783</v>
      </c>
      <c r="I11" s="465">
        <v>-0.14599999999999999</v>
      </c>
    </row>
    <row r="12" spans="1:9" x14ac:dyDescent="0.2">
      <c r="A12" s="11" t="s">
        <v>460</v>
      </c>
      <c r="B12" s="11" t="s">
        <v>752</v>
      </c>
      <c r="C12" s="11">
        <v>-1681</v>
      </c>
      <c r="D12" s="11" t="s">
        <v>1261</v>
      </c>
      <c r="F12" s="461" t="s">
        <v>460</v>
      </c>
      <c r="G12" s="462">
        <v>0.04</v>
      </c>
      <c r="H12" s="463">
        <v>-1681</v>
      </c>
      <c r="I12" s="462">
        <v>-8.1000000000000003E-2</v>
      </c>
    </row>
    <row r="13" spans="1:9" x14ac:dyDescent="0.2">
      <c r="A13" s="11" t="s">
        <v>461</v>
      </c>
      <c r="B13" s="11" t="s">
        <v>848</v>
      </c>
      <c r="C13" s="11">
        <v>-526</v>
      </c>
      <c r="D13" s="11" t="s">
        <v>1262</v>
      </c>
      <c r="F13" s="464" t="s">
        <v>461</v>
      </c>
      <c r="G13" s="465">
        <v>2.5999999999999999E-2</v>
      </c>
      <c r="H13" s="466">
        <v>-526</v>
      </c>
      <c r="I13" s="465">
        <v>-4.1000000000000002E-2</v>
      </c>
    </row>
    <row r="14" spans="1:9" x14ac:dyDescent="0.2">
      <c r="A14" s="11" t="s">
        <v>462</v>
      </c>
      <c r="B14" s="11" t="s">
        <v>715</v>
      </c>
      <c r="C14" s="11">
        <v>-1017</v>
      </c>
      <c r="D14" s="11" t="s">
        <v>1263</v>
      </c>
      <c r="F14" s="461" t="s">
        <v>462</v>
      </c>
      <c r="G14" s="462">
        <v>2.1999999999999999E-2</v>
      </c>
      <c r="H14" s="463">
        <v>-1017</v>
      </c>
      <c r="I14" s="462">
        <v>-8.6999999999999994E-2</v>
      </c>
    </row>
    <row r="15" spans="1:9" x14ac:dyDescent="0.2">
      <c r="A15" s="11" t="s">
        <v>463</v>
      </c>
      <c r="B15" s="11" t="s">
        <v>716</v>
      </c>
      <c r="C15" s="11">
        <v>-763</v>
      </c>
      <c r="D15" s="11" t="s">
        <v>1264</v>
      </c>
      <c r="F15" s="464" t="s">
        <v>463</v>
      </c>
      <c r="G15" s="465">
        <v>2.1000000000000001E-2</v>
      </c>
      <c r="H15" s="466">
        <v>-763</v>
      </c>
      <c r="I15" s="465">
        <v>-7.0999999999999994E-2</v>
      </c>
    </row>
    <row r="16" spans="1:9" x14ac:dyDescent="0.2">
      <c r="A16" s="11" t="s">
        <v>464</v>
      </c>
      <c r="B16" s="11" t="s">
        <v>1265</v>
      </c>
      <c r="C16" s="11">
        <v>-5720</v>
      </c>
      <c r="D16" s="11" t="s">
        <v>1266</v>
      </c>
      <c r="F16" s="461" t="s">
        <v>464</v>
      </c>
      <c r="G16" s="462">
        <v>6.0999999999999999E-2</v>
      </c>
      <c r="H16" s="463">
        <v>-5720</v>
      </c>
      <c r="I16" s="462">
        <v>-0.16300000000000001</v>
      </c>
    </row>
    <row r="17" spans="1:9" x14ac:dyDescent="0.2">
      <c r="A17" s="11" t="s">
        <v>54</v>
      </c>
      <c r="B17" s="11" t="s">
        <v>717</v>
      </c>
      <c r="C17" s="11">
        <v>-49178</v>
      </c>
      <c r="D17" s="11" t="s">
        <v>1267</v>
      </c>
      <c r="F17" s="467" t="s">
        <v>54</v>
      </c>
      <c r="G17" s="468">
        <v>1</v>
      </c>
      <c r="H17" s="469">
        <v>-49178</v>
      </c>
      <c r="I17" s="468">
        <v>-9.2999999999999999E-2</v>
      </c>
    </row>
  </sheetData>
  <mergeCells count="1">
    <mergeCell ref="H1:I1"/>
  </mergeCells>
  <hyperlinks>
    <hyperlink ref="H1:I1" location="Index!A1" display="Regresar al Índice" xr:uid="{03573B86-F8D9-4F12-8F01-7D189318D535}"/>
  </hyperlink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515AC-7441-47BC-9CA5-F55871509131}">
  <sheetPr codeName="Hoja19"/>
  <dimension ref="A1:I17"/>
  <sheetViews>
    <sheetView workbookViewId="0">
      <selection activeCell="B3" sqref="B3"/>
    </sheetView>
  </sheetViews>
  <sheetFormatPr baseColWidth="10" defaultColWidth="9.140625" defaultRowHeight="12.75" x14ac:dyDescent="0.2"/>
  <cols>
    <col min="1" max="5" width="9.140625" style="11"/>
    <col min="6" max="6" width="70.7109375" style="11" customWidth="1"/>
    <col min="7" max="9" width="15.7109375" style="11" customWidth="1"/>
    <col min="10" max="16384" width="9.140625" style="11"/>
  </cols>
  <sheetData>
    <row r="1" spans="1:9" ht="15" x14ac:dyDescent="0.25">
      <c r="A1" s="12" t="s">
        <v>1040</v>
      </c>
      <c r="H1" s="525" t="s">
        <v>39</v>
      </c>
      <c r="I1" s="525"/>
    </row>
    <row r="2" spans="1:9" x14ac:dyDescent="0.2">
      <c r="A2" s="11" t="s">
        <v>449</v>
      </c>
    </row>
    <row r="3" spans="1:9" x14ac:dyDescent="0.2">
      <c r="A3" s="11" t="s">
        <v>465</v>
      </c>
    </row>
    <row r="5" spans="1:9" ht="25.5" x14ac:dyDescent="0.2">
      <c r="A5" s="11" t="s">
        <v>453</v>
      </c>
      <c r="B5" s="11" t="s">
        <v>749</v>
      </c>
      <c r="C5" s="11" t="s">
        <v>336</v>
      </c>
      <c r="D5" s="11" t="s">
        <v>750</v>
      </c>
      <c r="F5" s="460" t="s">
        <v>453</v>
      </c>
      <c r="G5" s="460" t="s">
        <v>749</v>
      </c>
      <c r="H5" s="460" t="s">
        <v>336</v>
      </c>
      <c r="I5" s="460" t="s">
        <v>750</v>
      </c>
    </row>
    <row r="6" spans="1:9" ht="25.5" x14ac:dyDescent="0.2">
      <c r="A6" s="11" t="s">
        <v>458</v>
      </c>
      <c r="B6" s="11" t="s">
        <v>1268</v>
      </c>
      <c r="C6" s="11">
        <v>-5731</v>
      </c>
      <c r="D6" s="11" t="s">
        <v>1269</v>
      </c>
      <c r="F6" s="461" t="s">
        <v>458</v>
      </c>
      <c r="G6" s="462">
        <v>0.23300000000000001</v>
      </c>
      <c r="H6" s="463">
        <v>-5731</v>
      </c>
      <c r="I6" s="462">
        <v>-8.8999999999999996E-2</v>
      </c>
    </row>
    <row r="7" spans="1:9" x14ac:dyDescent="0.2">
      <c r="A7" s="11" t="s">
        <v>454</v>
      </c>
      <c r="B7" s="11" t="s">
        <v>1270</v>
      </c>
      <c r="C7" s="11">
        <v>489</v>
      </c>
      <c r="D7" s="11" t="s">
        <v>1271</v>
      </c>
      <c r="F7" s="464" t="s">
        <v>454</v>
      </c>
      <c r="G7" s="465">
        <v>0.21</v>
      </c>
      <c r="H7" s="466">
        <v>489</v>
      </c>
      <c r="I7" s="465">
        <v>8.9999999999999993E-3</v>
      </c>
    </row>
    <row r="8" spans="1:9" x14ac:dyDescent="0.2">
      <c r="A8" s="11" t="s">
        <v>457</v>
      </c>
      <c r="B8" s="11" t="s">
        <v>1272</v>
      </c>
      <c r="C8" s="11">
        <v>59</v>
      </c>
      <c r="D8" s="11" t="s">
        <v>849</v>
      </c>
      <c r="F8" s="461" t="s">
        <v>457</v>
      </c>
      <c r="G8" s="462">
        <v>9.8000000000000004E-2</v>
      </c>
      <c r="H8" s="463">
        <v>59</v>
      </c>
      <c r="I8" s="462">
        <v>2E-3</v>
      </c>
    </row>
    <row r="9" spans="1:9" x14ac:dyDescent="0.2">
      <c r="A9" s="11" t="s">
        <v>459</v>
      </c>
      <c r="B9" s="11" t="s">
        <v>1273</v>
      </c>
      <c r="C9" s="11">
        <v>34</v>
      </c>
      <c r="D9" s="11" t="s">
        <v>1274</v>
      </c>
      <c r="F9" s="464" t="s">
        <v>459</v>
      </c>
      <c r="G9" s="465">
        <v>9.1999999999999998E-2</v>
      </c>
      <c r="H9" s="466">
        <v>34</v>
      </c>
      <c r="I9" s="465">
        <v>1E-3</v>
      </c>
    </row>
    <row r="10" spans="1:9" x14ac:dyDescent="0.2">
      <c r="A10" s="11" t="s">
        <v>456</v>
      </c>
      <c r="B10" s="11" t="s">
        <v>1275</v>
      </c>
      <c r="C10" s="11">
        <v>-2993</v>
      </c>
      <c r="D10" s="11" t="s">
        <v>1276</v>
      </c>
      <c r="F10" s="461" t="s">
        <v>456</v>
      </c>
      <c r="G10" s="462">
        <v>8.8999999999999996E-2</v>
      </c>
      <c r="H10" s="463">
        <v>-2993</v>
      </c>
      <c r="I10" s="462">
        <v>-0.11799999999999999</v>
      </c>
    </row>
    <row r="11" spans="1:9" x14ac:dyDescent="0.2">
      <c r="A11" s="11" t="s">
        <v>455</v>
      </c>
      <c r="B11" s="11" t="s">
        <v>753</v>
      </c>
      <c r="C11" s="11">
        <v>35</v>
      </c>
      <c r="D11" s="11" t="s">
        <v>849</v>
      </c>
      <c r="F11" s="464" t="s">
        <v>455</v>
      </c>
      <c r="G11" s="465">
        <v>5.6000000000000001E-2</v>
      </c>
      <c r="H11" s="466">
        <v>35</v>
      </c>
      <c r="I11" s="465">
        <v>2E-3</v>
      </c>
    </row>
    <row r="12" spans="1:9" x14ac:dyDescent="0.2">
      <c r="A12" s="11" t="s">
        <v>460</v>
      </c>
      <c r="B12" s="11" t="s">
        <v>1277</v>
      </c>
      <c r="C12" s="11">
        <v>-622</v>
      </c>
      <c r="D12" s="11" t="s">
        <v>1278</v>
      </c>
      <c r="F12" s="461" t="s">
        <v>460</v>
      </c>
      <c r="G12" s="462">
        <v>5.2999999999999999E-2</v>
      </c>
      <c r="H12" s="463">
        <v>-622</v>
      </c>
      <c r="I12" s="462">
        <v>-4.3999999999999997E-2</v>
      </c>
    </row>
    <row r="13" spans="1:9" x14ac:dyDescent="0.2">
      <c r="A13" s="11" t="s">
        <v>466</v>
      </c>
      <c r="B13" s="11" t="s">
        <v>844</v>
      </c>
      <c r="C13" s="11">
        <v>-885</v>
      </c>
      <c r="D13" s="11" t="s">
        <v>1279</v>
      </c>
      <c r="F13" s="464" t="s">
        <v>466</v>
      </c>
      <c r="G13" s="465">
        <v>2.7E-2</v>
      </c>
      <c r="H13" s="466">
        <v>-885</v>
      </c>
      <c r="I13" s="465">
        <v>-0.11600000000000001</v>
      </c>
    </row>
    <row r="14" spans="1:9" ht="25.5" x14ac:dyDescent="0.2">
      <c r="A14" s="11" t="s">
        <v>467</v>
      </c>
      <c r="B14" s="11" t="s">
        <v>715</v>
      </c>
      <c r="C14" s="11">
        <v>-1157</v>
      </c>
      <c r="D14" s="11" t="s">
        <v>1280</v>
      </c>
      <c r="F14" s="461" t="s">
        <v>467</v>
      </c>
      <c r="G14" s="462">
        <v>2.1999999999999999E-2</v>
      </c>
      <c r="H14" s="463">
        <v>-1157</v>
      </c>
      <c r="I14" s="462">
        <v>-0.17</v>
      </c>
    </row>
    <row r="15" spans="1:9" x14ac:dyDescent="0.2">
      <c r="A15" s="11" t="s">
        <v>468</v>
      </c>
      <c r="B15" s="11" t="s">
        <v>716</v>
      </c>
      <c r="C15" s="11">
        <v>-152</v>
      </c>
      <c r="D15" s="11" t="s">
        <v>1281</v>
      </c>
      <c r="F15" s="464" t="s">
        <v>468</v>
      </c>
      <c r="G15" s="465">
        <v>2.1000000000000001E-2</v>
      </c>
      <c r="H15" s="466">
        <v>-152</v>
      </c>
      <c r="I15" s="465">
        <v>-2.8000000000000001E-2</v>
      </c>
    </row>
    <row r="16" spans="1:9" x14ac:dyDescent="0.2">
      <c r="A16" s="11" t="s">
        <v>464</v>
      </c>
      <c r="B16" s="11" t="s">
        <v>1282</v>
      </c>
      <c r="C16" s="11">
        <v>-1817</v>
      </c>
      <c r="D16" s="11" t="s">
        <v>1283</v>
      </c>
      <c r="F16" s="461" t="s">
        <v>464</v>
      </c>
      <c r="G16" s="462">
        <v>9.9000000000000005E-2</v>
      </c>
      <c r="H16" s="463">
        <v>-1817</v>
      </c>
      <c r="I16" s="462">
        <v>-6.8000000000000005E-2</v>
      </c>
    </row>
    <row r="17" spans="1:9" x14ac:dyDescent="0.2">
      <c r="A17" s="11" t="s">
        <v>54</v>
      </c>
      <c r="B17" s="11" t="s">
        <v>717</v>
      </c>
      <c r="C17" s="11">
        <v>-12740</v>
      </c>
      <c r="D17" s="11" t="s">
        <v>1284</v>
      </c>
      <c r="F17" s="467" t="s">
        <v>54</v>
      </c>
      <c r="G17" s="468">
        <v>1</v>
      </c>
      <c r="H17" s="469">
        <v>-12740</v>
      </c>
      <c r="I17" s="468">
        <v>-4.8000000000000001E-2</v>
      </c>
    </row>
  </sheetData>
  <mergeCells count="1">
    <mergeCell ref="H1:I1"/>
  </mergeCells>
  <hyperlinks>
    <hyperlink ref="H1:I1" location="Index!A1" display="Regresar al Índice" xr:uid="{29AF87D2-2C36-49B3-BE33-2680ADA6BC92}"/>
  </hyperlink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B8C92-7711-47C1-9F7D-1B88FA847A9E}">
  <sheetPr codeName="Hoja131"/>
  <dimension ref="A1:I19"/>
  <sheetViews>
    <sheetView workbookViewId="0">
      <selection activeCell="B3" sqref="B3"/>
    </sheetView>
  </sheetViews>
  <sheetFormatPr baseColWidth="10" defaultColWidth="8.85546875" defaultRowHeight="12.75" x14ac:dyDescent="0.2"/>
  <cols>
    <col min="1" max="1" width="12.140625" style="30" customWidth="1"/>
    <col min="2" max="2" width="14.7109375" style="30" customWidth="1"/>
    <col min="3" max="3" width="15.7109375" style="30" customWidth="1"/>
    <col min="4" max="4" width="11.42578125" style="30" customWidth="1"/>
    <col min="5" max="5" width="13.7109375" style="30" customWidth="1"/>
    <col min="6" max="6" width="15.42578125" style="30" customWidth="1"/>
    <col min="7" max="7" width="12.42578125" style="30" customWidth="1"/>
    <col min="8" max="16384" width="8.85546875" style="30"/>
  </cols>
  <sheetData>
    <row r="1" spans="1:9" ht="15" x14ac:dyDescent="0.25">
      <c r="A1" s="12" t="s">
        <v>1041</v>
      </c>
      <c r="H1" s="525" t="s">
        <v>39</v>
      </c>
      <c r="I1" s="525"/>
    </row>
    <row r="6" spans="1:9" x14ac:dyDescent="0.2">
      <c r="A6" s="546" t="s">
        <v>437</v>
      </c>
      <c r="B6" s="547" t="s">
        <v>854</v>
      </c>
      <c r="C6" s="547"/>
      <c r="D6" s="548"/>
      <c r="E6" s="547" t="s">
        <v>855</v>
      </c>
      <c r="F6" s="547"/>
      <c r="G6" s="547"/>
    </row>
    <row r="7" spans="1:9" ht="30" customHeight="1" x14ac:dyDescent="0.2">
      <c r="A7" s="546"/>
      <c r="B7" s="453" t="s">
        <v>469</v>
      </c>
      <c r="C7" s="453" t="s">
        <v>470</v>
      </c>
      <c r="D7" s="454" t="s">
        <v>471</v>
      </c>
      <c r="E7" s="453" t="s">
        <v>469</v>
      </c>
      <c r="F7" s="453" t="s">
        <v>470</v>
      </c>
      <c r="G7" s="453" t="s">
        <v>471</v>
      </c>
    </row>
    <row r="8" spans="1:9" x14ac:dyDescent="0.2">
      <c r="A8" s="455" t="s">
        <v>754</v>
      </c>
      <c r="B8" s="456">
        <v>1.2288497065083469E-2</v>
      </c>
      <c r="C8" s="456">
        <v>-3.8564022898318416E-2</v>
      </c>
      <c r="D8" s="457">
        <v>-5.3827506014072025E-2</v>
      </c>
      <c r="E8" s="456">
        <v>1.2006686510276232E-2</v>
      </c>
      <c r="F8" s="456">
        <v>4.6611462824042001E-2</v>
      </c>
      <c r="G8" s="456">
        <v>2.7560833930539212E-2</v>
      </c>
    </row>
    <row r="9" spans="1:9" x14ac:dyDescent="0.2">
      <c r="A9" s="455" t="s">
        <v>755</v>
      </c>
      <c r="B9" s="458">
        <v>3.5290741335976782E-3</v>
      </c>
      <c r="C9" s="458">
        <v>9.0664231678421105E-3</v>
      </c>
      <c r="D9" s="459">
        <v>1.6892449707798841E-2</v>
      </c>
      <c r="E9" s="458">
        <v>5.5896610324608397E-3</v>
      </c>
      <c r="F9" s="458">
        <v>3.9219378876302634E-2</v>
      </c>
      <c r="G9" s="458">
        <v>3.9676927447750386E-2</v>
      </c>
    </row>
    <row r="10" spans="1:9" x14ac:dyDescent="0.2">
      <c r="A10" s="455" t="s">
        <v>472</v>
      </c>
      <c r="B10" s="456">
        <v>2.0077879997126222E-2</v>
      </c>
      <c r="C10" s="456">
        <v>-1.646892976147497E-2</v>
      </c>
      <c r="D10" s="457">
        <v>-3.2014857325613467E-2</v>
      </c>
      <c r="E10" s="456">
        <v>9.6257902354609272E-3</v>
      </c>
      <c r="F10" s="456">
        <v>1.4135472883704188E-2</v>
      </c>
      <c r="G10" s="456">
        <v>1.5230867588948848E-2</v>
      </c>
    </row>
    <row r="11" spans="1:9" x14ac:dyDescent="0.2">
      <c r="A11" s="455" t="s">
        <v>756</v>
      </c>
      <c r="B11" s="458">
        <v>2.5128234779345258E-2</v>
      </c>
      <c r="C11" s="458">
        <v>-2.9485858817934966E-2</v>
      </c>
      <c r="D11" s="459">
        <v>-1.0636179103746318E-2</v>
      </c>
      <c r="E11" s="458">
        <v>1.7180215443376588E-2</v>
      </c>
      <c r="F11" s="458">
        <v>2.0219390074773875E-2</v>
      </c>
      <c r="G11" s="458">
        <v>3.4608040579577073E-2</v>
      </c>
    </row>
    <row r="12" spans="1:9" x14ac:dyDescent="0.2">
      <c r="A12" s="455" t="s">
        <v>757</v>
      </c>
      <c r="B12" s="456">
        <v>1.0258246805449286E-2</v>
      </c>
      <c r="C12" s="456">
        <v>-2.0985485841474084E-3</v>
      </c>
      <c r="D12" s="457">
        <v>-2.0793617221690177E-2</v>
      </c>
      <c r="E12" s="456">
        <v>9.9273321303675437E-3</v>
      </c>
      <c r="F12" s="456">
        <v>1.4012115137864671E-2</v>
      </c>
      <c r="G12" s="456">
        <v>-2.9952877282659648E-2</v>
      </c>
    </row>
    <row r="13" spans="1:9" x14ac:dyDescent="0.2">
      <c r="A13" s="455" t="s">
        <v>758</v>
      </c>
      <c r="B13" s="458">
        <v>-3.3295740997663827E-3</v>
      </c>
      <c r="C13" s="458">
        <v>5.4906116477377011E-2</v>
      </c>
      <c r="D13" s="459">
        <v>-0.18566233994810249</v>
      </c>
      <c r="E13" s="458">
        <v>-4.2115769586854757E-2</v>
      </c>
      <c r="F13" s="458">
        <v>2.1348830442851239E-3</v>
      </c>
      <c r="G13" s="458">
        <v>-0.24143149342863282</v>
      </c>
    </row>
    <row r="14" spans="1:9" x14ac:dyDescent="0.2">
      <c r="A14" s="455" t="s">
        <v>759</v>
      </c>
      <c r="B14" s="456">
        <v>-2.5650419770601257E-2</v>
      </c>
      <c r="C14" s="456">
        <v>-8.2174024786677152E-2</v>
      </c>
      <c r="D14" s="457">
        <v>-0.20040669057625699</v>
      </c>
      <c r="E14" s="456">
        <v>-4.7970951691798103E-2</v>
      </c>
      <c r="F14" s="456">
        <v>-4.3293275628256779E-2</v>
      </c>
      <c r="G14" s="456">
        <v>-0.2284822802777528</v>
      </c>
    </row>
    <row r="15" spans="1:9" x14ac:dyDescent="0.2">
      <c r="A15" s="455" t="s">
        <v>760</v>
      </c>
      <c r="B15" s="458">
        <v>-1.0885768096321202E-2</v>
      </c>
      <c r="C15" s="458">
        <v>-2.7371442070982244E-2</v>
      </c>
      <c r="D15" s="459">
        <v>-9.5687698791204714E-2</v>
      </c>
      <c r="E15" s="458">
        <v>-4.0643160508754321E-2</v>
      </c>
      <c r="F15" s="458">
        <v>-3.4181004243287343E-2</v>
      </c>
      <c r="G15" s="458">
        <v>-0.11265166591922109</v>
      </c>
    </row>
    <row r="16" spans="1:9" x14ac:dyDescent="0.2">
      <c r="A16" s="455" t="s">
        <v>761</v>
      </c>
      <c r="B16" s="456">
        <v>-1.4765950030871465E-2</v>
      </c>
      <c r="C16" s="456">
        <v>2.9048515776334983E-2</v>
      </c>
      <c r="D16" s="457">
        <v>-7.9546294238093451E-2</v>
      </c>
      <c r="E16" s="456">
        <v>-4.7509315919467832E-2</v>
      </c>
      <c r="F16" s="456">
        <v>-4.1791116346705038E-3</v>
      </c>
      <c r="G16" s="456">
        <v>-8.1435278954804083E-2</v>
      </c>
    </row>
    <row r="17" spans="1:7" x14ac:dyDescent="0.2">
      <c r="A17" s="455" t="s">
        <v>762</v>
      </c>
      <c r="B17" s="458">
        <v>-1.5406561122277425E-2</v>
      </c>
      <c r="C17" s="458">
        <v>-2.433151904027071E-2</v>
      </c>
      <c r="D17" s="459">
        <v>-8.3193494144778474E-2</v>
      </c>
      <c r="E17" s="458">
        <v>-3.894674925182684E-2</v>
      </c>
      <c r="F17" s="458">
        <v>-1.6084016673602281E-2</v>
      </c>
      <c r="G17" s="458">
        <v>-8.1205686444551964E-2</v>
      </c>
    </row>
    <row r="18" spans="1:7" x14ac:dyDescent="0.2">
      <c r="A18" s="455" t="s">
        <v>856</v>
      </c>
      <c r="B18" s="456">
        <v>-2.8944442445224566E-2</v>
      </c>
      <c r="C18" s="456">
        <v>2.3687214649592985E-2</v>
      </c>
      <c r="D18" s="457">
        <v>-8.3986070784871442E-2</v>
      </c>
      <c r="E18" s="456">
        <v>-3.24626850707746E-2</v>
      </c>
      <c r="F18" s="456">
        <v>-2.3311482180532566E-2</v>
      </c>
      <c r="G18" s="456">
        <v>-8.8384659911127511E-3</v>
      </c>
    </row>
    <row r="19" spans="1:7" x14ac:dyDescent="0.2">
      <c r="A19" s="455" t="s">
        <v>1290</v>
      </c>
      <c r="B19" s="458">
        <v>-3.2022565716492708E-2</v>
      </c>
      <c r="C19" s="458">
        <v>1.030290081138409E-2</v>
      </c>
      <c r="D19" s="459">
        <v>-5.9315061297602084E-2</v>
      </c>
      <c r="E19" s="458">
        <v>-2.8806517388904274E-2</v>
      </c>
      <c r="F19" s="458">
        <v>3.4388814982763465E-2</v>
      </c>
      <c r="G19" s="458">
        <v>-4.8791026521984047E-2</v>
      </c>
    </row>
  </sheetData>
  <mergeCells count="4">
    <mergeCell ref="A6:A7"/>
    <mergeCell ref="B6:D6"/>
    <mergeCell ref="E6:G6"/>
    <mergeCell ref="H1:I1"/>
  </mergeCells>
  <hyperlinks>
    <hyperlink ref="H1:I1" location="Index!A1" display="Regresar al Índice" xr:uid="{921BB4F1-2E16-4CBE-ACA1-7FF58E5246A4}"/>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6381-9EBB-424D-95A7-04F3732796A7}">
  <sheetPr codeName="Hoja136"/>
  <dimension ref="A1:M16"/>
  <sheetViews>
    <sheetView workbookViewId="0">
      <selection activeCell="B3" sqref="B3"/>
    </sheetView>
  </sheetViews>
  <sheetFormatPr baseColWidth="10" defaultColWidth="11.42578125" defaultRowHeight="12.75" x14ac:dyDescent="0.2"/>
  <cols>
    <col min="1" max="1" width="15.28515625" style="190" customWidth="1"/>
    <col min="2" max="2" width="10.28515625" style="190" bestFit="1" customWidth="1"/>
    <col min="3" max="3" width="9.28515625" style="190" bestFit="1" customWidth="1"/>
    <col min="4" max="5" width="9.140625" style="190" customWidth="1"/>
    <col min="6" max="7" width="9.140625" style="190" bestFit="1" customWidth="1"/>
    <col min="8" max="8" width="14.7109375" style="190" customWidth="1"/>
    <col min="9" max="9" width="9.42578125" style="190" customWidth="1"/>
    <col min="10" max="10" width="9.28515625" style="190" customWidth="1"/>
    <col min="11" max="12" width="11.5703125" style="190" bestFit="1" customWidth="1"/>
    <col min="13" max="16384" width="11.42578125" style="190"/>
  </cols>
  <sheetData>
    <row r="1" spans="1:13" ht="15" x14ac:dyDescent="0.25">
      <c r="A1" s="12" t="s">
        <v>1042</v>
      </c>
      <c r="H1" s="525" t="s">
        <v>39</v>
      </c>
      <c r="I1" s="525"/>
    </row>
    <row r="2" spans="1:13" x14ac:dyDescent="0.2">
      <c r="A2" s="192" t="s">
        <v>763</v>
      </c>
    </row>
    <row r="3" spans="1:13" x14ac:dyDescent="0.2">
      <c r="A3" s="192"/>
      <c r="M3" s="198"/>
    </row>
    <row r="4" spans="1:13" ht="25.5" customHeight="1" x14ac:dyDescent="0.2">
      <c r="A4" s="549" t="s">
        <v>526</v>
      </c>
      <c r="B4" s="550" t="s">
        <v>86</v>
      </c>
      <c r="C4" s="550"/>
      <c r="D4" s="550" t="s">
        <v>87</v>
      </c>
      <c r="E4" s="550"/>
      <c r="F4" s="551" t="s">
        <v>1322</v>
      </c>
      <c r="G4" s="551"/>
      <c r="H4" s="549" t="s">
        <v>1323</v>
      </c>
      <c r="I4" s="549" t="s">
        <v>527</v>
      </c>
      <c r="J4" s="549"/>
      <c r="K4" s="549" t="s">
        <v>527</v>
      </c>
      <c r="L4" s="549"/>
      <c r="M4" s="200"/>
    </row>
    <row r="5" spans="1:13" ht="33" customHeight="1" x14ac:dyDescent="0.2">
      <c r="A5" s="549"/>
      <c r="B5" s="439" t="s">
        <v>1</v>
      </c>
      <c r="C5" s="439" t="s">
        <v>0</v>
      </c>
      <c r="D5" s="439" t="s">
        <v>1</v>
      </c>
      <c r="E5" s="439" t="s">
        <v>0</v>
      </c>
      <c r="F5" s="439" t="s">
        <v>1</v>
      </c>
      <c r="G5" s="439" t="s">
        <v>0</v>
      </c>
      <c r="H5" s="549"/>
      <c r="I5" s="439" t="s">
        <v>1</v>
      </c>
      <c r="J5" s="439" t="s">
        <v>0</v>
      </c>
      <c r="K5" s="439" t="s">
        <v>1</v>
      </c>
      <c r="L5" s="439" t="s">
        <v>0</v>
      </c>
    </row>
    <row r="6" spans="1:13" x14ac:dyDescent="0.2">
      <c r="A6" s="191" t="s">
        <v>528</v>
      </c>
      <c r="B6" s="198">
        <v>1748251</v>
      </c>
      <c r="C6" s="198">
        <v>318580</v>
      </c>
      <c r="D6" s="198">
        <v>1846202</v>
      </c>
      <c r="E6" s="198">
        <v>348196</v>
      </c>
      <c r="F6" s="198">
        <v>1567001</v>
      </c>
      <c r="G6" s="198">
        <v>296298</v>
      </c>
      <c r="H6" s="440">
        <f>G6/F6</f>
        <v>0.1890860312150407</v>
      </c>
      <c r="I6" s="198">
        <f t="shared" ref="I6:J9" si="0">D6-B6</f>
        <v>97951</v>
      </c>
      <c r="J6" s="198">
        <f t="shared" si="0"/>
        <v>29616</v>
      </c>
      <c r="K6" s="441">
        <f>D6/B6-1</f>
        <v>5.6027995979982315E-2</v>
      </c>
      <c r="L6" s="441">
        <f>E6/C6-1</f>
        <v>9.2962521187770708E-2</v>
      </c>
    </row>
    <row r="7" spans="1:13" x14ac:dyDescent="0.2">
      <c r="A7" s="442" t="s">
        <v>529</v>
      </c>
      <c r="B7" s="443">
        <v>4812933</v>
      </c>
      <c r="C7" s="443">
        <v>909886</v>
      </c>
      <c r="D7" s="443">
        <v>5108579</v>
      </c>
      <c r="E7" s="443">
        <v>946940</v>
      </c>
      <c r="F7" s="443">
        <v>3982011</v>
      </c>
      <c r="G7" s="443">
        <v>727079</v>
      </c>
      <c r="H7" s="444">
        <f>G7/F7</f>
        <v>0.18259090695630925</v>
      </c>
      <c r="I7" s="443">
        <f t="shared" si="0"/>
        <v>295646</v>
      </c>
      <c r="J7" s="443">
        <f t="shared" si="0"/>
        <v>37054</v>
      </c>
      <c r="K7" s="452">
        <f t="shared" ref="K7:L10" si="1">D7/B7-1</f>
        <v>6.1427408193714728E-2</v>
      </c>
      <c r="L7" s="452">
        <f t="shared" si="1"/>
        <v>4.0723782979406264E-2</v>
      </c>
    </row>
    <row r="8" spans="1:13" x14ac:dyDescent="0.2">
      <c r="A8" s="191" t="s">
        <v>530</v>
      </c>
      <c r="B8" s="198">
        <v>111577</v>
      </c>
      <c r="C8" s="198">
        <v>14439</v>
      </c>
      <c r="D8" s="198">
        <v>121318</v>
      </c>
      <c r="E8" s="198">
        <v>14807</v>
      </c>
      <c r="F8" s="198">
        <v>90140</v>
      </c>
      <c r="G8" s="198">
        <v>9452</v>
      </c>
      <c r="H8" s="440">
        <f>G8/F8</f>
        <v>0.10485910805413801</v>
      </c>
      <c r="I8" s="198">
        <f t="shared" si="0"/>
        <v>9741</v>
      </c>
      <c r="J8" s="198">
        <f t="shared" si="0"/>
        <v>368</v>
      </c>
      <c r="K8" s="441">
        <f t="shared" si="1"/>
        <v>8.7302938777705119E-2</v>
      </c>
      <c r="L8" s="441">
        <f t="shared" si="1"/>
        <v>2.5486529538056635E-2</v>
      </c>
    </row>
    <row r="9" spans="1:13" x14ac:dyDescent="0.2">
      <c r="A9" s="442" t="s">
        <v>531</v>
      </c>
      <c r="B9" s="443">
        <v>43265</v>
      </c>
      <c r="C9" s="443">
        <v>9068</v>
      </c>
      <c r="D9" s="443">
        <v>41700</v>
      </c>
      <c r="E9" s="443">
        <v>6900</v>
      </c>
      <c r="F9" s="443">
        <v>26936</v>
      </c>
      <c r="G9" s="443">
        <v>4643</v>
      </c>
      <c r="H9" s="444">
        <f>G9/F9</f>
        <v>0.17237154737154736</v>
      </c>
      <c r="I9" s="443">
        <f t="shared" si="0"/>
        <v>-1565</v>
      </c>
      <c r="J9" s="443">
        <f t="shared" si="0"/>
        <v>-2168</v>
      </c>
      <c r="K9" s="452">
        <f t="shared" si="1"/>
        <v>-3.6172425748295378E-2</v>
      </c>
      <c r="L9" s="452">
        <f t="shared" si="1"/>
        <v>-0.23908248786943098</v>
      </c>
    </row>
    <row r="10" spans="1:13" ht="13.5" thickBot="1" x14ac:dyDescent="0.25">
      <c r="A10" s="447" t="s">
        <v>54</v>
      </c>
      <c r="B10" s="448">
        <f t="shared" ref="B10:G10" si="2">SUM(B6:B9)</f>
        <v>6716026</v>
      </c>
      <c r="C10" s="448">
        <f t="shared" si="2"/>
        <v>1251973</v>
      </c>
      <c r="D10" s="448">
        <f t="shared" ref="D10:E10" si="3">SUM(D6:D9)</f>
        <v>7117799</v>
      </c>
      <c r="E10" s="448">
        <f t="shared" si="3"/>
        <v>1316843</v>
      </c>
      <c r="F10" s="448">
        <f t="shared" si="2"/>
        <v>5666088</v>
      </c>
      <c r="G10" s="448">
        <f t="shared" si="2"/>
        <v>1037472</v>
      </c>
      <c r="H10" s="449">
        <f>G10/F10</f>
        <v>0.18310199206224823</v>
      </c>
      <c r="I10" s="448">
        <f>D10-B10</f>
        <v>401773</v>
      </c>
      <c r="J10" s="448">
        <f>E10-C10</f>
        <v>64870</v>
      </c>
      <c r="K10" s="450">
        <f t="shared" si="1"/>
        <v>5.9823026295609871E-2</v>
      </c>
      <c r="L10" s="451">
        <f t="shared" si="1"/>
        <v>5.1814216440769778E-2</v>
      </c>
    </row>
    <row r="12" spans="1:13" x14ac:dyDescent="0.2">
      <c r="A12" s="189" t="s">
        <v>1324</v>
      </c>
      <c r="L12" s="276"/>
      <c r="M12" s="198"/>
    </row>
    <row r="13" spans="1:13" x14ac:dyDescent="0.2">
      <c r="A13" s="189" t="s">
        <v>503</v>
      </c>
    </row>
    <row r="16" spans="1:13" ht="35.25" customHeight="1" x14ac:dyDescent="0.2"/>
  </sheetData>
  <mergeCells count="8">
    <mergeCell ref="K4:L4"/>
    <mergeCell ref="H1:I1"/>
    <mergeCell ref="A4:A5"/>
    <mergeCell ref="B4:C4"/>
    <mergeCell ref="D4:E4"/>
    <mergeCell ref="F4:G4"/>
    <mergeCell ref="H4:H5"/>
    <mergeCell ref="I4:J4"/>
  </mergeCells>
  <hyperlinks>
    <hyperlink ref="H1:I1" location="Index!A1" display="Regresar al Índice" xr:uid="{141661B9-DEBE-49C4-9536-3445C8C6D749}"/>
  </hyperlinks>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7D767-FF6E-449C-A315-7D5FCCFCCE23}">
  <sheetPr codeName="Hoja137"/>
  <dimension ref="A1:L17"/>
  <sheetViews>
    <sheetView workbookViewId="0">
      <selection activeCell="B3" sqref="B3"/>
    </sheetView>
  </sheetViews>
  <sheetFormatPr baseColWidth="10" defaultColWidth="11.42578125" defaultRowHeight="12.75" x14ac:dyDescent="0.2"/>
  <cols>
    <col min="1" max="1" width="15.28515625" style="190" customWidth="1"/>
    <col min="2" max="2" width="10.140625" style="190" bestFit="1" customWidth="1"/>
    <col min="3" max="3" width="9.140625" style="190" bestFit="1" customWidth="1"/>
    <col min="4" max="4" width="9" style="190" bestFit="1" customWidth="1"/>
    <col min="5" max="7" width="7.5703125" style="190" customWidth="1"/>
    <col min="8" max="8" width="14.7109375" style="190" customWidth="1"/>
    <col min="9" max="9" width="9.42578125" style="190" customWidth="1"/>
    <col min="10" max="10" width="9.28515625" style="190" customWidth="1"/>
    <col min="11" max="16384" width="11.42578125" style="190"/>
  </cols>
  <sheetData>
    <row r="1" spans="1:12" ht="15" x14ac:dyDescent="0.25">
      <c r="A1" s="12" t="s">
        <v>1043</v>
      </c>
      <c r="H1" s="525" t="s">
        <v>39</v>
      </c>
      <c r="I1" s="525"/>
    </row>
    <row r="2" spans="1:12" x14ac:dyDescent="0.2">
      <c r="A2" s="192" t="s">
        <v>510</v>
      </c>
    </row>
    <row r="3" spans="1:12" x14ac:dyDescent="0.2">
      <c r="A3" s="192" t="s">
        <v>764</v>
      </c>
    </row>
    <row r="4" spans="1:12" ht="38.450000000000003" customHeight="1" x14ac:dyDescent="0.2">
      <c r="A4" s="549" t="s">
        <v>510</v>
      </c>
      <c r="B4" s="550" t="s">
        <v>86</v>
      </c>
      <c r="C4" s="550"/>
      <c r="D4" s="551" t="s">
        <v>87</v>
      </c>
      <c r="E4" s="551"/>
      <c r="F4" s="551" t="s">
        <v>1322</v>
      </c>
      <c r="G4" s="551"/>
      <c r="H4" s="549" t="s">
        <v>1323</v>
      </c>
      <c r="I4" s="552" t="s">
        <v>527</v>
      </c>
      <c r="J4" s="552"/>
      <c r="K4" s="549" t="s">
        <v>527</v>
      </c>
      <c r="L4" s="549"/>
    </row>
    <row r="5" spans="1:12" ht="19.5" customHeight="1" x14ac:dyDescent="0.2">
      <c r="A5" s="549"/>
      <c r="B5" s="439" t="s">
        <v>1</v>
      </c>
      <c r="C5" s="439" t="s">
        <v>0</v>
      </c>
      <c r="D5" s="439" t="s">
        <v>1</v>
      </c>
      <c r="E5" s="439" t="s">
        <v>0</v>
      </c>
      <c r="F5" s="439" t="s">
        <v>1</v>
      </c>
      <c r="G5" s="439" t="s">
        <v>0</v>
      </c>
      <c r="H5" s="549"/>
      <c r="I5" s="439" t="s">
        <v>1</v>
      </c>
      <c r="J5" s="439" t="s">
        <v>0</v>
      </c>
      <c r="K5" s="439" t="s">
        <v>1</v>
      </c>
      <c r="L5" s="439" t="s">
        <v>0</v>
      </c>
    </row>
    <row r="6" spans="1:12" x14ac:dyDescent="0.2">
      <c r="A6" s="191" t="s">
        <v>528</v>
      </c>
      <c r="B6" s="198">
        <v>463289</v>
      </c>
      <c r="C6" s="198">
        <v>94170</v>
      </c>
      <c r="D6" s="198">
        <v>491092</v>
      </c>
      <c r="E6" s="198">
        <v>103379</v>
      </c>
      <c r="F6" s="198">
        <v>424802</v>
      </c>
      <c r="G6" s="198">
        <v>88797</v>
      </c>
      <c r="H6" s="440">
        <f>G6/F6</f>
        <v>0.20903150173492591</v>
      </c>
      <c r="I6" s="198">
        <f t="shared" ref="I6:J9" si="0">D6-B6</f>
        <v>27803</v>
      </c>
      <c r="J6" s="198">
        <f t="shared" si="0"/>
        <v>9209</v>
      </c>
      <c r="K6" s="441">
        <f>D6/B6-1</f>
        <v>6.0012216996302437E-2</v>
      </c>
      <c r="L6" s="441">
        <f>E6/C6-1</f>
        <v>9.7791228629074967E-2</v>
      </c>
    </row>
    <row r="7" spans="1:12" x14ac:dyDescent="0.2">
      <c r="A7" s="442" t="s">
        <v>529</v>
      </c>
      <c r="B7" s="443">
        <v>349411</v>
      </c>
      <c r="C7" s="443">
        <v>63269</v>
      </c>
      <c r="D7" s="443">
        <v>374085</v>
      </c>
      <c r="E7" s="443">
        <v>67554</v>
      </c>
      <c r="F7" s="443">
        <v>293039</v>
      </c>
      <c r="G7" s="443">
        <v>51636</v>
      </c>
      <c r="H7" s="444">
        <f>G7/F7</f>
        <v>0.17620862752056893</v>
      </c>
      <c r="I7" s="443">
        <f t="shared" si="0"/>
        <v>24674</v>
      </c>
      <c r="J7" s="443">
        <f t="shared" si="0"/>
        <v>4285</v>
      </c>
      <c r="K7" s="452">
        <f t="shared" ref="K7:L10" si="1">D7/B7-1</f>
        <v>7.0615979462581357E-2</v>
      </c>
      <c r="L7" s="452">
        <f t="shared" si="1"/>
        <v>6.7726690796440669E-2</v>
      </c>
    </row>
    <row r="8" spans="1:12" x14ac:dyDescent="0.2">
      <c r="A8" s="191" t="s">
        <v>530</v>
      </c>
      <c r="B8" s="198">
        <v>2583</v>
      </c>
      <c r="C8" s="198">
        <v>314</v>
      </c>
      <c r="D8" s="198">
        <v>2774</v>
      </c>
      <c r="E8" s="198">
        <v>327</v>
      </c>
      <c r="F8" s="198">
        <v>2115</v>
      </c>
      <c r="G8" s="198">
        <v>211</v>
      </c>
      <c r="H8" s="440">
        <f>G8/F8</f>
        <v>9.9763593380614662E-2</v>
      </c>
      <c r="I8" s="198">
        <f t="shared" si="0"/>
        <v>191</v>
      </c>
      <c r="J8" s="198">
        <f t="shared" si="0"/>
        <v>13</v>
      </c>
      <c r="K8" s="441">
        <f t="shared" si="1"/>
        <v>7.394502516453727E-2</v>
      </c>
      <c r="L8" s="441">
        <f t="shared" si="1"/>
        <v>4.140127388535042E-2</v>
      </c>
    </row>
    <row r="9" spans="1:12" x14ac:dyDescent="0.2">
      <c r="A9" s="442" t="s">
        <v>531</v>
      </c>
      <c r="B9" s="443">
        <v>748</v>
      </c>
      <c r="C9" s="443">
        <v>143</v>
      </c>
      <c r="D9" s="443">
        <v>749</v>
      </c>
      <c r="E9" s="443">
        <v>108</v>
      </c>
      <c r="F9" s="443">
        <v>487</v>
      </c>
      <c r="G9" s="443">
        <v>72</v>
      </c>
      <c r="H9" s="444">
        <f>G9/F9</f>
        <v>0.14784394250513347</v>
      </c>
      <c r="I9" s="443">
        <f t="shared" si="0"/>
        <v>1</v>
      </c>
      <c r="J9" s="443">
        <f t="shared" si="0"/>
        <v>-35</v>
      </c>
      <c r="K9" s="452">
        <f t="shared" si="1"/>
        <v>1.3368983957218195E-3</v>
      </c>
      <c r="L9" s="452">
        <f t="shared" si="1"/>
        <v>-0.24475524475524479</v>
      </c>
    </row>
    <row r="10" spans="1:12" ht="13.5" thickBot="1" x14ac:dyDescent="0.25">
      <c r="A10" s="447" t="s">
        <v>54</v>
      </c>
      <c r="B10" s="448">
        <f t="shared" ref="B10:E10" si="2">SUM(B6:B9)</f>
        <v>816031</v>
      </c>
      <c r="C10" s="448">
        <f t="shared" si="2"/>
        <v>157896</v>
      </c>
      <c r="D10" s="448">
        <f t="shared" si="2"/>
        <v>868700</v>
      </c>
      <c r="E10" s="448">
        <f t="shared" si="2"/>
        <v>171368</v>
      </c>
      <c r="F10" s="448">
        <f t="shared" ref="F10:G10" si="3">SUM(F6:F9)</f>
        <v>720443</v>
      </c>
      <c r="G10" s="448">
        <f t="shared" si="3"/>
        <v>140716</v>
      </c>
      <c r="H10" s="449">
        <f>G10/F10</f>
        <v>0.1953187136248114</v>
      </c>
      <c r="I10" s="448">
        <f>D10-B10</f>
        <v>52669</v>
      </c>
      <c r="J10" s="448">
        <f>E10-C10</f>
        <v>13472</v>
      </c>
      <c r="K10" s="450">
        <f t="shared" si="1"/>
        <v>6.4542891140165093E-2</v>
      </c>
      <c r="L10" s="451">
        <f t="shared" si="1"/>
        <v>8.5321984090793945E-2</v>
      </c>
    </row>
    <row r="11" spans="1:12" x14ac:dyDescent="0.2">
      <c r="A11" s="198"/>
    </row>
    <row r="12" spans="1:12" x14ac:dyDescent="0.2">
      <c r="A12" s="189" t="s">
        <v>503</v>
      </c>
    </row>
    <row r="13" spans="1:12" x14ac:dyDescent="0.2">
      <c r="A13" s="189" t="s">
        <v>1324</v>
      </c>
      <c r="K13" s="198"/>
      <c r="L13" s="201"/>
    </row>
    <row r="17" ht="35.25" customHeight="1" x14ac:dyDescent="0.2"/>
  </sheetData>
  <mergeCells count="8">
    <mergeCell ref="K4:L4"/>
    <mergeCell ref="H1:I1"/>
    <mergeCell ref="A4:A5"/>
    <mergeCell ref="B4:C4"/>
    <mergeCell ref="D4:E4"/>
    <mergeCell ref="F4:G4"/>
    <mergeCell ref="H4:H5"/>
    <mergeCell ref="I4:J4"/>
  </mergeCells>
  <hyperlinks>
    <hyperlink ref="H1:I1" location="Index!A1" display="Regresar al Índice" xr:uid="{1FEA5312-8CF5-4E68-8EE5-E5E4E934F57F}"/>
  </hyperlinks>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A4F3F-2F51-45C0-BD05-EFD86E7147FD}">
  <sheetPr codeName="Hoja138"/>
  <dimension ref="A1:P20"/>
  <sheetViews>
    <sheetView workbookViewId="0">
      <selection activeCell="B3" sqref="B3"/>
    </sheetView>
  </sheetViews>
  <sheetFormatPr baseColWidth="10" defaultColWidth="11.42578125" defaultRowHeight="12.75" x14ac:dyDescent="0.2"/>
  <cols>
    <col min="1" max="1" width="15.28515625" style="190" customWidth="1"/>
    <col min="2" max="2" width="10.140625" style="190" bestFit="1" customWidth="1"/>
    <col min="3" max="3" width="9.140625" style="190" bestFit="1" customWidth="1"/>
    <col min="4" max="4" width="9.85546875" style="190" customWidth="1"/>
    <col min="5" max="5" width="9.140625" style="190" bestFit="1" customWidth="1"/>
    <col min="6" max="7" width="9.85546875" style="190" customWidth="1"/>
    <col min="8" max="8" width="14.7109375" style="190" customWidth="1"/>
    <col min="9" max="9" width="9.42578125" style="190" customWidth="1"/>
    <col min="10" max="10" width="9.28515625" style="190" customWidth="1"/>
    <col min="11" max="16384" width="11.42578125" style="190"/>
  </cols>
  <sheetData>
    <row r="1" spans="1:16" ht="15" x14ac:dyDescent="0.25">
      <c r="A1" s="12" t="s">
        <v>1044</v>
      </c>
      <c r="H1" s="525" t="s">
        <v>39</v>
      </c>
      <c r="I1" s="525"/>
    </row>
    <row r="3" spans="1:16" x14ac:dyDescent="0.2">
      <c r="A3" s="192" t="s">
        <v>532</v>
      </c>
    </row>
    <row r="4" spans="1:16" x14ac:dyDescent="0.2">
      <c r="A4" s="192" t="s">
        <v>533</v>
      </c>
    </row>
    <row r="5" spans="1:16" ht="31.9" customHeight="1" x14ac:dyDescent="0.2">
      <c r="A5" s="549" t="s">
        <v>532</v>
      </c>
      <c r="B5" s="550" t="s">
        <v>86</v>
      </c>
      <c r="C5" s="550"/>
      <c r="D5" s="551" t="s">
        <v>87</v>
      </c>
      <c r="E5" s="551"/>
      <c r="F5" s="551" t="s">
        <v>1322</v>
      </c>
      <c r="G5" s="551"/>
      <c r="H5" s="549" t="s">
        <v>1323</v>
      </c>
      <c r="I5" s="552" t="s">
        <v>527</v>
      </c>
      <c r="J5" s="552"/>
      <c r="K5" s="549" t="s">
        <v>527</v>
      </c>
      <c r="L5" s="549"/>
    </row>
    <row r="6" spans="1:16" ht="27" customHeight="1" x14ac:dyDescent="0.2">
      <c r="A6" s="549"/>
      <c r="B6" s="439" t="s">
        <v>1</v>
      </c>
      <c r="C6" s="439" t="s">
        <v>0</v>
      </c>
      <c r="D6" s="439" t="s">
        <v>1</v>
      </c>
      <c r="E6" s="439" t="s">
        <v>0</v>
      </c>
      <c r="F6" s="439" t="s">
        <v>1</v>
      </c>
      <c r="G6" s="439" t="s">
        <v>0</v>
      </c>
      <c r="H6" s="549"/>
      <c r="I6" s="439" t="s">
        <v>1</v>
      </c>
      <c r="J6" s="439" t="s">
        <v>0</v>
      </c>
      <c r="K6" s="439" t="s">
        <v>1</v>
      </c>
      <c r="L6" s="439" t="s">
        <v>0</v>
      </c>
      <c r="O6" s="198"/>
      <c r="P6" s="202"/>
    </row>
    <row r="7" spans="1:16" x14ac:dyDescent="0.2">
      <c r="A7" s="191" t="s">
        <v>528</v>
      </c>
      <c r="B7" s="198">
        <v>25816331</v>
      </c>
      <c r="C7" s="198">
        <v>5316045</v>
      </c>
      <c r="D7" s="198">
        <v>28113678</v>
      </c>
      <c r="E7" s="198">
        <v>5996983</v>
      </c>
      <c r="F7" s="198">
        <v>25704655</v>
      </c>
      <c r="G7" s="198">
        <v>5474575</v>
      </c>
      <c r="H7" s="440">
        <f>G7/F7</f>
        <v>0.21297990577971188</v>
      </c>
      <c r="I7" s="198">
        <f t="shared" ref="I7:J10" si="0">D7-B7</f>
        <v>2297347</v>
      </c>
      <c r="J7" s="198">
        <f t="shared" si="0"/>
        <v>680938</v>
      </c>
      <c r="K7" s="441">
        <f>D7/B7-1</f>
        <v>8.8988129258181559E-2</v>
      </c>
      <c r="L7" s="441">
        <f>E7/C7-1</f>
        <v>0.12809109027481891</v>
      </c>
      <c r="M7" s="200"/>
      <c r="N7" s="203"/>
      <c r="O7" s="203"/>
      <c r="P7" s="202"/>
    </row>
    <row r="8" spans="1:16" x14ac:dyDescent="0.2">
      <c r="A8" s="442" t="s">
        <v>529</v>
      </c>
      <c r="B8" s="443">
        <v>14866476</v>
      </c>
      <c r="C8" s="443">
        <v>2744112</v>
      </c>
      <c r="D8" s="443">
        <v>16274987</v>
      </c>
      <c r="E8" s="443">
        <v>3002838</v>
      </c>
      <c r="F8" s="443">
        <v>13746695</v>
      </c>
      <c r="G8" s="443">
        <v>2457055</v>
      </c>
      <c r="H8" s="444">
        <f>G8/F8</f>
        <v>0.17873787117558074</v>
      </c>
      <c r="I8" s="443">
        <f t="shared" si="0"/>
        <v>1408511</v>
      </c>
      <c r="J8" s="443">
        <f t="shared" si="0"/>
        <v>258726</v>
      </c>
      <c r="K8" s="445">
        <f t="shared" ref="K8:L11" si="1">D8/B8-1</f>
        <v>9.4744107480481565E-2</v>
      </c>
      <c r="L8" s="445">
        <f t="shared" si="1"/>
        <v>9.4284052545960284E-2</v>
      </c>
      <c r="M8" s="200"/>
      <c r="N8" s="203"/>
      <c r="O8" s="446"/>
      <c r="P8" s="204"/>
    </row>
    <row r="9" spans="1:16" x14ac:dyDescent="0.2">
      <c r="A9" s="191" t="s">
        <v>530</v>
      </c>
      <c r="B9" s="198">
        <v>134277</v>
      </c>
      <c r="C9" s="198">
        <v>15716</v>
      </c>
      <c r="D9" s="198">
        <v>149168</v>
      </c>
      <c r="E9" s="198">
        <v>16789</v>
      </c>
      <c r="F9" s="198">
        <v>120799</v>
      </c>
      <c r="G9" s="198">
        <v>11679</v>
      </c>
      <c r="H9" s="440">
        <f>G9/F9</f>
        <v>9.6681263917747659E-2</v>
      </c>
      <c r="I9" s="198">
        <f t="shared" si="0"/>
        <v>14891</v>
      </c>
      <c r="J9" s="198">
        <f t="shared" si="0"/>
        <v>1073</v>
      </c>
      <c r="K9" s="441">
        <f t="shared" si="1"/>
        <v>0.11089762207973064</v>
      </c>
      <c r="L9" s="441">
        <f t="shared" si="1"/>
        <v>6.8274370068719836E-2</v>
      </c>
      <c r="M9" s="200"/>
      <c r="N9" s="203"/>
      <c r="O9" s="203"/>
    </row>
    <row r="10" spans="1:16" x14ac:dyDescent="0.2">
      <c r="A10" s="442" t="s">
        <v>531</v>
      </c>
      <c r="B10" s="443">
        <v>40084</v>
      </c>
      <c r="C10" s="443">
        <v>8181</v>
      </c>
      <c r="D10" s="443">
        <v>40123</v>
      </c>
      <c r="E10" s="443">
        <v>6345</v>
      </c>
      <c r="F10" s="443">
        <v>27417</v>
      </c>
      <c r="G10" s="443">
        <v>4474</v>
      </c>
      <c r="H10" s="444">
        <f>G10/F10</f>
        <v>0.16318342634132108</v>
      </c>
      <c r="I10" s="443">
        <f t="shared" si="0"/>
        <v>39</v>
      </c>
      <c r="J10" s="443">
        <f t="shared" si="0"/>
        <v>-1836</v>
      </c>
      <c r="K10" s="445">
        <f t="shared" si="1"/>
        <v>9.729567907394987E-4</v>
      </c>
      <c r="L10" s="445">
        <f t="shared" si="1"/>
        <v>-0.22442244224422447</v>
      </c>
      <c r="M10" s="200"/>
      <c r="N10" s="203"/>
      <c r="O10" s="203"/>
    </row>
    <row r="11" spans="1:16" ht="13.5" thickBot="1" x14ac:dyDescent="0.25">
      <c r="A11" s="447" t="s">
        <v>54</v>
      </c>
      <c r="B11" s="448">
        <f t="shared" ref="B11:E11" si="2">SUM(B7:B10)</f>
        <v>40857168</v>
      </c>
      <c r="C11" s="448">
        <f t="shared" si="2"/>
        <v>8084054</v>
      </c>
      <c r="D11" s="448">
        <f t="shared" si="2"/>
        <v>44577956</v>
      </c>
      <c r="E11" s="448">
        <f t="shared" si="2"/>
        <v>9022955</v>
      </c>
      <c r="F11" s="448">
        <f t="shared" ref="F11:G11" si="3">SUM(F7:F10)</f>
        <v>39599566</v>
      </c>
      <c r="G11" s="448">
        <f t="shared" si="3"/>
        <v>7947783</v>
      </c>
      <c r="H11" s="449">
        <f>G11/F11</f>
        <v>0.2007037905415428</v>
      </c>
      <c r="I11" s="448">
        <f>D11-B11</f>
        <v>3720788</v>
      </c>
      <c r="J11" s="448">
        <f>E11-C11</f>
        <v>938901</v>
      </c>
      <c r="K11" s="450">
        <f t="shared" si="1"/>
        <v>9.1068181720279862E-2</v>
      </c>
      <c r="L11" s="451">
        <f t="shared" si="1"/>
        <v>0.11614234640194132</v>
      </c>
      <c r="M11" s="200"/>
      <c r="N11" s="203"/>
      <c r="O11" s="203"/>
    </row>
    <row r="12" spans="1:16" x14ac:dyDescent="0.2">
      <c r="M12" s="200"/>
    </row>
    <row r="13" spans="1:16" x14ac:dyDescent="0.2">
      <c r="A13" s="190" t="s">
        <v>503</v>
      </c>
    </row>
    <row r="14" spans="1:16" ht="38.25" customHeight="1" x14ac:dyDescent="0.2">
      <c r="A14" s="553" t="s">
        <v>513</v>
      </c>
      <c r="B14" s="553"/>
      <c r="C14" s="553"/>
      <c r="D14" s="553"/>
      <c r="E14" s="553"/>
      <c r="F14" s="553"/>
      <c r="G14" s="553"/>
      <c r="H14" s="553"/>
      <c r="I14" s="553"/>
      <c r="J14" s="553"/>
    </row>
    <row r="15" spans="1:16" x14ac:dyDescent="0.2">
      <c r="A15" s="189" t="s">
        <v>1324</v>
      </c>
      <c r="J15" s="204"/>
      <c r="M15" s="204"/>
    </row>
    <row r="16" spans="1:16" x14ac:dyDescent="0.2">
      <c r="J16" s="204"/>
      <c r="K16" s="198"/>
      <c r="L16" s="203"/>
      <c r="M16" s="204"/>
    </row>
    <row r="19" spans="10:11" ht="38.25" customHeight="1" x14ac:dyDescent="0.2">
      <c r="J19" s="201"/>
    </row>
    <row r="20" spans="10:11" x14ac:dyDescent="0.2">
      <c r="K20" s="201"/>
    </row>
  </sheetData>
  <mergeCells count="9">
    <mergeCell ref="K5:L5"/>
    <mergeCell ref="A14:J14"/>
    <mergeCell ref="H1:I1"/>
    <mergeCell ref="A5:A6"/>
    <mergeCell ref="B5:C5"/>
    <mergeCell ref="D5:E5"/>
    <mergeCell ref="F5:G5"/>
    <mergeCell ref="H5:H6"/>
    <mergeCell ref="I5:J5"/>
  </mergeCells>
  <hyperlinks>
    <hyperlink ref="H1:I1" location="Index!A1" display="Regresar al Índice" xr:uid="{9DCA7790-7D66-4A9C-BA93-5417511DA41E}"/>
  </hyperlink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43F02-13D7-4E64-8E22-CDA8D221E5A9}">
  <sheetPr codeName="Hoja139"/>
  <dimension ref="A1:I10"/>
  <sheetViews>
    <sheetView workbookViewId="0">
      <selection activeCell="B3" sqref="B3"/>
    </sheetView>
  </sheetViews>
  <sheetFormatPr baseColWidth="10" defaultRowHeight="12.75" x14ac:dyDescent="0.2"/>
  <cols>
    <col min="1" max="16384" width="11.42578125" style="12"/>
  </cols>
  <sheetData>
    <row r="1" spans="1:9" ht="15" x14ac:dyDescent="0.25">
      <c r="A1" s="12" t="s">
        <v>1045</v>
      </c>
      <c r="H1" s="531" t="s">
        <v>39</v>
      </c>
      <c r="I1" s="531"/>
    </row>
    <row r="2" spans="1:9" x14ac:dyDescent="0.2">
      <c r="A2" s="10" t="s">
        <v>195</v>
      </c>
    </row>
    <row r="6" spans="1:9" x14ac:dyDescent="0.2">
      <c r="A6" s="434" t="s">
        <v>534</v>
      </c>
      <c r="B6" s="435"/>
      <c r="C6" s="434" t="s">
        <v>35</v>
      </c>
    </row>
    <row r="7" spans="1:9" x14ac:dyDescent="0.2">
      <c r="A7" s="67">
        <v>80</v>
      </c>
      <c r="B7" s="67" t="s">
        <v>535</v>
      </c>
      <c r="C7" s="436">
        <v>17922</v>
      </c>
    </row>
    <row r="8" spans="1:9" x14ac:dyDescent="0.2">
      <c r="A8" s="67">
        <v>35</v>
      </c>
      <c r="B8" s="67" t="s">
        <v>536</v>
      </c>
      <c r="C8" s="67">
        <v>-987</v>
      </c>
    </row>
    <row r="9" spans="1:9" x14ac:dyDescent="0.2">
      <c r="A9" s="67">
        <v>10</v>
      </c>
      <c r="B9" s="67" t="s">
        <v>537</v>
      </c>
      <c r="C9" s="67">
        <v>0</v>
      </c>
    </row>
    <row r="10" spans="1:9" x14ac:dyDescent="0.2">
      <c r="A10" s="437">
        <v>125</v>
      </c>
      <c r="B10" s="437" t="s">
        <v>54</v>
      </c>
      <c r="C10" s="438">
        <v>16935</v>
      </c>
    </row>
  </sheetData>
  <mergeCells count="1">
    <mergeCell ref="H1:I1"/>
  </mergeCells>
  <hyperlinks>
    <hyperlink ref="H1:I1" location="Index!A1" display="Regresar al Índice" xr:uid="{86B1F7AA-4C65-4FEB-B53F-58FFA4AE9D8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1C116-B539-4FCA-847A-424F51729B30}">
  <sheetPr codeName="Hoja20"/>
  <dimension ref="A1:I21"/>
  <sheetViews>
    <sheetView workbookViewId="0">
      <selection activeCell="B3" sqref="B3"/>
    </sheetView>
  </sheetViews>
  <sheetFormatPr baseColWidth="10" defaultRowHeight="12.75" x14ac:dyDescent="0.2"/>
  <cols>
    <col min="1" max="1" width="11.42578125" style="190"/>
    <col min="2" max="2" width="11.42578125" style="195"/>
    <col min="3" max="3" width="11.42578125" style="190"/>
    <col min="4" max="4" width="11.42578125" style="409"/>
    <col min="5" max="16384" width="11.42578125" style="190"/>
  </cols>
  <sheetData>
    <row r="1" spans="1:9" ht="15" x14ac:dyDescent="0.25">
      <c r="A1" s="12" t="s">
        <v>904</v>
      </c>
      <c r="H1" s="525" t="s">
        <v>39</v>
      </c>
      <c r="I1" s="525"/>
    </row>
    <row r="2" spans="1:9" x14ac:dyDescent="0.2">
      <c r="A2" s="190" t="s">
        <v>1331</v>
      </c>
    </row>
    <row r="4" spans="1:9" x14ac:dyDescent="0.2">
      <c r="C4" s="190" t="s">
        <v>1046</v>
      </c>
      <c r="D4" s="409" t="s">
        <v>53</v>
      </c>
    </row>
    <row r="5" spans="1:9" x14ac:dyDescent="0.2">
      <c r="B5" s="433">
        <v>2003</v>
      </c>
      <c r="C5" s="418">
        <v>794957.32199999981</v>
      </c>
    </row>
    <row r="6" spans="1:9" x14ac:dyDescent="0.2">
      <c r="B6" s="433">
        <v>2004</v>
      </c>
      <c r="C6" s="418">
        <v>819238.30999999994</v>
      </c>
      <c r="D6" s="409">
        <f>(C6-C5)/C5</f>
        <v>3.0543762951843263E-2</v>
      </c>
    </row>
    <row r="7" spans="1:9" x14ac:dyDescent="0.2">
      <c r="B7" s="433">
        <v>2005</v>
      </c>
      <c r="C7" s="418">
        <v>842128.81299999997</v>
      </c>
      <c r="D7" s="409">
        <f t="shared" ref="D7:D21" si="0">(C7-C6)/C6</f>
        <v>2.7941201870796333E-2</v>
      </c>
    </row>
    <row r="8" spans="1:9" x14ac:dyDescent="0.2">
      <c r="B8" s="433">
        <v>2006</v>
      </c>
      <c r="C8" s="418">
        <v>886009.72600000002</v>
      </c>
      <c r="D8" s="409">
        <f t="shared" si="0"/>
        <v>5.2107126988896961E-2</v>
      </c>
    </row>
    <row r="9" spans="1:9" x14ac:dyDescent="0.2">
      <c r="B9" s="433">
        <v>2007</v>
      </c>
      <c r="C9" s="418">
        <v>913139.83399999992</v>
      </c>
      <c r="D9" s="409">
        <f t="shared" si="0"/>
        <v>3.0620553255642127E-2</v>
      </c>
    </row>
    <row r="10" spans="1:9" x14ac:dyDescent="0.2">
      <c r="B10" s="433">
        <v>2008</v>
      </c>
      <c r="C10" s="418">
        <v>918573.45600000012</v>
      </c>
      <c r="D10" s="409">
        <f t="shared" si="0"/>
        <v>5.9504818404408884E-3</v>
      </c>
    </row>
    <row r="11" spans="1:9" x14ac:dyDescent="0.2">
      <c r="B11" s="433">
        <v>2009</v>
      </c>
      <c r="C11" s="418">
        <v>870319.10000000021</v>
      </c>
      <c r="D11" s="409">
        <f t="shared" si="0"/>
        <v>-5.2531842374508919E-2</v>
      </c>
    </row>
    <row r="12" spans="1:9" x14ac:dyDescent="0.2">
      <c r="B12" s="433">
        <v>2010</v>
      </c>
      <c r="C12" s="418">
        <v>925371.83700000006</v>
      </c>
      <c r="D12" s="409">
        <f t="shared" si="0"/>
        <v>6.3255806979301998E-2</v>
      </c>
    </row>
    <row r="13" spans="1:9" x14ac:dyDescent="0.2">
      <c r="B13" s="433">
        <v>2011</v>
      </c>
      <c r="C13" s="418">
        <v>953148.05599999987</v>
      </c>
      <c r="D13" s="409">
        <f t="shared" si="0"/>
        <v>3.001627874266051E-2</v>
      </c>
    </row>
    <row r="14" spans="1:9" x14ac:dyDescent="0.2">
      <c r="B14" s="433">
        <v>2012</v>
      </c>
      <c r="C14" s="418">
        <v>995285.99900000007</v>
      </c>
      <c r="D14" s="409">
        <f t="shared" si="0"/>
        <v>4.4209231435499263E-2</v>
      </c>
    </row>
    <row r="15" spans="1:9" x14ac:dyDescent="0.2">
      <c r="B15" s="433">
        <v>2013</v>
      </c>
      <c r="C15" s="418">
        <v>1018578.607</v>
      </c>
      <c r="D15" s="409">
        <f t="shared" si="0"/>
        <v>2.3402929432748798E-2</v>
      </c>
    </row>
    <row r="16" spans="1:9" x14ac:dyDescent="0.2">
      <c r="B16" s="433">
        <v>2014</v>
      </c>
      <c r="C16" s="418">
        <v>1067256.7619999999</v>
      </c>
      <c r="D16" s="409">
        <f t="shared" si="0"/>
        <v>4.7790278202848521E-2</v>
      </c>
    </row>
    <row r="17" spans="2:4" x14ac:dyDescent="0.2">
      <c r="B17" s="433">
        <v>2015</v>
      </c>
      <c r="C17" s="418">
        <v>1104884.8700000001</v>
      </c>
      <c r="D17" s="409">
        <f t="shared" si="0"/>
        <v>3.5256846655613176E-2</v>
      </c>
    </row>
    <row r="18" spans="2:4" x14ac:dyDescent="0.2">
      <c r="B18" s="433">
        <v>2016</v>
      </c>
      <c r="C18" s="418">
        <v>1149129.548</v>
      </c>
      <c r="D18" s="409">
        <f t="shared" si="0"/>
        <v>4.0044604828374415E-2</v>
      </c>
    </row>
    <row r="19" spans="2:4" x14ac:dyDescent="0.2">
      <c r="B19" s="433">
        <v>2017</v>
      </c>
      <c r="C19" s="418">
        <v>1176616.034</v>
      </c>
      <c r="D19" s="409">
        <f t="shared" si="0"/>
        <v>2.3919397119183672E-2</v>
      </c>
    </row>
    <row r="20" spans="2:4" x14ac:dyDescent="0.2">
      <c r="B20" s="433">
        <v>2018</v>
      </c>
      <c r="C20" s="418">
        <v>1208080.7709999999</v>
      </c>
      <c r="D20" s="409">
        <f t="shared" si="0"/>
        <v>2.6741720400522747E-2</v>
      </c>
    </row>
    <row r="21" spans="2:4" x14ac:dyDescent="0.2">
      <c r="B21" s="433">
        <v>2019</v>
      </c>
      <c r="C21" s="418">
        <v>1216771.2960000001</v>
      </c>
      <c r="D21" s="409">
        <f t="shared" si="0"/>
        <v>7.1936622191299988E-3</v>
      </c>
    </row>
  </sheetData>
  <mergeCells count="1">
    <mergeCell ref="H1:I1"/>
  </mergeCells>
  <hyperlinks>
    <hyperlink ref="H1:I1" location="Index!A1" display="Regresar al Índice" xr:uid="{4946E841-484C-4809-AEF9-89F9624C9FDB}"/>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DE168-201A-4AE6-8A3B-988BACE7F6F3}">
  <sheetPr codeName="Hoja21"/>
  <dimension ref="A1:I37"/>
  <sheetViews>
    <sheetView workbookViewId="0">
      <selection activeCell="B3" sqref="B3"/>
    </sheetView>
  </sheetViews>
  <sheetFormatPr baseColWidth="10" defaultRowHeight="12.75" x14ac:dyDescent="0.2"/>
  <cols>
    <col min="1" max="2" width="11.42578125" style="190"/>
    <col min="3" max="3" width="12.7109375" style="190" bestFit="1" customWidth="1"/>
    <col min="4" max="16384" width="11.42578125" style="190"/>
  </cols>
  <sheetData>
    <row r="1" spans="1:9" ht="15" x14ac:dyDescent="0.25">
      <c r="A1" s="12" t="s">
        <v>905</v>
      </c>
      <c r="H1" s="525" t="s">
        <v>39</v>
      </c>
      <c r="I1" s="525"/>
    </row>
    <row r="2" spans="1:9" x14ac:dyDescent="0.2">
      <c r="A2" s="190" t="s">
        <v>1331</v>
      </c>
    </row>
    <row r="4" spans="1:9" x14ac:dyDescent="0.2">
      <c r="B4" s="190" t="s">
        <v>2</v>
      </c>
      <c r="C4" s="190" t="s">
        <v>1046</v>
      </c>
    </row>
    <row r="5" spans="1:9" x14ac:dyDescent="0.2">
      <c r="B5" s="428" t="s">
        <v>30</v>
      </c>
      <c r="C5" s="432">
        <v>104653.261</v>
      </c>
    </row>
    <row r="6" spans="1:9" x14ac:dyDescent="0.2">
      <c r="B6" s="428" t="s">
        <v>11</v>
      </c>
      <c r="C6" s="432">
        <v>109495.54300000001</v>
      </c>
    </row>
    <row r="7" spans="1:9" x14ac:dyDescent="0.2">
      <c r="B7" s="428" t="s">
        <v>19</v>
      </c>
      <c r="C7" s="432">
        <v>120634.01799999998</v>
      </c>
    </row>
    <row r="8" spans="1:9" x14ac:dyDescent="0.2">
      <c r="B8" s="428" t="s">
        <v>33</v>
      </c>
      <c r="C8" s="432">
        <v>152491.72099999999</v>
      </c>
    </row>
    <row r="9" spans="1:9" x14ac:dyDescent="0.2">
      <c r="B9" s="428" t="s">
        <v>5</v>
      </c>
      <c r="C9" s="432">
        <v>157812.611</v>
      </c>
    </row>
    <row r="10" spans="1:9" x14ac:dyDescent="0.2">
      <c r="B10" s="428" t="s">
        <v>18</v>
      </c>
      <c r="C10" s="432">
        <v>200326.12100000001</v>
      </c>
    </row>
    <row r="11" spans="1:9" x14ac:dyDescent="0.2">
      <c r="B11" s="428" t="s">
        <v>12</v>
      </c>
      <c r="C11" s="432">
        <v>204698.84400000001</v>
      </c>
    </row>
    <row r="12" spans="1:9" x14ac:dyDescent="0.2">
      <c r="B12" s="428" t="s">
        <v>3</v>
      </c>
      <c r="C12" s="432">
        <v>223043.179</v>
      </c>
    </row>
    <row r="13" spans="1:9" x14ac:dyDescent="0.2">
      <c r="B13" s="428" t="s">
        <v>15</v>
      </c>
      <c r="C13" s="432">
        <v>240560.42500000005</v>
      </c>
    </row>
    <row r="14" spans="1:9" x14ac:dyDescent="0.2">
      <c r="B14" s="428" t="s">
        <v>21</v>
      </c>
      <c r="C14" s="432">
        <v>252285.32500000001</v>
      </c>
    </row>
    <row r="15" spans="1:9" x14ac:dyDescent="0.2">
      <c r="B15" s="428" t="s">
        <v>7</v>
      </c>
      <c r="C15" s="432">
        <v>260493.10700000005</v>
      </c>
    </row>
    <row r="16" spans="1:9" x14ac:dyDescent="0.2">
      <c r="B16" s="428" t="s">
        <v>32</v>
      </c>
      <c r="C16" s="432">
        <v>264718.21099999995</v>
      </c>
    </row>
    <row r="17" spans="2:3" x14ac:dyDescent="0.2">
      <c r="B17" s="428" t="s">
        <v>16</v>
      </c>
      <c r="C17" s="432">
        <v>271360.23300000001</v>
      </c>
    </row>
    <row r="18" spans="2:3" x14ac:dyDescent="0.2">
      <c r="B18" s="428" t="s">
        <v>24</v>
      </c>
      <c r="C18" s="432">
        <v>290340.69400000002</v>
      </c>
    </row>
    <row r="19" spans="2:3" x14ac:dyDescent="0.2">
      <c r="B19" s="428" t="s">
        <v>25</v>
      </c>
      <c r="C19" s="432">
        <v>369792.96399999998</v>
      </c>
    </row>
    <row r="20" spans="2:3" x14ac:dyDescent="0.2">
      <c r="B20" s="428" t="s">
        <v>26</v>
      </c>
      <c r="C20" s="432">
        <v>399403.45199999999</v>
      </c>
    </row>
    <row r="21" spans="2:3" x14ac:dyDescent="0.2">
      <c r="B21" s="428" t="s">
        <v>23</v>
      </c>
      <c r="C21" s="432">
        <v>403905.22400000005</v>
      </c>
    </row>
    <row r="22" spans="2:3" x14ac:dyDescent="0.2">
      <c r="B22" s="428" t="s">
        <v>17</v>
      </c>
      <c r="C22" s="432">
        <v>424021.33299999998</v>
      </c>
    </row>
    <row r="23" spans="2:3" x14ac:dyDescent="0.2">
      <c r="B23" s="428" t="s">
        <v>28</v>
      </c>
      <c r="C23" s="432">
        <v>448555.28700000001</v>
      </c>
    </row>
    <row r="24" spans="2:3" x14ac:dyDescent="0.2">
      <c r="B24" s="428" t="s">
        <v>6</v>
      </c>
      <c r="C24" s="432">
        <v>517911.71500000003</v>
      </c>
    </row>
    <row r="25" spans="2:3" x14ac:dyDescent="0.2">
      <c r="B25" s="428" t="s">
        <v>29</v>
      </c>
      <c r="C25" s="432">
        <v>518448.02999999991</v>
      </c>
    </row>
    <row r="26" spans="2:3" x14ac:dyDescent="0.2">
      <c r="B26" s="428" t="s">
        <v>8</v>
      </c>
      <c r="C26" s="432">
        <v>573579.26100000006</v>
      </c>
    </row>
    <row r="27" spans="2:3" x14ac:dyDescent="0.2">
      <c r="B27" s="428" t="s">
        <v>4</v>
      </c>
      <c r="C27" s="432">
        <v>576310.25599999994</v>
      </c>
    </row>
    <row r="28" spans="2:3" x14ac:dyDescent="0.2">
      <c r="B28" s="428" t="s">
        <v>27</v>
      </c>
      <c r="C28" s="432">
        <v>579933.06099999999</v>
      </c>
    </row>
    <row r="29" spans="2:3" x14ac:dyDescent="0.2">
      <c r="B29" s="428" t="s">
        <v>22</v>
      </c>
      <c r="C29" s="432">
        <v>599131.75200000009</v>
      </c>
    </row>
    <row r="30" spans="2:3" x14ac:dyDescent="0.2">
      <c r="B30" s="428" t="s">
        <v>10</v>
      </c>
      <c r="C30" s="432">
        <v>605800.71600000001</v>
      </c>
    </row>
    <row r="31" spans="2:3" x14ac:dyDescent="0.2">
      <c r="B31" s="428" t="s">
        <v>14</v>
      </c>
      <c r="C31" s="432">
        <v>706015.89999999991</v>
      </c>
    </row>
    <row r="32" spans="2:3" x14ac:dyDescent="0.2">
      <c r="B32" s="428" t="s">
        <v>31</v>
      </c>
      <c r="C32" s="432">
        <v>802757.91300000006</v>
      </c>
    </row>
    <row r="33" spans="2:3" x14ac:dyDescent="0.2">
      <c r="B33" s="428" t="s">
        <v>0</v>
      </c>
      <c r="C33" s="432">
        <v>1216771.2960000001</v>
      </c>
    </row>
    <row r="34" spans="2:3" x14ac:dyDescent="0.2">
      <c r="B34" s="428" t="s">
        <v>20</v>
      </c>
      <c r="C34" s="432">
        <v>1377525.8829999999</v>
      </c>
    </row>
    <row r="35" spans="2:3" x14ac:dyDescent="0.2">
      <c r="B35" s="428" t="s">
        <v>13</v>
      </c>
      <c r="C35" s="432">
        <v>1578335.3320000002</v>
      </c>
    </row>
    <row r="36" spans="2:3" x14ac:dyDescent="0.2">
      <c r="B36" s="428" t="s">
        <v>9</v>
      </c>
      <c r="C36" s="432">
        <v>3139561.4909999999</v>
      </c>
    </row>
    <row r="37" spans="2:3" x14ac:dyDescent="0.2">
      <c r="C37" s="432">
        <f>SUM(C5:C36)</f>
        <v>17690674.159000002</v>
      </c>
    </row>
  </sheetData>
  <mergeCells count="1">
    <mergeCell ref="H1:I1"/>
  </mergeCells>
  <hyperlinks>
    <hyperlink ref="H1:I1" location="Index!A1" display="Regresar al Índice" xr:uid="{A757F607-0748-4E6C-8EFD-A4FF07DF517C}"/>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C2810-A0F3-48D7-B938-3F14673D275A}">
  <sheetPr codeName="Hoja22"/>
  <dimension ref="A1:I37"/>
  <sheetViews>
    <sheetView workbookViewId="0">
      <selection activeCell="B3" sqref="B3"/>
    </sheetView>
  </sheetViews>
  <sheetFormatPr baseColWidth="10" defaultRowHeight="12.75" x14ac:dyDescent="0.2"/>
  <cols>
    <col min="1" max="16384" width="11.42578125" style="190"/>
  </cols>
  <sheetData>
    <row r="1" spans="1:9" ht="15" x14ac:dyDescent="0.25">
      <c r="A1" s="12" t="s">
        <v>906</v>
      </c>
      <c r="H1" s="525" t="s">
        <v>39</v>
      </c>
      <c r="I1" s="525"/>
    </row>
    <row r="2" spans="1:9" x14ac:dyDescent="0.2">
      <c r="A2" s="190" t="s">
        <v>1331</v>
      </c>
    </row>
    <row r="4" spans="1:9" x14ac:dyDescent="0.2">
      <c r="B4" s="190" t="s">
        <v>2</v>
      </c>
    </row>
    <row r="5" spans="1:9" x14ac:dyDescent="0.2">
      <c r="B5" s="428" t="s">
        <v>5</v>
      </c>
      <c r="C5" s="421">
        <v>-8.6084964882985865E-2</v>
      </c>
    </row>
    <row r="6" spans="1:9" x14ac:dyDescent="0.2">
      <c r="B6" s="428" t="s">
        <v>28</v>
      </c>
      <c r="C6" s="421">
        <v>-3.9362622224593788E-2</v>
      </c>
    </row>
    <row r="7" spans="1:9" x14ac:dyDescent="0.2">
      <c r="B7" s="428" t="s">
        <v>21</v>
      </c>
      <c r="C7" s="421">
        <v>-3.3344289529697084E-2</v>
      </c>
    </row>
    <row r="8" spans="1:9" x14ac:dyDescent="0.2">
      <c r="B8" s="428" t="s">
        <v>33</v>
      </c>
      <c r="C8" s="421">
        <v>-3.312199804539287E-2</v>
      </c>
    </row>
    <row r="9" spans="1:9" x14ac:dyDescent="0.2">
      <c r="B9" s="428" t="s">
        <v>7</v>
      </c>
      <c r="C9" s="421">
        <v>-2.730763619221253E-2</v>
      </c>
    </row>
    <row r="10" spans="1:9" x14ac:dyDescent="0.2">
      <c r="B10" s="428" t="s">
        <v>6</v>
      </c>
      <c r="C10" s="421">
        <v>-2.1904337431691838E-2</v>
      </c>
    </row>
    <row r="11" spans="1:9" x14ac:dyDescent="0.2">
      <c r="B11" s="428" t="s">
        <v>16</v>
      </c>
      <c r="C11" s="421">
        <v>-2.1717111612013586E-2</v>
      </c>
    </row>
    <row r="12" spans="1:9" x14ac:dyDescent="0.2">
      <c r="B12" s="428" t="s">
        <v>13</v>
      </c>
      <c r="C12" s="421">
        <v>-1.7358044141933142E-2</v>
      </c>
    </row>
    <row r="13" spans="1:9" x14ac:dyDescent="0.2">
      <c r="B13" s="428" t="s">
        <v>14</v>
      </c>
      <c r="C13" s="421">
        <v>-9.7850237141820281E-3</v>
      </c>
    </row>
    <row r="14" spans="1:9" x14ac:dyDescent="0.2">
      <c r="B14" s="428" t="s">
        <v>3</v>
      </c>
      <c r="C14" s="421">
        <v>-7.9712051378674938E-3</v>
      </c>
    </row>
    <row r="15" spans="1:9" x14ac:dyDescent="0.2">
      <c r="B15" s="428" t="s">
        <v>22</v>
      </c>
      <c r="C15" s="421">
        <v>-7.8848770020539562E-3</v>
      </c>
    </row>
    <row r="16" spans="1:9" x14ac:dyDescent="0.2">
      <c r="B16" s="428" t="s">
        <v>23</v>
      </c>
      <c r="C16" s="421">
        <v>-5.9587926543955699E-3</v>
      </c>
    </row>
    <row r="17" spans="2:3" x14ac:dyDescent="0.2">
      <c r="B17" s="428" t="s">
        <v>18</v>
      </c>
      <c r="C17" s="421">
        <v>-5.6056128988788154E-3</v>
      </c>
    </row>
    <row r="18" spans="2:3" x14ac:dyDescent="0.2">
      <c r="B18" s="428" t="s">
        <v>10</v>
      </c>
      <c r="C18" s="421">
        <v>-4.7145472696702518E-3</v>
      </c>
    </row>
    <row r="19" spans="2:3" x14ac:dyDescent="0.2">
      <c r="B19" s="428" t="s">
        <v>27</v>
      </c>
      <c r="C19" s="421">
        <v>-1.9976324892345201E-3</v>
      </c>
    </row>
    <row r="20" spans="2:3" x14ac:dyDescent="0.2">
      <c r="B20" s="428" t="s">
        <v>15</v>
      </c>
      <c r="C20" s="421">
        <v>-1.2713673463848796E-3</v>
      </c>
    </row>
    <row r="21" spans="2:3" x14ac:dyDescent="0.2">
      <c r="B21" s="428" t="s">
        <v>17</v>
      </c>
      <c r="C21" s="421">
        <v>-9.8982320188298746E-4</v>
      </c>
    </row>
    <row r="22" spans="2:3" x14ac:dyDescent="0.2">
      <c r="B22" s="428" t="s">
        <v>25</v>
      </c>
      <c r="C22" s="421">
        <v>-9.2197636014843757E-4</v>
      </c>
    </row>
    <row r="23" spans="2:3" x14ac:dyDescent="0.2">
      <c r="B23" s="430" t="s">
        <v>1</v>
      </c>
      <c r="C23" s="421">
        <v>-5.9976682584102876E-4</v>
      </c>
    </row>
    <row r="24" spans="2:3" x14ac:dyDescent="0.2">
      <c r="B24" s="428" t="s">
        <v>19</v>
      </c>
      <c r="C24" s="421">
        <v>5.4023889845780844E-4</v>
      </c>
    </row>
    <row r="25" spans="2:3" x14ac:dyDescent="0.2">
      <c r="B25" s="428" t="s">
        <v>9</v>
      </c>
      <c r="C25" s="421">
        <v>3.7470012886347075E-3</v>
      </c>
    </row>
    <row r="26" spans="2:3" x14ac:dyDescent="0.2">
      <c r="B26" s="428" t="s">
        <v>0</v>
      </c>
      <c r="C26" s="421">
        <v>7.1936622191299988E-3</v>
      </c>
    </row>
    <row r="27" spans="2:3" x14ac:dyDescent="0.2">
      <c r="B27" s="428" t="s">
        <v>12</v>
      </c>
      <c r="C27" s="421">
        <v>9.7291180895182142E-3</v>
      </c>
    </row>
    <row r="28" spans="2:3" x14ac:dyDescent="0.2">
      <c r="B28" s="428" t="s">
        <v>31</v>
      </c>
      <c r="C28" s="421">
        <v>1.0598281100745273E-2</v>
      </c>
    </row>
    <row r="29" spans="2:3" x14ac:dyDescent="0.2">
      <c r="B29" s="428" t="s">
        <v>32</v>
      </c>
      <c r="C29" s="421">
        <v>1.3576507214571544E-2</v>
      </c>
    </row>
    <row r="30" spans="2:3" x14ac:dyDescent="0.2">
      <c r="B30" s="428" t="s">
        <v>24</v>
      </c>
      <c r="C30" s="421">
        <v>1.4384815040102458E-2</v>
      </c>
    </row>
    <row r="31" spans="2:3" x14ac:dyDescent="0.2">
      <c r="B31" s="428" t="s">
        <v>8</v>
      </c>
      <c r="C31" s="421">
        <v>1.6847757325004382E-2</v>
      </c>
    </row>
    <row r="32" spans="2:3" x14ac:dyDescent="0.2">
      <c r="B32" s="428" t="s">
        <v>20</v>
      </c>
      <c r="C32" s="421">
        <v>1.7580796097957204E-2</v>
      </c>
    </row>
    <row r="33" spans="2:3" x14ac:dyDescent="0.2">
      <c r="B33" s="428" t="s">
        <v>4</v>
      </c>
      <c r="C33" s="421">
        <v>1.8178613416744031E-2</v>
      </c>
    </row>
    <row r="34" spans="2:3" x14ac:dyDescent="0.2">
      <c r="B34" s="428" t="s">
        <v>29</v>
      </c>
      <c r="C34" s="421">
        <v>2.0108244708096069E-2</v>
      </c>
    </row>
    <row r="35" spans="2:3" x14ac:dyDescent="0.2">
      <c r="B35" s="428" t="s">
        <v>26</v>
      </c>
      <c r="C35" s="421">
        <v>2.2589744160754321E-2</v>
      </c>
    </row>
    <row r="36" spans="2:3" x14ac:dyDescent="0.2">
      <c r="B36" s="428" t="s">
        <v>11</v>
      </c>
      <c r="C36" s="421">
        <v>4.5833678416779232E-2</v>
      </c>
    </row>
    <row r="37" spans="2:3" x14ac:dyDescent="0.2">
      <c r="B37" s="431" t="s">
        <v>30</v>
      </c>
      <c r="C37" s="421">
        <v>5.638933520326072E-2</v>
      </c>
    </row>
  </sheetData>
  <mergeCells count="1">
    <mergeCell ref="H1:I1"/>
  </mergeCells>
  <hyperlinks>
    <hyperlink ref="H1:I1" location="Index!A1" display="Regresar al Índice" xr:uid="{B137DB1C-58A1-46A5-8DE5-B8EA8CF349C7}"/>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BFE14-CE00-47CB-8093-5CC39E12EE23}">
  <sheetPr codeName="Hoja4"/>
  <dimension ref="A1:I9"/>
  <sheetViews>
    <sheetView workbookViewId="0">
      <selection activeCell="B3" sqref="B3"/>
    </sheetView>
  </sheetViews>
  <sheetFormatPr baseColWidth="10" defaultRowHeight="12.75" x14ac:dyDescent="0.2"/>
  <cols>
    <col min="1" max="1" width="11.42578125" style="190"/>
    <col min="2" max="2" width="41.42578125" style="190" bestFit="1" customWidth="1"/>
    <col min="3" max="3" width="25" style="190" bestFit="1" customWidth="1"/>
    <col min="4" max="4" width="23.140625" style="190" customWidth="1"/>
    <col min="5" max="5" width="23" style="190" bestFit="1" customWidth="1"/>
    <col min="6" max="6" width="25" style="190" customWidth="1"/>
    <col min="7" max="7" width="23.140625" style="190" bestFit="1" customWidth="1"/>
    <col min="8" max="8" width="23" style="190" customWidth="1"/>
    <col min="9" max="16384" width="11.42578125" style="190"/>
  </cols>
  <sheetData>
    <row r="1" spans="1:9" ht="15" x14ac:dyDescent="0.25">
      <c r="A1" s="12" t="s">
        <v>1022</v>
      </c>
      <c r="H1" s="525" t="s">
        <v>39</v>
      </c>
      <c r="I1" s="525"/>
    </row>
    <row r="5" spans="1:9" x14ac:dyDescent="0.2">
      <c r="B5" s="159" t="s">
        <v>722</v>
      </c>
      <c r="C5" s="526" t="s">
        <v>196</v>
      </c>
      <c r="D5" s="527"/>
      <c r="E5" s="528" t="s">
        <v>197</v>
      </c>
      <c r="F5" s="527"/>
      <c r="G5" s="528" t="s">
        <v>54</v>
      </c>
      <c r="H5" s="526"/>
    </row>
    <row r="6" spans="1:9" x14ac:dyDescent="0.2">
      <c r="B6" s="153" t="s">
        <v>1077</v>
      </c>
      <c r="C6" s="160">
        <v>6231</v>
      </c>
      <c r="D6" s="161">
        <v>0.95089999999999997</v>
      </c>
      <c r="E6" s="154">
        <v>322</v>
      </c>
      <c r="F6" s="161">
        <v>4.9099999999999998E-2</v>
      </c>
      <c r="G6" s="160">
        <v>6553</v>
      </c>
      <c r="H6" s="162">
        <v>0.16689999999999999</v>
      </c>
    </row>
    <row r="7" spans="1:9" x14ac:dyDescent="0.2">
      <c r="B7" s="153" t="s">
        <v>1078</v>
      </c>
      <c r="C7" s="156">
        <v>985</v>
      </c>
      <c r="D7" s="163">
        <v>0.94710000000000005</v>
      </c>
      <c r="E7" s="156">
        <v>55</v>
      </c>
      <c r="F7" s="163">
        <v>5.2900000000000003E-2</v>
      </c>
      <c r="G7" s="164">
        <v>1040</v>
      </c>
      <c r="H7" s="165">
        <v>2.6499999999999999E-2</v>
      </c>
    </row>
    <row r="8" spans="1:9" x14ac:dyDescent="0.2">
      <c r="B8" s="153" t="s">
        <v>1079</v>
      </c>
      <c r="C8" s="160">
        <v>26989</v>
      </c>
      <c r="D8" s="161">
        <v>0.85199999999999998</v>
      </c>
      <c r="E8" s="160">
        <v>4689</v>
      </c>
      <c r="F8" s="161">
        <v>0.14799999999999999</v>
      </c>
      <c r="G8" s="160">
        <v>31678</v>
      </c>
      <c r="H8" s="162">
        <v>0.80669999999999997</v>
      </c>
    </row>
    <row r="9" spans="1:9" x14ac:dyDescent="0.2">
      <c r="B9" s="166" t="s">
        <v>54</v>
      </c>
      <c r="C9" s="167">
        <v>34205</v>
      </c>
      <c r="D9" s="168">
        <v>0.871</v>
      </c>
      <c r="E9" s="167">
        <v>5066</v>
      </c>
      <c r="F9" s="168">
        <v>0.129</v>
      </c>
      <c r="G9" s="167">
        <v>39271</v>
      </c>
      <c r="H9" s="169">
        <v>1</v>
      </c>
    </row>
  </sheetData>
  <mergeCells count="4">
    <mergeCell ref="C5:D5"/>
    <mergeCell ref="E5:F5"/>
    <mergeCell ref="G5:H5"/>
    <mergeCell ref="H1:I1"/>
  </mergeCells>
  <hyperlinks>
    <hyperlink ref="H1:I1" location="Index!A1" display="Regresar al Índice" xr:uid="{FC49BF54-CDA9-430A-95AD-D5F95B9E87F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CBEEC-4575-4675-B0C3-D7C550E8C09C}">
  <sheetPr codeName="Hoja23"/>
  <dimension ref="A1:I8"/>
  <sheetViews>
    <sheetView workbookViewId="0">
      <selection activeCell="B3" sqref="B3"/>
    </sheetView>
  </sheetViews>
  <sheetFormatPr baseColWidth="10" defaultRowHeight="12.75" x14ac:dyDescent="0.2"/>
  <cols>
    <col min="1" max="1" width="11.42578125" style="190"/>
    <col min="2" max="2" width="22.42578125" style="190" bestFit="1" customWidth="1"/>
    <col min="3" max="3" width="14.140625" style="190" bestFit="1" customWidth="1"/>
    <col min="4" max="4" width="11.5703125" style="190" bestFit="1" customWidth="1"/>
    <col min="5" max="16384" width="11.42578125" style="190"/>
  </cols>
  <sheetData>
    <row r="1" spans="1:9" ht="15" x14ac:dyDescent="0.25">
      <c r="A1" s="12" t="s">
        <v>907</v>
      </c>
      <c r="H1" s="525" t="s">
        <v>39</v>
      </c>
      <c r="I1" s="525"/>
    </row>
    <row r="2" spans="1:9" x14ac:dyDescent="0.2">
      <c r="A2" s="190" t="s">
        <v>1331</v>
      </c>
    </row>
    <row r="4" spans="1:9" x14ac:dyDescent="0.2">
      <c r="C4" s="190" t="s">
        <v>1047</v>
      </c>
      <c r="D4" s="190" t="s">
        <v>0</v>
      </c>
    </row>
    <row r="5" spans="1:9" x14ac:dyDescent="0.2">
      <c r="B5" s="428" t="s">
        <v>1048</v>
      </c>
      <c r="C5" s="418">
        <v>11779453.141999997</v>
      </c>
      <c r="D5" s="418">
        <v>781787.97900000005</v>
      </c>
      <c r="E5" s="421">
        <f>D5/C5</f>
        <v>6.636878381157707E-2</v>
      </c>
    </row>
    <row r="6" spans="1:9" x14ac:dyDescent="0.2">
      <c r="B6" s="428" t="s">
        <v>440</v>
      </c>
      <c r="C6" s="418">
        <v>5317413.6889999984</v>
      </c>
      <c r="D6" s="418">
        <v>363918.07400000002</v>
      </c>
      <c r="E6" s="421">
        <f>D6/C6</f>
        <v>6.8438924500613577E-2</v>
      </c>
    </row>
    <row r="7" spans="1:9" x14ac:dyDescent="0.2">
      <c r="B7" s="428" t="s">
        <v>1049</v>
      </c>
      <c r="C7" s="418">
        <v>593807.32799999998</v>
      </c>
      <c r="D7" s="418">
        <v>71065.243000000002</v>
      </c>
      <c r="E7" s="421">
        <f>D7/C7</f>
        <v>0.11967727518512537</v>
      </c>
    </row>
    <row r="8" spans="1:9" x14ac:dyDescent="0.2">
      <c r="D8" s="429"/>
    </row>
  </sheetData>
  <mergeCells count="1">
    <mergeCell ref="H1:I1"/>
  </mergeCells>
  <hyperlinks>
    <hyperlink ref="H1:I1" location="Index!A1" display="Regresar al Índice" xr:uid="{A3B26BA7-2A82-4E08-B300-31310ADCAD68}"/>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B1238-D838-4107-B8A6-0D14435C2A5C}">
  <sheetPr codeName="Hoja157"/>
  <dimension ref="A1:I8"/>
  <sheetViews>
    <sheetView workbookViewId="0">
      <selection activeCell="B3" sqref="B3"/>
    </sheetView>
  </sheetViews>
  <sheetFormatPr baseColWidth="10" defaultRowHeight="12.75" x14ac:dyDescent="0.2"/>
  <cols>
    <col min="1" max="1" width="11.42578125" style="190"/>
    <col min="2" max="2" width="22.42578125" style="190" bestFit="1" customWidth="1"/>
    <col min="3" max="3" width="14.140625" style="190" bestFit="1" customWidth="1"/>
    <col min="4" max="4" width="11.5703125" style="190" bestFit="1" customWidth="1"/>
    <col min="5" max="16384" width="11.42578125" style="190"/>
  </cols>
  <sheetData>
    <row r="1" spans="1:9" ht="15" x14ac:dyDescent="0.25">
      <c r="A1" s="12" t="s">
        <v>908</v>
      </c>
      <c r="H1" s="525" t="s">
        <v>39</v>
      </c>
      <c r="I1" s="525"/>
    </row>
    <row r="2" spans="1:9" x14ac:dyDescent="0.2">
      <c r="A2" s="190" t="s">
        <v>1331</v>
      </c>
    </row>
    <row r="4" spans="1:9" x14ac:dyDescent="0.2">
      <c r="C4" s="190" t="s">
        <v>1047</v>
      </c>
      <c r="D4" s="190" t="s">
        <v>0</v>
      </c>
    </row>
    <row r="5" spans="1:9" x14ac:dyDescent="0.2">
      <c r="B5" s="428" t="s">
        <v>1048</v>
      </c>
      <c r="C5" s="418">
        <v>11779453.141999997</v>
      </c>
      <c r="D5" s="418">
        <v>781787.97900000005</v>
      </c>
      <c r="E5" s="421">
        <f>D5/C5</f>
        <v>6.636878381157707E-2</v>
      </c>
    </row>
    <row r="6" spans="1:9" x14ac:dyDescent="0.2">
      <c r="B6" s="428" t="s">
        <v>440</v>
      </c>
      <c r="C6" s="418">
        <v>5317413.6889999984</v>
      </c>
      <c r="D6" s="418">
        <v>363918.07400000002</v>
      </c>
      <c r="E6" s="421">
        <f>D6/C6</f>
        <v>6.8438924500613577E-2</v>
      </c>
    </row>
    <row r="7" spans="1:9" x14ac:dyDescent="0.2">
      <c r="B7" s="428" t="s">
        <v>1049</v>
      </c>
      <c r="C7" s="418">
        <v>593807.32799999998</v>
      </c>
      <c r="D7" s="418">
        <v>71065.243000000002</v>
      </c>
      <c r="E7" s="421">
        <f>D7/C7</f>
        <v>0.11967727518512537</v>
      </c>
    </row>
    <row r="8" spans="1:9" x14ac:dyDescent="0.2">
      <c r="D8" s="429"/>
    </row>
  </sheetData>
  <mergeCells count="1">
    <mergeCell ref="H1:I1"/>
  </mergeCells>
  <hyperlinks>
    <hyperlink ref="H1:I1" location="Index!A1" display="Regresar al Índice" xr:uid="{F6D238F3-0C18-4E41-8447-E6C05674BE6C}"/>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DB9A2-2BAD-4F8F-8FEA-2D753C8ECFAA}">
  <sheetPr codeName="Hoja24"/>
  <dimension ref="A1:L39"/>
  <sheetViews>
    <sheetView zoomScale="70" zoomScaleNormal="70" workbookViewId="0">
      <selection activeCell="B3" sqref="B3"/>
    </sheetView>
  </sheetViews>
  <sheetFormatPr baseColWidth="10" defaultRowHeight="12.75" x14ac:dyDescent="0.2"/>
  <cols>
    <col min="1" max="1" width="11.42578125" style="190"/>
    <col min="2" max="2" width="17.140625" style="190" bestFit="1" customWidth="1"/>
    <col min="3" max="3" width="20.140625" style="418" bestFit="1" customWidth="1"/>
    <col min="4" max="5" width="20.140625" style="190" customWidth="1"/>
    <col min="6" max="6" width="22.42578125" style="418" bestFit="1" customWidth="1"/>
    <col min="7" max="8" width="22.42578125" style="190" customWidth="1"/>
    <col min="9" max="9" width="20" style="418" bestFit="1" customWidth="1"/>
    <col min="10" max="11" width="20" style="190" customWidth="1"/>
    <col min="12" max="12" width="14.140625" style="418" bestFit="1" customWidth="1"/>
    <col min="13" max="16384" width="11.42578125" style="190"/>
  </cols>
  <sheetData>
    <row r="1" spans="1:9" ht="15" x14ac:dyDescent="0.25">
      <c r="A1" s="12" t="s">
        <v>909</v>
      </c>
      <c r="H1" s="525" t="s">
        <v>39</v>
      </c>
      <c r="I1" s="525"/>
    </row>
    <row r="2" spans="1:9" x14ac:dyDescent="0.2">
      <c r="A2" s="190" t="s">
        <v>1331</v>
      </c>
    </row>
    <row r="5" spans="1:9" x14ac:dyDescent="0.2">
      <c r="B5" s="190" t="s">
        <v>342</v>
      </c>
      <c r="C5" s="418" t="s">
        <v>1049</v>
      </c>
    </row>
    <row r="6" spans="1:9" x14ac:dyDescent="0.2">
      <c r="B6" s="190" t="s">
        <v>9</v>
      </c>
      <c r="C6" s="418">
        <v>1235.817</v>
      </c>
    </row>
    <row r="7" spans="1:9" x14ac:dyDescent="0.2">
      <c r="B7" s="190" t="s">
        <v>24</v>
      </c>
      <c r="C7" s="418">
        <v>2115.2759999999998</v>
      </c>
    </row>
    <row r="8" spans="1:9" x14ac:dyDescent="0.2">
      <c r="B8" s="190" t="s">
        <v>30</v>
      </c>
      <c r="C8" s="418">
        <v>3420.22</v>
      </c>
    </row>
    <row r="9" spans="1:9" x14ac:dyDescent="0.2">
      <c r="B9" s="190" t="s">
        <v>11</v>
      </c>
      <c r="C9" s="418">
        <v>5027.7330000000002</v>
      </c>
    </row>
    <row r="10" spans="1:9" x14ac:dyDescent="0.2">
      <c r="B10" s="190" t="s">
        <v>5</v>
      </c>
      <c r="C10" s="418">
        <v>5442.3819999999996</v>
      </c>
    </row>
    <row r="11" spans="1:9" x14ac:dyDescent="0.2">
      <c r="B11" s="190" t="s">
        <v>6</v>
      </c>
      <c r="C11" s="418">
        <v>5799.835</v>
      </c>
    </row>
    <row r="12" spans="1:9" x14ac:dyDescent="0.2">
      <c r="B12" s="190" t="s">
        <v>20</v>
      </c>
      <c r="C12" s="418">
        <v>6357.1570000000002</v>
      </c>
    </row>
    <row r="13" spans="1:9" x14ac:dyDescent="0.2">
      <c r="B13" s="190" t="s">
        <v>18</v>
      </c>
      <c r="C13" s="418">
        <v>6543.9430000000002</v>
      </c>
    </row>
    <row r="14" spans="1:9" x14ac:dyDescent="0.2">
      <c r="B14" s="190" t="s">
        <v>19</v>
      </c>
      <c r="C14" s="418">
        <v>8558.857</v>
      </c>
    </row>
    <row r="15" spans="1:9" x14ac:dyDescent="0.2">
      <c r="B15" s="190" t="s">
        <v>28</v>
      </c>
      <c r="C15" s="418">
        <v>8659.8719999999994</v>
      </c>
    </row>
    <row r="16" spans="1:9" x14ac:dyDescent="0.2">
      <c r="B16" s="190" t="s">
        <v>3</v>
      </c>
      <c r="C16" s="418">
        <v>9057.0229999999992</v>
      </c>
    </row>
    <row r="17" spans="2:3" x14ac:dyDescent="0.2">
      <c r="B17" s="190" t="s">
        <v>23</v>
      </c>
      <c r="C17" s="418">
        <v>9812.3979999999992</v>
      </c>
    </row>
    <row r="18" spans="2:3" x14ac:dyDescent="0.2">
      <c r="B18" s="190" t="s">
        <v>16</v>
      </c>
      <c r="C18" s="418">
        <v>9893.0959999999995</v>
      </c>
    </row>
    <row r="19" spans="2:3" x14ac:dyDescent="0.2">
      <c r="B19" s="190" t="s">
        <v>32</v>
      </c>
      <c r="C19" s="418">
        <v>9985.1610000000001</v>
      </c>
    </row>
    <row r="20" spans="2:3" x14ac:dyDescent="0.2">
      <c r="B20" s="190" t="s">
        <v>15</v>
      </c>
      <c r="C20" s="418">
        <v>12645.303</v>
      </c>
    </row>
    <row r="21" spans="2:3" x14ac:dyDescent="0.2">
      <c r="B21" s="190" t="s">
        <v>33</v>
      </c>
      <c r="C21" s="418">
        <v>12656.241</v>
      </c>
    </row>
    <row r="22" spans="2:3" x14ac:dyDescent="0.2">
      <c r="B22" s="190" t="s">
        <v>10</v>
      </c>
      <c r="C22" s="418">
        <v>14031.022000000001</v>
      </c>
    </row>
    <row r="23" spans="2:3" x14ac:dyDescent="0.2">
      <c r="B23" s="190" t="s">
        <v>25</v>
      </c>
      <c r="C23" s="418">
        <v>14402.282999999999</v>
      </c>
    </row>
    <row r="24" spans="2:3" x14ac:dyDescent="0.2">
      <c r="B24" s="190" t="s">
        <v>29</v>
      </c>
      <c r="C24" s="418">
        <v>15120.083000000001</v>
      </c>
    </row>
    <row r="25" spans="2:3" x14ac:dyDescent="0.2">
      <c r="B25" s="190" t="s">
        <v>21</v>
      </c>
      <c r="C25" s="418">
        <v>15271.915999999999</v>
      </c>
    </row>
    <row r="26" spans="2:3" x14ac:dyDescent="0.2">
      <c r="B26" s="190" t="s">
        <v>4</v>
      </c>
      <c r="C26" s="418">
        <v>15730.579</v>
      </c>
    </row>
    <row r="27" spans="2:3" x14ac:dyDescent="0.2">
      <c r="B27" s="190" t="s">
        <v>12</v>
      </c>
      <c r="C27" s="418">
        <v>19221.098999999998</v>
      </c>
    </row>
    <row r="28" spans="2:3" x14ac:dyDescent="0.2">
      <c r="B28" s="190" t="s">
        <v>7</v>
      </c>
      <c r="C28" s="418">
        <v>19490.257000000001</v>
      </c>
    </row>
    <row r="29" spans="2:3" x14ac:dyDescent="0.2">
      <c r="B29" s="190" t="s">
        <v>13</v>
      </c>
      <c r="C29" s="418">
        <v>19984.168000000001</v>
      </c>
    </row>
    <row r="30" spans="2:3" x14ac:dyDescent="0.2">
      <c r="B30" s="190" t="s">
        <v>22</v>
      </c>
      <c r="C30" s="418">
        <v>24437.538</v>
      </c>
    </row>
    <row r="31" spans="2:3" x14ac:dyDescent="0.2">
      <c r="B31" s="190" t="s">
        <v>14</v>
      </c>
      <c r="C31" s="418">
        <v>26603.083999999999</v>
      </c>
    </row>
    <row r="32" spans="2:3" x14ac:dyDescent="0.2">
      <c r="B32" s="190" t="s">
        <v>8</v>
      </c>
      <c r="C32" s="418">
        <v>33803.894999999997</v>
      </c>
    </row>
    <row r="33" spans="2:10" x14ac:dyDescent="0.2">
      <c r="B33" s="190" t="s">
        <v>27</v>
      </c>
      <c r="C33" s="418">
        <v>40382.36</v>
      </c>
    </row>
    <row r="34" spans="2:10" x14ac:dyDescent="0.2">
      <c r="B34" s="190" t="s">
        <v>31</v>
      </c>
      <c r="C34" s="418">
        <v>42886.053999999996</v>
      </c>
      <c r="G34" s="421"/>
      <c r="J34" s="421"/>
    </row>
    <row r="35" spans="2:10" x14ac:dyDescent="0.2">
      <c r="B35" s="190" t="s">
        <v>26</v>
      </c>
      <c r="C35" s="418">
        <v>48634.593999999997</v>
      </c>
      <c r="D35" s="421">
        <f t="shared" ref="D35:D36" si="0">C35/$C$39</f>
        <v>8.1902987226186608E-2</v>
      </c>
      <c r="G35" s="421"/>
      <c r="J35" s="421"/>
    </row>
    <row r="36" spans="2:10" x14ac:dyDescent="0.2">
      <c r="B36" s="190" t="s">
        <v>17</v>
      </c>
      <c r="C36" s="418">
        <v>55532.839</v>
      </c>
      <c r="D36" s="421">
        <f t="shared" si="0"/>
        <v>9.3519962421211481E-2</v>
      </c>
      <c r="G36" s="421"/>
      <c r="J36" s="421"/>
    </row>
    <row r="37" spans="2:10" x14ac:dyDescent="0.2">
      <c r="B37" s="190" t="s">
        <v>0</v>
      </c>
      <c r="C37" s="418">
        <v>71065.243000000002</v>
      </c>
      <c r="D37" s="421">
        <f>C37/$C$39</f>
        <v>0.11967727518512537</v>
      </c>
      <c r="G37" s="421"/>
      <c r="J37" s="421"/>
    </row>
    <row r="39" spans="2:10" x14ac:dyDescent="0.2">
      <c r="B39" s="190" t="s">
        <v>358</v>
      </c>
      <c r="C39" s="418">
        <v>593807.32799999998</v>
      </c>
    </row>
  </sheetData>
  <mergeCells count="1">
    <mergeCell ref="H1:I1"/>
  </mergeCells>
  <hyperlinks>
    <hyperlink ref="H1:I1" location="Index!A1" display="Regresar al Índice" xr:uid="{6AD4882A-B8AA-4372-B3DA-9755E6A26CE2}"/>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F6604-3A55-44AC-A62D-E6E1148E0E0A}">
  <sheetPr codeName="Hoja25"/>
  <dimension ref="A1:I39"/>
  <sheetViews>
    <sheetView zoomScale="70" zoomScaleNormal="70" workbookViewId="0">
      <selection activeCell="B3" sqref="B3"/>
    </sheetView>
  </sheetViews>
  <sheetFormatPr baseColWidth="10" defaultRowHeight="12.75" x14ac:dyDescent="0.2"/>
  <cols>
    <col min="1" max="1" width="20.140625" style="190" customWidth="1"/>
    <col min="2" max="2" width="22.42578125" style="418" bestFit="1" customWidth="1"/>
    <col min="3" max="4" width="22.42578125" style="190" customWidth="1"/>
    <col min="5" max="5" width="20" style="418" bestFit="1" customWidth="1"/>
    <col min="6" max="7" width="20" style="190" customWidth="1"/>
    <col min="8" max="8" width="14.140625" style="418" bestFit="1" customWidth="1"/>
    <col min="9" max="16384" width="11.42578125" style="190"/>
  </cols>
  <sheetData>
    <row r="1" spans="1:9" ht="15" x14ac:dyDescent="0.25">
      <c r="A1" s="12" t="s">
        <v>910</v>
      </c>
      <c r="H1" s="554" t="s">
        <v>39</v>
      </c>
      <c r="I1" s="554"/>
    </row>
    <row r="2" spans="1:9" x14ac:dyDescent="0.2">
      <c r="A2" s="190" t="s">
        <v>1331</v>
      </c>
    </row>
    <row r="5" spans="1:9" x14ac:dyDescent="0.2">
      <c r="A5" s="190" t="s">
        <v>342</v>
      </c>
      <c r="B5" s="418" t="s">
        <v>440</v>
      </c>
    </row>
    <row r="6" spans="1:9" x14ac:dyDescent="0.2">
      <c r="A6" s="190" t="s">
        <v>19</v>
      </c>
      <c r="B6" s="418">
        <v>22061.662</v>
      </c>
    </row>
    <row r="7" spans="1:9" x14ac:dyDescent="0.2">
      <c r="A7" s="190" t="s">
        <v>11</v>
      </c>
      <c r="B7" s="418">
        <v>29061.900999999998</v>
      </c>
    </row>
    <row r="8" spans="1:9" x14ac:dyDescent="0.2">
      <c r="A8" s="190" t="s">
        <v>24</v>
      </c>
      <c r="B8" s="418">
        <v>33126.504000000001</v>
      </c>
    </row>
    <row r="9" spans="1:9" x14ac:dyDescent="0.2">
      <c r="A9" s="190" t="s">
        <v>30</v>
      </c>
      <c r="B9" s="418">
        <v>40383.625</v>
      </c>
    </row>
    <row r="10" spans="1:9" x14ac:dyDescent="0.2">
      <c r="A10" s="190" t="s">
        <v>15</v>
      </c>
      <c r="B10" s="418">
        <v>43340.684999999998</v>
      </c>
    </row>
    <row r="11" spans="1:9" x14ac:dyDescent="0.2">
      <c r="A11" s="190" t="s">
        <v>5</v>
      </c>
      <c r="B11" s="418">
        <v>44654.458999999995</v>
      </c>
    </row>
    <row r="12" spans="1:9" x14ac:dyDescent="0.2">
      <c r="A12" s="190" t="s">
        <v>7</v>
      </c>
      <c r="B12" s="418">
        <v>46809.017000000007</v>
      </c>
    </row>
    <row r="13" spans="1:9" x14ac:dyDescent="0.2">
      <c r="A13" s="190" t="s">
        <v>33</v>
      </c>
      <c r="B13" s="418">
        <v>48798.167999999998</v>
      </c>
    </row>
    <row r="14" spans="1:9" x14ac:dyDescent="0.2">
      <c r="A14" s="190" t="s">
        <v>21</v>
      </c>
      <c r="B14" s="418">
        <v>54311.238000000005</v>
      </c>
    </row>
    <row r="15" spans="1:9" x14ac:dyDescent="0.2">
      <c r="A15" s="190" t="s">
        <v>18</v>
      </c>
      <c r="B15" s="418">
        <v>60770.810999999994</v>
      </c>
    </row>
    <row r="16" spans="1:9" x14ac:dyDescent="0.2">
      <c r="A16" s="190" t="s">
        <v>12</v>
      </c>
      <c r="B16" s="418">
        <v>62622.398000000008</v>
      </c>
    </row>
    <row r="17" spans="1:2" x14ac:dyDescent="0.2">
      <c r="A17" s="190" t="s">
        <v>17</v>
      </c>
      <c r="B17" s="418">
        <v>66524.37</v>
      </c>
    </row>
    <row r="18" spans="1:2" x14ac:dyDescent="0.2">
      <c r="A18" s="190" t="s">
        <v>32</v>
      </c>
      <c r="B18" s="418">
        <v>70297.05799999999</v>
      </c>
    </row>
    <row r="19" spans="1:2" x14ac:dyDescent="0.2">
      <c r="A19" s="190" t="s">
        <v>26</v>
      </c>
      <c r="B19" s="418">
        <v>77232.195000000007</v>
      </c>
    </row>
    <row r="20" spans="1:2" x14ac:dyDescent="0.2">
      <c r="A20" s="190" t="s">
        <v>16</v>
      </c>
      <c r="B20" s="418">
        <v>84224.091</v>
      </c>
    </row>
    <row r="21" spans="1:2" x14ac:dyDescent="0.2">
      <c r="A21" s="190" t="s">
        <v>3</v>
      </c>
      <c r="B21" s="418">
        <v>92118.268000000011</v>
      </c>
    </row>
    <row r="22" spans="1:2" x14ac:dyDescent="0.2">
      <c r="A22" s="190" t="s">
        <v>25</v>
      </c>
      <c r="B22" s="418">
        <v>145155.56599999999</v>
      </c>
    </row>
    <row r="23" spans="1:2" x14ac:dyDescent="0.2">
      <c r="A23" s="190" t="s">
        <v>23</v>
      </c>
      <c r="B23" s="418">
        <v>162710.728</v>
      </c>
    </row>
    <row r="24" spans="1:2" x14ac:dyDescent="0.2">
      <c r="A24" s="190" t="s">
        <v>29</v>
      </c>
      <c r="B24" s="418">
        <v>189645.31699999998</v>
      </c>
    </row>
    <row r="25" spans="1:2" x14ac:dyDescent="0.2">
      <c r="A25" s="190" t="s">
        <v>22</v>
      </c>
      <c r="B25" s="418">
        <v>209999.16399999999</v>
      </c>
    </row>
    <row r="26" spans="1:2" x14ac:dyDescent="0.2">
      <c r="A26" s="190" t="s">
        <v>4</v>
      </c>
      <c r="B26" s="418">
        <v>220709.81899999999</v>
      </c>
    </row>
    <row r="27" spans="1:2" x14ac:dyDescent="0.2">
      <c r="A27" s="190" t="s">
        <v>8</v>
      </c>
      <c r="B27" s="418">
        <v>228841.06599999999</v>
      </c>
    </row>
    <row r="28" spans="1:2" x14ac:dyDescent="0.2">
      <c r="A28" s="190" t="s">
        <v>14</v>
      </c>
      <c r="B28" s="418">
        <v>245775.196</v>
      </c>
    </row>
    <row r="29" spans="1:2" x14ac:dyDescent="0.2">
      <c r="A29" s="190" t="s">
        <v>31</v>
      </c>
      <c r="B29" s="418">
        <v>250420.908</v>
      </c>
    </row>
    <row r="30" spans="1:2" x14ac:dyDescent="0.2">
      <c r="A30" s="190" t="s">
        <v>27</v>
      </c>
      <c r="B30" s="418">
        <v>254999.35800000001</v>
      </c>
    </row>
    <row r="31" spans="1:2" x14ac:dyDescent="0.2">
      <c r="A31" s="190" t="s">
        <v>28</v>
      </c>
      <c r="B31" s="418">
        <v>266396.38400000002</v>
      </c>
    </row>
    <row r="32" spans="1:2" x14ac:dyDescent="0.2">
      <c r="A32" s="190" t="s">
        <v>9</v>
      </c>
      <c r="B32" s="418">
        <v>295056.30399999995</v>
      </c>
    </row>
    <row r="33" spans="1:6" x14ac:dyDescent="0.2">
      <c r="A33" s="190" t="s">
        <v>10</v>
      </c>
      <c r="B33" s="418">
        <v>300497.5</v>
      </c>
    </row>
    <row r="34" spans="1:6" x14ac:dyDescent="0.2">
      <c r="A34" s="190" t="s">
        <v>0</v>
      </c>
      <c r="B34" s="418">
        <v>363918.07400000002</v>
      </c>
      <c r="C34" s="421">
        <f t="shared" ref="C34:C36" si="0">B34/$B$39</f>
        <v>6.8438924500613549E-2</v>
      </c>
      <c r="F34" s="421"/>
    </row>
    <row r="35" spans="1:6" x14ac:dyDescent="0.2">
      <c r="A35" s="190" t="s">
        <v>13</v>
      </c>
      <c r="B35" s="418">
        <v>387622.83600000001</v>
      </c>
      <c r="C35" s="421">
        <f t="shared" si="0"/>
        <v>7.2896874057752095E-2</v>
      </c>
      <c r="F35" s="421"/>
    </row>
    <row r="36" spans="1:6" x14ac:dyDescent="0.2">
      <c r="A36" s="190" t="s">
        <v>6</v>
      </c>
      <c r="B36" s="418">
        <v>435477.85200000001</v>
      </c>
      <c r="C36" s="421">
        <f t="shared" si="0"/>
        <v>8.189655299922631E-2</v>
      </c>
      <c r="F36" s="421"/>
    </row>
    <row r="37" spans="1:6" x14ac:dyDescent="0.2">
      <c r="A37" s="190" t="s">
        <v>20</v>
      </c>
      <c r="B37" s="418">
        <v>483851.16700000007</v>
      </c>
      <c r="C37" s="421">
        <f>B37/$B$39</f>
        <v>9.0993703950650068E-2</v>
      </c>
      <c r="F37" s="421"/>
    </row>
    <row r="39" spans="1:6" x14ac:dyDescent="0.2">
      <c r="A39" s="190" t="s">
        <v>358</v>
      </c>
      <c r="B39" s="418">
        <v>5317413.6890000002</v>
      </c>
    </row>
  </sheetData>
  <mergeCells count="1">
    <mergeCell ref="H1:I1"/>
  </mergeCells>
  <hyperlinks>
    <hyperlink ref="H1:I1" location="Index!A1" display="Regresar al Índice" xr:uid="{684217DC-E72E-4D99-9BCA-596C7BA566AE}"/>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6C61-541D-41F4-B726-5BCCEC4C056E}">
  <sheetPr codeName="Hoja26"/>
  <dimension ref="A1:I39"/>
  <sheetViews>
    <sheetView zoomScale="70" zoomScaleNormal="70" workbookViewId="0">
      <selection activeCell="B3" sqref="B3"/>
    </sheetView>
  </sheetViews>
  <sheetFormatPr baseColWidth="10" defaultRowHeight="12.75" x14ac:dyDescent="0.2"/>
  <cols>
    <col min="1" max="1" width="22.42578125" style="190" customWidth="1"/>
    <col min="2" max="2" width="20" style="418" bestFit="1" customWidth="1"/>
    <col min="3" max="4" width="20" style="190" customWidth="1"/>
    <col min="5" max="5" width="14.140625" style="418" bestFit="1" customWidth="1"/>
    <col min="6" max="16384" width="11.42578125" style="190"/>
  </cols>
  <sheetData>
    <row r="1" spans="1:9" ht="15" x14ac:dyDescent="0.25">
      <c r="A1" s="12" t="s">
        <v>911</v>
      </c>
      <c r="H1" s="525" t="s">
        <v>39</v>
      </c>
      <c r="I1" s="525"/>
    </row>
    <row r="2" spans="1:9" x14ac:dyDescent="0.2">
      <c r="A2" s="190" t="s">
        <v>1331</v>
      </c>
    </row>
    <row r="5" spans="1:9" x14ac:dyDescent="0.2">
      <c r="A5" s="190" t="s">
        <v>342</v>
      </c>
      <c r="B5" s="418" t="s">
        <v>1048</v>
      </c>
    </row>
    <row r="6" spans="1:9" x14ac:dyDescent="0.2">
      <c r="A6" s="190" t="s">
        <v>30</v>
      </c>
      <c r="B6" s="418">
        <v>60849.415999999997</v>
      </c>
    </row>
    <row r="7" spans="1:9" x14ac:dyDescent="0.2">
      <c r="A7" s="190" t="s">
        <v>11</v>
      </c>
      <c r="B7" s="418">
        <v>75405.909</v>
      </c>
    </row>
    <row r="8" spans="1:9" x14ac:dyDescent="0.2">
      <c r="A8" s="190" t="s">
        <v>6</v>
      </c>
      <c r="B8" s="418">
        <v>76634.027999999991</v>
      </c>
    </row>
    <row r="9" spans="1:9" x14ac:dyDescent="0.2">
      <c r="A9" s="190" t="s">
        <v>19</v>
      </c>
      <c r="B9" s="418">
        <v>90013.498999999982</v>
      </c>
    </row>
    <row r="10" spans="1:9" x14ac:dyDescent="0.2">
      <c r="A10" s="190" t="s">
        <v>33</v>
      </c>
      <c r="B10" s="418">
        <v>91037.311999999991</v>
      </c>
    </row>
    <row r="11" spans="1:9" x14ac:dyDescent="0.2">
      <c r="A11" s="190" t="s">
        <v>5</v>
      </c>
      <c r="B11" s="418">
        <v>107715.77</v>
      </c>
    </row>
    <row r="12" spans="1:9" x14ac:dyDescent="0.2">
      <c r="A12" s="190" t="s">
        <v>3</v>
      </c>
      <c r="B12" s="418">
        <v>121867.88800000001</v>
      </c>
    </row>
    <row r="13" spans="1:9" x14ac:dyDescent="0.2">
      <c r="A13" s="190" t="s">
        <v>12</v>
      </c>
      <c r="B13" s="418">
        <v>122855.34699999999</v>
      </c>
    </row>
    <row r="14" spans="1:9" x14ac:dyDescent="0.2">
      <c r="A14" s="190" t="s">
        <v>18</v>
      </c>
      <c r="B14" s="418">
        <v>133011.367</v>
      </c>
    </row>
    <row r="15" spans="1:9" x14ac:dyDescent="0.2">
      <c r="A15" s="190" t="s">
        <v>28</v>
      </c>
      <c r="B15" s="418">
        <v>173499.03099999999</v>
      </c>
    </row>
    <row r="16" spans="1:9" x14ac:dyDescent="0.2">
      <c r="A16" s="190" t="s">
        <v>16</v>
      </c>
      <c r="B16" s="418">
        <v>177243.046</v>
      </c>
    </row>
    <row r="17" spans="1:2" x14ac:dyDescent="0.2">
      <c r="A17" s="190" t="s">
        <v>21</v>
      </c>
      <c r="B17" s="418">
        <v>182702.17100000003</v>
      </c>
    </row>
    <row r="18" spans="1:2" x14ac:dyDescent="0.2">
      <c r="A18" s="190" t="s">
        <v>32</v>
      </c>
      <c r="B18" s="418">
        <v>184435.992</v>
      </c>
    </row>
    <row r="19" spans="1:2" x14ac:dyDescent="0.2">
      <c r="A19" s="190" t="s">
        <v>15</v>
      </c>
      <c r="B19" s="418">
        <v>184574.43700000001</v>
      </c>
    </row>
    <row r="20" spans="1:2" x14ac:dyDescent="0.2">
      <c r="A20" s="190" t="s">
        <v>7</v>
      </c>
      <c r="B20" s="418">
        <v>194193.83300000001</v>
      </c>
    </row>
    <row r="21" spans="1:2" x14ac:dyDescent="0.2">
      <c r="A21" s="190" t="s">
        <v>25</v>
      </c>
      <c r="B21" s="418">
        <v>210235.11499999999</v>
      </c>
    </row>
    <row r="22" spans="1:2" x14ac:dyDescent="0.2">
      <c r="A22" s="190" t="s">
        <v>23</v>
      </c>
      <c r="B22" s="418">
        <v>231382.09800000003</v>
      </c>
    </row>
    <row r="23" spans="1:2" x14ac:dyDescent="0.2">
      <c r="A23" s="190" t="s">
        <v>24</v>
      </c>
      <c r="B23" s="418">
        <v>255098.91399999996</v>
      </c>
    </row>
    <row r="24" spans="1:2" x14ac:dyDescent="0.2">
      <c r="A24" s="190" t="s">
        <v>26</v>
      </c>
      <c r="B24" s="418">
        <v>273536.663</v>
      </c>
    </row>
    <row r="25" spans="1:2" x14ac:dyDescent="0.2">
      <c r="A25" s="190" t="s">
        <v>27</v>
      </c>
      <c r="B25" s="418">
        <v>284551.34299999999</v>
      </c>
    </row>
    <row r="26" spans="1:2" x14ac:dyDescent="0.2">
      <c r="A26" s="190" t="s">
        <v>10</v>
      </c>
      <c r="B26" s="418">
        <v>291272.19400000002</v>
      </c>
    </row>
    <row r="27" spans="1:2" x14ac:dyDescent="0.2">
      <c r="A27" s="190" t="s">
        <v>17</v>
      </c>
      <c r="B27" s="418">
        <v>301964.12399999995</v>
      </c>
    </row>
    <row r="28" spans="1:2" x14ac:dyDescent="0.2">
      <c r="A28" s="190" t="s">
        <v>8</v>
      </c>
      <c r="B28" s="418">
        <v>310934.30000000005</v>
      </c>
    </row>
    <row r="29" spans="1:2" x14ac:dyDescent="0.2">
      <c r="A29" s="190" t="s">
        <v>29</v>
      </c>
      <c r="B29" s="418">
        <v>313682.62999999995</v>
      </c>
    </row>
    <row r="30" spans="1:2" x14ac:dyDescent="0.2">
      <c r="A30" s="190" t="s">
        <v>4</v>
      </c>
      <c r="B30" s="418">
        <v>339869.85800000001</v>
      </c>
    </row>
    <row r="31" spans="1:2" x14ac:dyDescent="0.2">
      <c r="A31" s="190" t="s">
        <v>22</v>
      </c>
      <c r="B31" s="418">
        <v>364695.05</v>
      </c>
    </row>
    <row r="32" spans="1:2" x14ac:dyDescent="0.2">
      <c r="A32" s="190" t="s">
        <v>14</v>
      </c>
      <c r="B32" s="418">
        <v>433637.61999999994</v>
      </c>
    </row>
    <row r="33" spans="1:3" x14ac:dyDescent="0.2">
      <c r="A33" s="190" t="s">
        <v>31</v>
      </c>
      <c r="B33" s="418">
        <v>509450.95100000006</v>
      </c>
    </row>
    <row r="34" spans="1:3" x14ac:dyDescent="0.2">
      <c r="A34" s="190" t="s">
        <v>0</v>
      </c>
      <c r="B34" s="418">
        <v>781787.97900000005</v>
      </c>
      <c r="C34" s="421">
        <f t="shared" ref="C34:C36" si="0">B34/$B$39</f>
        <v>6.6368783811577042E-2</v>
      </c>
    </row>
    <row r="35" spans="1:3" x14ac:dyDescent="0.2">
      <c r="A35" s="190" t="s">
        <v>20</v>
      </c>
      <c r="B35" s="418">
        <v>887317.55900000001</v>
      </c>
      <c r="C35" s="421">
        <f t="shared" si="0"/>
        <v>7.5327568122516814E-2</v>
      </c>
    </row>
    <row r="36" spans="1:3" x14ac:dyDescent="0.2">
      <c r="A36" s="190" t="s">
        <v>13</v>
      </c>
      <c r="B36" s="418">
        <v>1170728.3280000002</v>
      </c>
      <c r="C36" s="421">
        <f t="shared" si="0"/>
        <v>9.938732417260801E-2</v>
      </c>
    </row>
    <row r="37" spans="1:3" x14ac:dyDescent="0.2">
      <c r="A37" s="190" t="s">
        <v>9</v>
      </c>
      <c r="B37" s="418">
        <v>2843269.37</v>
      </c>
      <c r="C37" s="421">
        <f>B37/$B$39</f>
        <v>0.2413753283556293</v>
      </c>
    </row>
    <row r="39" spans="1:3" x14ac:dyDescent="0.2">
      <c r="A39" s="190" t="s">
        <v>358</v>
      </c>
      <c r="B39" s="418">
        <v>11779453.142000003</v>
      </c>
    </row>
  </sheetData>
  <mergeCells count="1">
    <mergeCell ref="H1:I1"/>
  </mergeCells>
  <hyperlinks>
    <hyperlink ref="H1:I1" location="Index!A1" display="Regresar al Índice" xr:uid="{E2D48891-D11F-431D-81B3-E74D2CA563C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67A1-6AAC-47BA-A35D-C27C55D621A0}">
  <sheetPr codeName="Hoja27"/>
  <dimension ref="A1:I281"/>
  <sheetViews>
    <sheetView workbookViewId="0">
      <selection activeCell="B3" sqref="B3"/>
    </sheetView>
  </sheetViews>
  <sheetFormatPr baseColWidth="10" defaultRowHeight="12.75" x14ac:dyDescent="0.2"/>
  <cols>
    <col min="1" max="1" width="11.42578125" style="190"/>
    <col min="2" max="2" width="11.28515625" style="190" bestFit="1" customWidth="1"/>
    <col min="3" max="3" width="11.5703125" style="418" bestFit="1" customWidth="1"/>
    <col min="4" max="16384" width="11.42578125" style="190"/>
  </cols>
  <sheetData>
    <row r="1" spans="1:9" ht="15" x14ac:dyDescent="0.25">
      <c r="A1" s="12" t="s">
        <v>912</v>
      </c>
      <c r="H1" s="525" t="s">
        <v>39</v>
      </c>
      <c r="I1" s="525"/>
    </row>
    <row r="6" spans="1:9" x14ac:dyDescent="0.2">
      <c r="B6" s="190" t="s">
        <v>788</v>
      </c>
      <c r="C6" s="418" t="s">
        <v>789</v>
      </c>
    </row>
    <row r="7" spans="1:9" x14ac:dyDescent="0.2">
      <c r="B7" s="427">
        <v>35796</v>
      </c>
      <c r="C7" s="418">
        <v>25179</v>
      </c>
    </row>
    <row r="8" spans="1:9" x14ac:dyDescent="0.2">
      <c r="B8" s="427">
        <v>35827</v>
      </c>
      <c r="C8" s="418">
        <v>25988</v>
      </c>
    </row>
    <row r="9" spans="1:9" x14ac:dyDescent="0.2">
      <c r="B9" s="427">
        <v>35855</v>
      </c>
      <c r="C9" s="418">
        <v>26341</v>
      </c>
    </row>
    <row r="10" spans="1:9" x14ac:dyDescent="0.2">
      <c r="B10" s="427">
        <v>35886</v>
      </c>
      <c r="C10" s="418">
        <v>26282</v>
      </c>
    </row>
    <row r="11" spans="1:9" x14ac:dyDescent="0.2">
      <c r="B11" s="427">
        <v>35916</v>
      </c>
      <c r="C11" s="418">
        <v>26676</v>
      </c>
    </row>
    <row r="12" spans="1:9" x14ac:dyDescent="0.2">
      <c r="B12" s="427">
        <v>35947</v>
      </c>
      <c r="C12" s="418">
        <v>27191</v>
      </c>
    </row>
    <row r="13" spans="1:9" x14ac:dyDescent="0.2">
      <c r="B13" s="427">
        <v>35977</v>
      </c>
      <c r="C13" s="418">
        <v>27278</v>
      </c>
    </row>
    <row r="14" spans="1:9" x14ac:dyDescent="0.2">
      <c r="B14" s="427">
        <v>36008</v>
      </c>
      <c r="C14" s="418">
        <v>27162</v>
      </c>
    </row>
    <row r="15" spans="1:9" x14ac:dyDescent="0.2">
      <c r="B15" s="427">
        <v>36039</v>
      </c>
      <c r="C15" s="418">
        <v>26885</v>
      </c>
    </row>
    <row r="16" spans="1:9" x14ac:dyDescent="0.2">
      <c r="B16" s="427">
        <v>36069</v>
      </c>
      <c r="C16" s="418">
        <v>26988</v>
      </c>
    </row>
    <row r="17" spans="2:3" x14ac:dyDescent="0.2">
      <c r="B17" s="427">
        <v>36100</v>
      </c>
      <c r="C17" s="418">
        <v>26862</v>
      </c>
    </row>
    <row r="18" spans="2:3" x14ac:dyDescent="0.2">
      <c r="B18" s="427">
        <v>36130</v>
      </c>
      <c r="C18" s="418">
        <v>25632</v>
      </c>
    </row>
    <row r="19" spans="2:3" x14ac:dyDescent="0.2">
      <c r="B19" s="427">
        <v>36161</v>
      </c>
      <c r="C19" s="418">
        <v>25889</v>
      </c>
    </row>
    <row r="20" spans="2:3" x14ac:dyDescent="0.2">
      <c r="B20" s="427">
        <v>36192</v>
      </c>
      <c r="C20" s="418">
        <v>25931</v>
      </c>
    </row>
    <row r="21" spans="2:3" x14ac:dyDescent="0.2">
      <c r="B21" s="427">
        <v>36220</v>
      </c>
      <c r="C21" s="418">
        <v>25762</v>
      </c>
    </row>
    <row r="22" spans="2:3" x14ac:dyDescent="0.2">
      <c r="B22" s="427">
        <v>36251</v>
      </c>
      <c r="C22" s="418">
        <v>26466</v>
      </c>
    </row>
    <row r="23" spans="2:3" x14ac:dyDescent="0.2">
      <c r="B23" s="427">
        <v>36281</v>
      </c>
      <c r="C23" s="418">
        <v>25978</v>
      </c>
    </row>
    <row r="24" spans="2:3" x14ac:dyDescent="0.2">
      <c r="B24" s="427">
        <v>36312</v>
      </c>
      <c r="C24" s="418">
        <v>26190</v>
      </c>
    </row>
    <row r="25" spans="2:3" x14ac:dyDescent="0.2">
      <c r="B25" s="427">
        <v>36342</v>
      </c>
      <c r="C25" s="418">
        <v>26729</v>
      </c>
    </row>
    <row r="26" spans="2:3" x14ac:dyDescent="0.2">
      <c r="B26" s="427">
        <v>36373</v>
      </c>
      <c r="C26" s="418">
        <v>26854</v>
      </c>
    </row>
    <row r="27" spans="2:3" x14ac:dyDescent="0.2">
      <c r="B27" s="427">
        <v>36404</v>
      </c>
      <c r="C27" s="418">
        <v>26901</v>
      </c>
    </row>
    <row r="28" spans="2:3" x14ac:dyDescent="0.2">
      <c r="B28" s="427">
        <v>36434</v>
      </c>
      <c r="C28" s="418">
        <v>27075</v>
      </c>
    </row>
    <row r="29" spans="2:3" x14ac:dyDescent="0.2">
      <c r="B29" s="427">
        <v>36465</v>
      </c>
      <c r="C29" s="418">
        <v>27593</v>
      </c>
    </row>
    <row r="30" spans="2:3" x14ac:dyDescent="0.2">
      <c r="B30" s="427">
        <v>36495</v>
      </c>
      <c r="C30" s="418">
        <v>26955</v>
      </c>
    </row>
    <row r="31" spans="2:3" x14ac:dyDescent="0.2">
      <c r="B31" s="427">
        <v>36526</v>
      </c>
      <c r="C31" s="418">
        <v>26932</v>
      </c>
    </row>
    <row r="32" spans="2:3" x14ac:dyDescent="0.2">
      <c r="B32" s="427">
        <v>36557</v>
      </c>
      <c r="C32" s="418">
        <v>27533</v>
      </c>
    </row>
    <row r="33" spans="2:3" x14ac:dyDescent="0.2">
      <c r="B33" s="427">
        <v>36586</v>
      </c>
      <c r="C33" s="418">
        <v>28081</v>
      </c>
    </row>
    <row r="34" spans="2:3" x14ac:dyDescent="0.2">
      <c r="B34" s="427">
        <v>36617</v>
      </c>
      <c r="C34" s="418">
        <v>28068</v>
      </c>
    </row>
    <row r="35" spans="2:3" x14ac:dyDescent="0.2">
      <c r="B35" s="427">
        <v>36647</v>
      </c>
      <c r="C35" s="418">
        <v>27932</v>
      </c>
    </row>
    <row r="36" spans="2:3" x14ac:dyDescent="0.2">
      <c r="B36" s="427">
        <v>36678</v>
      </c>
      <c r="C36" s="418">
        <v>27768</v>
      </c>
    </row>
    <row r="37" spans="2:3" x14ac:dyDescent="0.2">
      <c r="B37" s="427">
        <v>36708</v>
      </c>
      <c r="C37" s="418">
        <v>27977</v>
      </c>
    </row>
    <row r="38" spans="2:3" x14ac:dyDescent="0.2">
      <c r="B38" s="427">
        <v>36739</v>
      </c>
      <c r="C38" s="418">
        <v>28083</v>
      </c>
    </row>
    <row r="39" spans="2:3" x14ac:dyDescent="0.2">
      <c r="B39" s="427">
        <v>36770</v>
      </c>
      <c r="C39" s="418">
        <v>28172</v>
      </c>
    </row>
    <row r="40" spans="2:3" x14ac:dyDescent="0.2">
      <c r="B40" s="427">
        <v>36800</v>
      </c>
      <c r="C40" s="418">
        <v>28101</v>
      </c>
    </row>
    <row r="41" spans="2:3" x14ac:dyDescent="0.2">
      <c r="B41" s="427">
        <v>36831</v>
      </c>
      <c r="C41" s="418">
        <v>28293</v>
      </c>
    </row>
    <row r="42" spans="2:3" x14ac:dyDescent="0.2">
      <c r="B42" s="427">
        <v>36861</v>
      </c>
      <c r="C42" s="418">
        <v>27503</v>
      </c>
    </row>
    <row r="43" spans="2:3" x14ac:dyDescent="0.2">
      <c r="B43" s="427">
        <v>36892</v>
      </c>
      <c r="C43" s="418">
        <v>27810</v>
      </c>
    </row>
    <row r="44" spans="2:3" x14ac:dyDescent="0.2">
      <c r="B44" s="427">
        <v>36923</v>
      </c>
      <c r="C44" s="418">
        <v>28418</v>
      </c>
    </row>
    <row r="45" spans="2:3" x14ac:dyDescent="0.2">
      <c r="B45" s="427">
        <v>36951</v>
      </c>
      <c r="C45" s="418">
        <v>28284</v>
      </c>
    </row>
    <row r="46" spans="2:3" x14ac:dyDescent="0.2">
      <c r="B46" s="427">
        <v>36982</v>
      </c>
      <c r="C46" s="418">
        <v>28270</v>
      </c>
    </row>
    <row r="47" spans="2:3" x14ac:dyDescent="0.2">
      <c r="B47" s="427">
        <v>37012</v>
      </c>
      <c r="C47" s="418">
        <v>27847</v>
      </c>
    </row>
    <row r="48" spans="2:3" x14ac:dyDescent="0.2">
      <c r="B48" s="427">
        <v>37043</v>
      </c>
      <c r="C48" s="418">
        <v>27368</v>
      </c>
    </row>
    <row r="49" spans="2:3" x14ac:dyDescent="0.2">
      <c r="B49" s="427">
        <v>37073</v>
      </c>
      <c r="C49" s="418">
        <v>27408</v>
      </c>
    </row>
    <row r="50" spans="2:3" x14ac:dyDescent="0.2">
      <c r="B50" s="427">
        <v>37104</v>
      </c>
      <c r="C50" s="418">
        <v>26903</v>
      </c>
    </row>
    <row r="51" spans="2:3" x14ac:dyDescent="0.2">
      <c r="B51" s="427">
        <v>37135</v>
      </c>
      <c r="C51" s="418">
        <v>26737</v>
      </c>
    </row>
    <row r="52" spans="2:3" x14ac:dyDescent="0.2">
      <c r="B52" s="427">
        <v>37165</v>
      </c>
      <c r="C52" s="418">
        <v>26985</v>
      </c>
    </row>
    <row r="53" spans="2:3" x14ac:dyDescent="0.2">
      <c r="B53" s="427">
        <v>37196</v>
      </c>
      <c r="C53" s="418">
        <v>27014</v>
      </c>
    </row>
    <row r="54" spans="2:3" x14ac:dyDescent="0.2">
      <c r="B54" s="427">
        <v>37226</v>
      </c>
      <c r="C54" s="418">
        <v>25574</v>
      </c>
    </row>
    <row r="55" spans="2:3" x14ac:dyDescent="0.2">
      <c r="B55" s="427">
        <v>37257</v>
      </c>
      <c r="C55" s="418">
        <v>25755</v>
      </c>
    </row>
    <row r="56" spans="2:3" x14ac:dyDescent="0.2">
      <c r="B56" s="427">
        <v>37288</v>
      </c>
      <c r="C56" s="418">
        <v>26007</v>
      </c>
    </row>
    <row r="57" spans="2:3" x14ac:dyDescent="0.2">
      <c r="B57" s="427">
        <v>37316</v>
      </c>
      <c r="C57" s="418">
        <v>25738</v>
      </c>
    </row>
    <row r="58" spans="2:3" x14ac:dyDescent="0.2">
      <c r="B58" s="427">
        <v>37347</v>
      </c>
      <c r="C58" s="418">
        <v>26077</v>
      </c>
    </row>
    <row r="59" spans="2:3" x14ac:dyDescent="0.2">
      <c r="B59" s="427">
        <v>37377</v>
      </c>
      <c r="C59" s="418">
        <v>26044</v>
      </c>
    </row>
    <row r="60" spans="2:3" x14ac:dyDescent="0.2">
      <c r="B60" s="427">
        <v>37408</v>
      </c>
      <c r="C60" s="418">
        <v>25919</v>
      </c>
    </row>
    <row r="61" spans="2:3" x14ac:dyDescent="0.2">
      <c r="B61" s="427">
        <v>37438</v>
      </c>
      <c r="C61" s="418">
        <v>25903</v>
      </c>
    </row>
    <row r="62" spans="2:3" x14ac:dyDescent="0.2">
      <c r="B62" s="427">
        <v>37469</v>
      </c>
      <c r="C62" s="418">
        <v>26454</v>
      </c>
    </row>
    <row r="63" spans="2:3" x14ac:dyDescent="0.2">
      <c r="B63" s="427">
        <v>37500</v>
      </c>
      <c r="C63" s="418">
        <v>26637</v>
      </c>
    </row>
    <row r="64" spans="2:3" x14ac:dyDescent="0.2">
      <c r="B64" s="427">
        <v>37530</v>
      </c>
      <c r="C64" s="418">
        <v>26067</v>
      </c>
    </row>
    <row r="65" spans="2:3" x14ac:dyDescent="0.2">
      <c r="B65" s="427">
        <v>37561</v>
      </c>
      <c r="C65" s="418">
        <v>25821</v>
      </c>
    </row>
    <row r="66" spans="2:3" x14ac:dyDescent="0.2">
      <c r="B66" s="427">
        <v>37591</v>
      </c>
      <c r="C66" s="418">
        <v>25186</v>
      </c>
    </row>
    <row r="67" spans="2:3" x14ac:dyDescent="0.2">
      <c r="B67" s="427">
        <v>37622</v>
      </c>
      <c r="C67" s="418">
        <v>25149</v>
      </c>
    </row>
    <row r="68" spans="2:3" x14ac:dyDescent="0.2">
      <c r="B68" s="427">
        <v>37653</v>
      </c>
      <c r="C68" s="418">
        <v>25353</v>
      </c>
    </row>
    <row r="69" spans="2:3" x14ac:dyDescent="0.2">
      <c r="B69" s="427">
        <v>37681</v>
      </c>
      <c r="C69" s="418">
        <v>24979</v>
      </c>
    </row>
    <row r="70" spans="2:3" x14ac:dyDescent="0.2">
      <c r="B70" s="427">
        <v>37712</v>
      </c>
      <c r="C70" s="418">
        <v>24656</v>
      </c>
    </row>
    <row r="71" spans="2:3" x14ac:dyDescent="0.2">
      <c r="B71" s="427">
        <v>37742</v>
      </c>
      <c r="C71" s="418">
        <v>24169</v>
      </c>
    </row>
    <row r="72" spans="2:3" x14ac:dyDescent="0.2">
      <c r="B72" s="427">
        <v>37773</v>
      </c>
      <c r="C72" s="418">
        <v>24063</v>
      </c>
    </row>
    <row r="73" spans="2:3" x14ac:dyDescent="0.2">
      <c r="B73" s="427">
        <v>37803</v>
      </c>
      <c r="C73" s="418">
        <v>23758</v>
      </c>
    </row>
    <row r="74" spans="2:3" x14ac:dyDescent="0.2">
      <c r="B74" s="427">
        <v>37834</v>
      </c>
      <c r="C74" s="418">
        <v>23241</v>
      </c>
    </row>
    <row r="75" spans="2:3" x14ac:dyDescent="0.2">
      <c r="B75" s="427">
        <v>37865</v>
      </c>
      <c r="C75" s="418">
        <v>23325</v>
      </c>
    </row>
    <row r="76" spans="2:3" x14ac:dyDescent="0.2">
      <c r="B76" s="427">
        <v>37895</v>
      </c>
      <c r="C76" s="418">
        <v>23172</v>
      </c>
    </row>
    <row r="77" spans="2:3" x14ac:dyDescent="0.2">
      <c r="B77" s="427">
        <v>37926</v>
      </c>
      <c r="C77" s="418">
        <v>23163</v>
      </c>
    </row>
    <row r="78" spans="2:3" x14ac:dyDescent="0.2">
      <c r="B78" s="427">
        <v>37956</v>
      </c>
      <c r="C78" s="418">
        <v>22647</v>
      </c>
    </row>
    <row r="79" spans="2:3" x14ac:dyDescent="0.2">
      <c r="B79" s="427">
        <v>37987</v>
      </c>
      <c r="C79" s="418">
        <v>22650</v>
      </c>
    </row>
    <row r="80" spans="2:3" x14ac:dyDescent="0.2">
      <c r="B80" s="427">
        <v>38018</v>
      </c>
      <c r="C80" s="418">
        <v>22810</v>
      </c>
    </row>
    <row r="81" spans="2:3" x14ac:dyDescent="0.2">
      <c r="B81" s="427">
        <v>38047</v>
      </c>
      <c r="C81" s="418">
        <v>23196</v>
      </c>
    </row>
    <row r="82" spans="2:3" x14ac:dyDescent="0.2">
      <c r="B82" s="427">
        <v>38078</v>
      </c>
      <c r="C82" s="418">
        <v>23040</v>
      </c>
    </row>
    <row r="83" spans="2:3" x14ac:dyDescent="0.2">
      <c r="B83" s="427">
        <v>38108</v>
      </c>
      <c r="C83" s="418">
        <v>22975</v>
      </c>
    </row>
    <row r="84" spans="2:3" x14ac:dyDescent="0.2">
      <c r="B84" s="427">
        <v>38139</v>
      </c>
      <c r="C84" s="418">
        <v>22738</v>
      </c>
    </row>
    <row r="85" spans="2:3" x14ac:dyDescent="0.2">
      <c r="B85" s="427">
        <v>38169</v>
      </c>
      <c r="C85" s="418">
        <v>22614</v>
      </c>
    </row>
    <row r="86" spans="2:3" x14ac:dyDescent="0.2">
      <c r="B86" s="427">
        <v>38200</v>
      </c>
      <c r="C86" s="418">
        <v>22500</v>
      </c>
    </row>
    <row r="87" spans="2:3" x14ac:dyDescent="0.2">
      <c r="B87" s="427">
        <v>38231</v>
      </c>
      <c r="C87" s="418">
        <v>22294</v>
      </c>
    </row>
    <row r="88" spans="2:3" x14ac:dyDescent="0.2">
      <c r="B88" s="427">
        <v>38261</v>
      </c>
      <c r="C88" s="418">
        <v>22403</v>
      </c>
    </row>
    <row r="89" spans="2:3" x14ac:dyDescent="0.2">
      <c r="B89" s="427">
        <v>38292</v>
      </c>
      <c r="C89" s="418">
        <v>22915</v>
      </c>
    </row>
    <row r="90" spans="2:3" x14ac:dyDescent="0.2">
      <c r="B90" s="427">
        <v>38322</v>
      </c>
      <c r="C90" s="418">
        <v>22174</v>
      </c>
    </row>
    <row r="91" spans="2:3" x14ac:dyDescent="0.2">
      <c r="B91" s="427">
        <v>38353</v>
      </c>
      <c r="C91" s="418">
        <v>22920</v>
      </c>
    </row>
    <row r="92" spans="2:3" x14ac:dyDescent="0.2">
      <c r="B92" s="427">
        <v>38384</v>
      </c>
      <c r="C92" s="418">
        <v>23192</v>
      </c>
    </row>
    <row r="93" spans="2:3" x14ac:dyDescent="0.2">
      <c r="B93" s="427">
        <v>38412</v>
      </c>
      <c r="C93" s="418">
        <v>23039</v>
      </c>
    </row>
    <row r="94" spans="2:3" x14ac:dyDescent="0.2">
      <c r="B94" s="427">
        <v>38443</v>
      </c>
      <c r="C94" s="418">
        <v>22942</v>
      </c>
    </row>
    <row r="95" spans="2:3" x14ac:dyDescent="0.2">
      <c r="B95" s="427">
        <v>38473</v>
      </c>
      <c r="C95" s="418">
        <v>23034</v>
      </c>
    </row>
    <row r="96" spans="2:3" x14ac:dyDescent="0.2">
      <c r="B96" s="427">
        <v>38504</v>
      </c>
      <c r="C96" s="418">
        <v>22965</v>
      </c>
    </row>
    <row r="97" spans="2:3" x14ac:dyDescent="0.2">
      <c r="B97" s="427">
        <v>38534</v>
      </c>
      <c r="C97" s="418">
        <v>22346</v>
      </c>
    </row>
    <row r="98" spans="2:3" x14ac:dyDescent="0.2">
      <c r="B98" s="427">
        <v>38565</v>
      </c>
      <c r="C98" s="418">
        <v>22190</v>
      </c>
    </row>
    <row r="99" spans="2:3" x14ac:dyDescent="0.2">
      <c r="B99" s="427">
        <v>38596</v>
      </c>
      <c r="C99" s="418">
        <v>22869</v>
      </c>
    </row>
    <row r="100" spans="2:3" x14ac:dyDescent="0.2">
      <c r="B100" s="427">
        <v>38626</v>
      </c>
      <c r="C100" s="418">
        <v>22413</v>
      </c>
    </row>
    <row r="101" spans="2:3" x14ac:dyDescent="0.2">
      <c r="B101" s="427">
        <v>38657</v>
      </c>
      <c r="C101" s="418">
        <v>22715</v>
      </c>
    </row>
    <row r="102" spans="2:3" x14ac:dyDescent="0.2">
      <c r="B102" s="427">
        <v>38687</v>
      </c>
      <c r="C102" s="418">
        <v>22002</v>
      </c>
    </row>
    <row r="103" spans="2:3" x14ac:dyDescent="0.2">
      <c r="B103" s="427">
        <v>38718</v>
      </c>
      <c r="C103" s="418">
        <v>22526</v>
      </c>
    </row>
    <row r="104" spans="2:3" x14ac:dyDescent="0.2">
      <c r="B104" s="427">
        <v>38749</v>
      </c>
      <c r="C104" s="418">
        <v>22653</v>
      </c>
    </row>
    <row r="105" spans="2:3" x14ac:dyDescent="0.2">
      <c r="B105" s="427">
        <v>38777</v>
      </c>
      <c r="C105" s="418">
        <v>23078</v>
      </c>
    </row>
    <row r="106" spans="2:3" x14ac:dyDescent="0.2">
      <c r="B106" s="427">
        <v>38808</v>
      </c>
      <c r="C106" s="418">
        <v>23168</v>
      </c>
    </row>
    <row r="107" spans="2:3" x14ac:dyDescent="0.2">
      <c r="B107" s="427">
        <v>38838</v>
      </c>
      <c r="C107" s="418">
        <v>23253</v>
      </c>
    </row>
    <row r="108" spans="2:3" x14ac:dyDescent="0.2">
      <c r="B108" s="427">
        <v>38869</v>
      </c>
      <c r="C108" s="418">
        <v>23301</v>
      </c>
    </row>
    <row r="109" spans="2:3" x14ac:dyDescent="0.2">
      <c r="B109" s="427">
        <v>38899</v>
      </c>
      <c r="C109" s="418">
        <v>23392</v>
      </c>
    </row>
    <row r="110" spans="2:3" x14ac:dyDescent="0.2">
      <c r="B110" s="427">
        <v>38930</v>
      </c>
      <c r="C110" s="418">
        <v>23237</v>
      </c>
    </row>
    <row r="111" spans="2:3" x14ac:dyDescent="0.2">
      <c r="B111" s="427">
        <v>38961</v>
      </c>
      <c r="C111" s="418">
        <v>23337</v>
      </c>
    </row>
    <row r="112" spans="2:3" x14ac:dyDescent="0.2">
      <c r="B112" s="427">
        <v>38991</v>
      </c>
      <c r="C112" s="418">
        <v>24091</v>
      </c>
    </row>
    <row r="113" spans="2:3" x14ac:dyDescent="0.2">
      <c r="B113" s="427">
        <v>39022</v>
      </c>
      <c r="C113" s="418">
        <v>24206</v>
      </c>
    </row>
    <row r="114" spans="2:3" x14ac:dyDescent="0.2">
      <c r="B114" s="427">
        <v>39052</v>
      </c>
      <c r="C114" s="418">
        <v>23667</v>
      </c>
    </row>
    <row r="115" spans="2:3" x14ac:dyDescent="0.2">
      <c r="B115" s="427">
        <v>39083</v>
      </c>
      <c r="C115" s="418">
        <v>24090</v>
      </c>
    </row>
    <row r="116" spans="2:3" x14ac:dyDescent="0.2">
      <c r="B116" s="427">
        <v>39114</v>
      </c>
      <c r="C116" s="418">
        <v>24289</v>
      </c>
    </row>
    <row r="117" spans="2:3" x14ac:dyDescent="0.2">
      <c r="B117" s="427">
        <v>39142</v>
      </c>
      <c r="C117" s="418">
        <v>24747</v>
      </c>
    </row>
    <row r="118" spans="2:3" x14ac:dyDescent="0.2">
      <c r="B118" s="427">
        <v>39173</v>
      </c>
      <c r="C118" s="418">
        <v>24610</v>
      </c>
    </row>
    <row r="119" spans="2:3" x14ac:dyDescent="0.2">
      <c r="B119" s="427">
        <v>39203</v>
      </c>
      <c r="C119" s="418">
        <v>24650</v>
      </c>
    </row>
    <row r="120" spans="2:3" x14ac:dyDescent="0.2">
      <c r="B120" s="427">
        <v>39234</v>
      </c>
      <c r="C120" s="418">
        <v>24753</v>
      </c>
    </row>
    <row r="121" spans="2:3" x14ac:dyDescent="0.2">
      <c r="B121" s="427">
        <v>39264</v>
      </c>
      <c r="C121" s="418">
        <v>24900</v>
      </c>
    </row>
    <row r="122" spans="2:3" x14ac:dyDescent="0.2">
      <c r="B122" s="427">
        <v>39295</v>
      </c>
      <c r="C122" s="418">
        <v>25134</v>
      </c>
    </row>
    <row r="123" spans="2:3" x14ac:dyDescent="0.2">
      <c r="B123" s="427">
        <v>39326</v>
      </c>
      <c r="C123" s="418">
        <v>25060</v>
      </c>
    </row>
    <row r="124" spans="2:3" x14ac:dyDescent="0.2">
      <c r="B124" s="427">
        <v>39356</v>
      </c>
      <c r="C124" s="418">
        <v>25126</v>
      </c>
    </row>
    <row r="125" spans="2:3" x14ac:dyDescent="0.2">
      <c r="B125" s="427">
        <v>39387</v>
      </c>
      <c r="C125" s="418">
        <v>25103</v>
      </c>
    </row>
    <row r="126" spans="2:3" x14ac:dyDescent="0.2">
      <c r="B126" s="427">
        <v>39417</v>
      </c>
      <c r="C126" s="418">
        <v>24825</v>
      </c>
    </row>
    <row r="127" spans="2:3" x14ac:dyDescent="0.2">
      <c r="B127" s="427">
        <v>39448</v>
      </c>
      <c r="C127" s="418">
        <v>25158</v>
      </c>
    </row>
    <row r="128" spans="2:3" x14ac:dyDescent="0.2">
      <c r="B128" s="427">
        <v>39479</v>
      </c>
      <c r="C128" s="418">
        <v>25480</v>
      </c>
    </row>
    <row r="129" spans="2:3" x14ac:dyDescent="0.2">
      <c r="B129" s="427">
        <v>39508</v>
      </c>
      <c r="C129" s="418">
        <v>25528</v>
      </c>
    </row>
    <row r="130" spans="2:3" x14ac:dyDescent="0.2">
      <c r="B130" s="427">
        <v>39539</v>
      </c>
      <c r="C130" s="418">
        <v>25620</v>
      </c>
    </row>
    <row r="131" spans="2:3" x14ac:dyDescent="0.2">
      <c r="B131" s="427">
        <v>39569</v>
      </c>
      <c r="C131" s="418">
        <v>25595</v>
      </c>
    </row>
    <row r="132" spans="2:3" x14ac:dyDescent="0.2">
      <c r="B132" s="427">
        <v>39600</v>
      </c>
      <c r="C132" s="418">
        <v>25294</v>
      </c>
    </row>
    <row r="133" spans="2:3" x14ac:dyDescent="0.2">
      <c r="B133" s="427">
        <v>39630</v>
      </c>
      <c r="C133" s="418">
        <v>25383</v>
      </c>
    </row>
    <row r="134" spans="2:3" x14ac:dyDescent="0.2">
      <c r="B134" s="427">
        <v>39661</v>
      </c>
      <c r="C134" s="418">
        <v>25041</v>
      </c>
    </row>
    <row r="135" spans="2:3" x14ac:dyDescent="0.2">
      <c r="B135" s="427">
        <v>39692</v>
      </c>
      <c r="C135" s="418">
        <v>24993</v>
      </c>
    </row>
    <row r="136" spans="2:3" x14ac:dyDescent="0.2">
      <c r="B136" s="427">
        <v>39722</v>
      </c>
      <c r="C136" s="418">
        <v>24725</v>
      </c>
    </row>
    <row r="137" spans="2:3" x14ac:dyDescent="0.2">
      <c r="B137" s="427">
        <v>39753</v>
      </c>
      <c r="C137" s="418">
        <v>24650</v>
      </c>
    </row>
    <row r="138" spans="2:3" x14ac:dyDescent="0.2">
      <c r="B138" s="427">
        <v>39783</v>
      </c>
      <c r="C138" s="418">
        <v>24147</v>
      </c>
    </row>
    <row r="139" spans="2:3" x14ac:dyDescent="0.2">
      <c r="B139" s="427">
        <v>39814</v>
      </c>
      <c r="C139" s="418">
        <v>24352</v>
      </c>
    </row>
    <row r="140" spans="2:3" x14ac:dyDescent="0.2">
      <c r="B140" s="427">
        <v>39845</v>
      </c>
      <c r="C140" s="418">
        <v>24196</v>
      </c>
    </row>
    <row r="141" spans="2:3" x14ac:dyDescent="0.2">
      <c r="B141" s="427">
        <v>39873</v>
      </c>
      <c r="C141" s="418">
        <v>24511</v>
      </c>
    </row>
    <row r="142" spans="2:3" x14ac:dyDescent="0.2">
      <c r="B142" s="427">
        <v>39904</v>
      </c>
      <c r="C142" s="418">
        <v>24778</v>
      </c>
    </row>
    <row r="143" spans="2:3" x14ac:dyDescent="0.2">
      <c r="B143" s="427">
        <v>39934</v>
      </c>
      <c r="C143" s="418">
        <v>24926</v>
      </c>
    </row>
    <row r="144" spans="2:3" x14ac:dyDescent="0.2">
      <c r="B144" s="427">
        <v>39965</v>
      </c>
      <c r="C144" s="418">
        <v>24790</v>
      </c>
    </row>
    <row r="145" spans="2:3" x14ac:dyDescent="0.2">
      <c r="B145" s="427">
        <v>39995</v>
      </c>
      <c r="C145" s="418">
        <v>25002</v>
      </c>
    </row>
    <row r="146" spans="2:3" x14ac:dyDescent="0.2">
      <c r="B146" s="427">
        <v>40026</v>
      </c>
      <c r="C146" s="418">
        <v>25046</v>
      </c>
    </row>
    <row r="147" spans="2:3" x14ac:dyDescent="0.2">
      <c r="B147" s="427">
        <v>40057</v>
      </c>
      <c r="C147" s="418">
        <v>24858</v>
      </c>
    </row>
    <row r="148" spans="2:3" x14ac:dyDescent="0.2">
      <c r="B148" s="427">
        <v>40087</v>
      </c>
      <c r="C148" s="418">
        <v>24922</v>
      </c>
    </row>
    <row r="149" spans="2:3" x14ac:dyDescent="0.2">
      <c r="B149" s="427">
        <v>40118</v>
      </c>
      <c r="C149" s="418">
        <v>24957</v>
      </c>
    </row>
    <row r="150" spans="2:3" x14ac:dyDescent="0.2">
      <c r="B150" s="427">
        <v>40148</v>
      </c>
      <c r="C150" s="418">
        <v>24206</v>
      </c>
    </row>
    <row r="151" spans="2:3" x14ac:dyDescent="0.2">
      <c r="B151" s="427">
        <v>40179</v>
      </c>
      <c r="C151" s="418">
        <v>24503</v>
      </c>
    </row>
    <row r="152" spans="2:3" x14ac:dyDescent="0.2">
      <c r="B152" s="427">
        <v>40210</v>
      </c>
      <c r="C152" s="418">
        <v>24858</v>
      </c>
    </row>
    <row r="153" spans="2:3" x14ac:dyDescent="0.2">
      <c r="B153" s="427">
        <v>40238</v>
      </c>
      <c r="C153" s="418">
        <v>25185</v>
      </c>
    </row>
    <row r="154" spans="2:3" x14ac:dyDescent="0.2">
      <c r="B154" s="427">
        <v>40269</v>
      </c>
      <c r="C154" s="418">
        <v>25569</v>
      </c>
    </row>
    <row r="155" spans="2:3" x14ac:dyDescent="0.2">
      <c r="B155" s="427">
        <v>40299</v>
      </c>
      <c r="C155" s="418">
        <v>25542</v>
      </c>
    </row>
    <row r="156" spans="2:3" x14ac:dyDescent="0.2">
      <c r="B156" s="427">
        <v>40330</v>
      </c>
      <c r="C156" s="418">
        <v>25534</v>
      </c>
    </row>
    <row r="157" spans="2:3" x14ac:dyDescent="0.2">
      <c r="B157" s="427">
        <v>40360</v>
      </c>
      <c r="C157" s="418">
        <v>25647</v>
      </c>
    </row>
    <row r="158" spans="2:3" x14ac:dyDescent="0.2">
      <c r="B158" s="427">
        <v>40391</v>
      </c>
      <c r="C158" s="418">
        <v>25416</v>
      </c>
    </row>
    <row r="159" spans="2:3" x14ac:dyDescent="0.2">
      <c r="B159" s="427">
        <v>40422</v>
      </c>
      <c r="C159" s="418">
        <v>25298</v>
      </c>
    </row>
    <row r="160" spans="2:3" x14ac:dyDescent="0.2">
      <c r="B160" s="427">
        <v>40452</v>
      </c>
      <c r="C160" s="418">
        <v>25121</v>
      </c>
    </row>
    <row r="161" spans="2:3" x14ac:dyDescent="0.2">
      <c r="B161" s="427">
        <v>40483</v>
      </c>
      <c r="C161" s="418">
        <v>25273</v>
      </c>
    </row>
    <row r="162" spans="2:3" x14ac:dyDescent="0.2">
      <c r="B162" s="427">
        <v>40513</v>
      </c>
      <c r="C162" s="418">
        <v>24924</v>
      </c>
    </row>
    <row r="163" spans="2:3" x14ac:dyDescent="0.2">
      <c r="B163" s="427">
        <v>40544</v>
      </c>
      <c r="C163" s="418">
        <v>25137</v>
      </c>
    </row>
    <row r="164" spans="2:3" x14ac:dyDescent="0.2">
      <c r="B164" s="427">
        <v>40575</v>
      </c>
      <c r="C164" s="418">
        <v>25431</v>
      </c>
    </row>
    <row r="165" spans="2:3" x14ac:dyDescent="0.2">
      <c r="B165" s="427">
        <v>40603</v>
      </c>
      <c r="C165" s="418">
        <v>25732</v>
      </c>
    </row>
    <row r="166" spans="2:3" x14ac:dyDescent="0.2">
      <c r="B166" s="427">
        <v>40634</v>
      </c>
      <c r="C166" s="418">
        <v>25970</v>
      </c>
    </row>
    <row r="167" spans="2:3" x14ac:dyDescent="0.2">
      <c r="B167" s="427">
        <v>40664</v>
      </c>
      <c r="C167" s="418">
        <v>26232</v>
      </c>
    </row>
    <row r="168" spans="2:3" x14ac:dyDescent="0.2">
      <c r="B168" s="427">
        <v>40695</v>
      </c>
      <c r="C168" s="418">
        <v>26590</v>
      </c>
    </row>
    <row r="169" spans="2:3" x14ac:dyDescent="0.2">
      <c r="B169" s="427">
        <v>40725</v>
      </c>
      <c r="C169" s="418">
        <v>26743</v>
      </c>
    </row>
    <row r="170" spans="2:3" x14ac:dyDescent="0.2">
      <c r="B170" s="427">
        <v>40756</v>
      </c>
      <c r="C170" s="418">
        <v>26805</v>
      </c>
    </row>
    <row r="171" spans="2:3" x14ac:dyDescent="0.2">
      <c r="B171" s="427">
        <v>40787</v>
      </c>
      <c r="C171" s="418">
        <v>26833</v>
      </c>
    </row>
    <row r="172" spans="2:3" x14ac:dyDescent="0.2">
      <c r="B172" s="427">
        <v>40817</v>
      </c>
      <c r="C172" s="418">
        <v>26835</v>
      </c>
    </row>
    <row r="173" spans="2:3" x14ac:dyDescent="0.2">
      <c r="B173" s="427">
        <v>40848</v>
      </c>
      <c r="C173" s="418">
        <v>26785</v>
      </c>
    </row>
    <row r="174" spans="2:3" x14ac:dyDescent="0.2">
      <c r="B174" s="427">
        <v>40878</v>
      </c>
      <c r="C174" s="418">
        <v>26532</v>
      </c>
    </row>
    <row r="175" spans="2:3" x14ac:dyDescent="0.2">
      <c r="B175" s="427">
        <v>40909</v>
      </c>
      <c r="C175" s="418">
        <v>26870</v>
      </c>
    </row>
    <row r="176" spans="2:3" x14ac:dyDescent="0.2">
      <c r="B176" s="427">
        <v>40940</v>
      </c>
      <c r="C176" s="418">
        <v>27272</v>
      </c>
    </row>
    <row r="177" spans="2:3" x14ac:dyDescent="0.2">
      <c r="B177" s="427">
        <v>40969</v>
      </c>
      <c r="C177" s="418">
        <v>27570</v>
      </c>
    </row>
    <row r="178" spans="2:3" x14ac:dyDescent="0.2">
      <c r="B178" s="427">
        <v>41000</v>
      </c>
      <c r="C178" s="418">
        <v>27663</v>
      </c>
    </row>
    <row r="179" spans="2:3" x14ac:dyDescent="0.2">
      <c r="B179" s="427">
        <v>41030</v>
      </c>
      <c r="C179" s="418">
        <v>27676</v>
      </c>
    </row>
    <row r="180" spans="2:3" x14ac:dyDescent="0.2">
      <c r="B180" s="427">
        <v>41061</v>
      </c>
      <c r="C180" s="418">
        <v>27792</v>
      </c>
    </row>
    <row r="181" spans="2:3" x14ac:dyDescent="0.2">
      <c r="B181" s="427">
        <v>41091</v>
      </c>
      <c r="C181" s="418">
        <v>27828</v>
      </c>
    </row>
    <row r="182" spans="2:3" x14ac:dyDescent="0.2">
      <c r="B182" s="427">
        <v>41122</v>
      </c>
      <c r="C182" s="418">
        <v>27938</v>
      </c>
    </row>
    <row r="183" spans="2:3" x14ac:dyDescent="0.2">
      <c r="B183" s="427">
        <v>41153</v>
      </c>
      <c r="C183" s="418">
        <v>27889</v>
      </c>
    </row>
    <row r="184" spans="2:3" x14ac:dyDescent="0.2">
      <c r="B184" s="427">
        <v>41183</v>
      </c>
      <c r="C184" s="418">
        <v>28051</v>
      </c>
    </row>
    <row r="185" spans="2:3" x14ac:dyDescent="0.2">
      <c r="B185" s="427">
        <v>41214</v>
      </c>
      <c r="C185" s="418">
        <v>27925</v>
      </c>
    </row>
    <row r="186" spans="2:3" x14ac:dyDescent="0.2">
      <c r="B186" s="427">
        <v>41244</v>
      </c>
      <c r="C186" s="418">
        <v>27727</v>
      </c>
    </row>
    <row r="187" spans="2:3" x14ac:dyDescent="0.2">
      <c r="B187" s="427">
        <v>41275</v>
      </c>
      <c r="C187" s="418">
        <v>28144</v>
      </c>
    </row>
    <row r="188" spans="2:3" x14ac:dyDescent="0.2">
      <c r="B188" s="427">
        <v>41306</v>
      </c>
      <c r="C188" s="418">
        <v>28025</v>
      </c>
    </row>
    <row r="189" spans="2:3" x14ac:dyDescent="0.2">
      <c r="B189" s="427">
        <v>41334</v>
      </c>
      <c r="C189" s="418">
        <v>28170</v>
      </c>
    </row>
    <row r="190" spans="2:3" x14ac:dyDescent="0.2">
      <c r="B190" s="427">
        <v>41365</v>
      </c>
      <c r="C190" s="418">
        <v>28442</v>
      </c>
    </row>
    <row r="191" spans="2:3" x14ac:dyDescent="0.2">
      <c r="B191" s="427">
        <v>41395</v>
      </c>
      <c r="C191" s="418">
        <v>28416</v>
      </c>
    </row>
    <row r="192" spans="2:3" x14ac:dyDescent="0.2">
      <c r="B192" s="427">
        <v>41426</v>
      </c>
      <c r="C192" s="418">
        <v>28515</v>
      </c>
    </row>
    <row r="193" spans="2:3" x14ac:dyDescent="0.2">
      <c r="B193" s="427">
        <v>41456</v>
      </c>
      <c r="C193" s="418">
        <v>28512</v>
      </c>
    </row>
    <row r="194" spans="2:3" x14ac:dyDescent="0.2">
      <c r="B194" s="427">
        <v>41487</v>
      </c>
      <c r="C194" s="418">
        <v>28168</v>
      </c>
    </row>
    <row r="195" spans="2:3" x14ac:dyDescent="0.2">
      <c r="B195" s="427">
        <v>41518</v>
      </c>
      <c r="C195" s="418">
        <v>28076</v>
      </c>
    </row>
    <row r="196" spans="2:3" x14ac:dyDescent="0.2">
      <c r="B196" s="427">
        <v>41548</v>
      </c>
      <c r="C196" s="418">
        <v>27958</v>
      </c>
    </row>
    <row r="197" spans="2:3" x14ac:dyDescent="0.2">
      <c r="B197" s="427">
        <v>41579</v>
      </c>
      <c r="C197" s="418">
        <v>27984</v>
      </c>
    </row>
    <row r="198" spans="2:3" x14ac:dyDescent="0.2">
      <c r="B198" s="427">
        <v>41609</v>
      </c>
      <c r="C198" s="418">
        <v>27611</v>
      </c>
    </row>
    <row r="199" spans="2:3" x14ac:dyDescent="0.2">
      <c r="B199" s="427">
        <v>41640</v>
      </c>
      <c r="C199" s="418">
        <v>28699</v>
      </c>
    </row>
    <row r="200" spans="2:3" x14ac:dyDescent="0.2">
      <c r="B200" s="427">
        <v>41671</v>
      </c>
      <c r="C200" s="418">
        <v>29248</v>
      </c>
    </row>
    <row r="201" spans="2:3" x14ac:dyDescent="0.2">
      <c r="B201" s="427">
        <v>41699</v>
      </c>
      <c r="C201" s="418">
        <v>29439</v>
      </c>
    </row>
    <row r="202" spans="2:3" x14ac:dyDescent="0.2">
      <c r="B202" s="427">
        <v>41730</v>
      </c>
      <c r="C202" s="418">
        <v>29652</v>
      </c>
    </row>
    <row r="203" spans="2:3" x14ac:dyDescent="0.2">
      <c r="B203" s="427">
        <v>41760</v>
      </c>
      <c r="C203" s="418">
        <v>30133</v>
      </c>
    </row>
    <row r="204" spans="2:3" x14ac:dyDescent="0.2">
      <c r="B204" s="427">
        <v>41791</v>
      </c>
      <c r="C204" s="418">
        <v>31290</v>
      </c>
    </row>
    <row r="205" spans="2:3" x14ac:dyDescent="0.2">
      <c r="B205" s="427">
        <v>41821</v>
      </c>
      <c r="C205" s="418">
        <v>29866</v>
      </c>
    </row>
    <row r="206" spans="2:3" x14ac:dyDescent="0.2">
      <c r="B206" s="427">
        <v>41852</v>
      </c>
      <c r="C206" s="418">
        <v>29438</v>
      </c>
    </row>
    <row r="207" spans="2:3" x14ac:dyDescent="0.2">
      <c r="B207" s="427">
        <v>41883</v>
      </c>
      <c r="C207" s="418">
        <v>29341</v>
      </c>
    </row>
    <row r="208" spans="2:3" x14ac:dyDescent="0.2">
      <c r="B208" s="427">
        <v>41913</v>
      </c>
      <c r="C208" s="418">
        <v>29129</v>
      </c>
    </row>
    <row r="209" spans="2:3" x14ac:dyDescent="0.2">
      <c r="B209" s="427">
        <v>41944</v>
      </c>
      <c r="C209" s="418">
        <v>29812</v>
      </c>
    </row>
    <row r="210" spans="2:3" x14ac:dyDescent="0.2">
      <c r="B210" s="427">
        <v>41974</v>
      </c>
      <c r="C210" s="418">
        <v>29566</v>
      </c>
    </row>
    <row r="211" spans="2:3" x14ac:dyDescent="0.2">
      <c r="B211" s="427">
        <v>42005</v>
      </c>
      <c r="C211" s="418">
        <v>30269</v>
      </c>
    </row>
    <row r="212" spans="2:3" x14ac:dyDescent="0.2">
      <c r="B212" s="427">
        <v>42036</v>
      </c>
      <c r="C212" s="418">
        <v>30655</v>
      </c>
    </row>
    <row r="213" spans="2:3" x14ac:dyDescent="0.2">
      <c r="B213" s="427">
        <v>42064</v>
      </c>
      <c r="C213" s="418">
        <v>31093</v>
      </c>
    </row>
    <row r="214" spans="2:3" x14ac:dyDescent="0.2">
      <c r="B214" s="427">
        <v>42095</v>
      </c>
      <c r="C214" s="418">
        <v>31088</v>
      </c>
    </row>
    <row r="215" spans="2:3" x14ac:dyDescent="0.2">
      <c r="B215" s="427">
        <v>42125</v>
      </c>
      <c r="C215" s="418">
        <v>31087</v>
      </c>
    </row>
    <row r="216" spans="2:3" x14ac:dyDescent="0.2">
      <c r="B216" s="427">
        <v>42156</v>
      </c>
      <c r="C216" s="418">
        <v>31451</v>
      </c>
    </row>
    <row r="217" spans="2:3" x14ac:dyDescent="0.2">
      <c r="B217" s="427">
        <v>42186</v>
      </c>
      <c r="C217" s="418">
        <v>31741</v>
      </c>
    </row>
    <row r="218" spans="2:3" x14ac:dyDescent="0.2">
      <c r="B218" s="427">
        <v>42217</v>
      </c>
      <c r="C218" s="418">
        <v>32301</v>
      </c>
    </row>
    <row r="219" spans="2:3" x14ac:dyDescent="0.2">
      <c r="B219" s="427">
        <v>42248</v>
      </c>
      <c r="C219" s="418">
        <v>32279</v>
      </c>
    </row>
    <row r="220" spans="2:3" x14ac:dyDescent="0.2">
      <c r="B220" s="427">
        <v>42278</v>
      </c>
      <c r="C220" s="418">
        <v>32335</v>
      </c>
    </row>
    <row r="221" spans="2:3" x14ac:dyDescent="0.2">
      <c r="B221" s="427">
        <v>42309</v>
      </c>
      <c r="C221" s="418">
        <v>32462</v>
      </c>
    </row>
    <row r="222" spans="2:3" x14ac:dyDescent="0.2">
      <c r="B222" s="427">
        <v>42339</v>
      </c>
      <c r="C222" s="418">
        <v>31742</v>
      </c>
    </row>
    <row r="223" spans="2:3" x14ac:dyDescent="0.2">
      <c r="B223" s="427">
        <v>42370</v>
      </c>
      <c r="C223" s="418">
        <v>32124</v>
      </c>
    </row>
    <row r="224" spans="2:3" x14ac:dyDescent="0.2">
      <c r="B224" s="427">
        <v>42401</v>
      </c>
      <c r="C224" s="418">
        <v>32414</v>
      </c>
    </row>
    <row r="225" spans="2:3" x14ac:dyDescent="0.2">
      <c r="B225" s="427">
        <v>42430</v>
      </c>
      <c r="C225" s="418">
        <v>32675</v>
      </c>
    </row>
    <row r="226" spans="2:3" x14ac:dyDescent="0.2">
      <c r="B226" s="427">
        <v>42461</v>
      </c>
      <c r="C226" s="418">
        <v>33638</v>
      </c>
    </row>
    <row r="227" spans="2:3" x14ac:dyDescent="0.2">
      <c r="B227" s="427">
        <v>42491</v>
      </c>
      <c r="C227" s="418">
        <v>33326</v>
      </c>
    </row>
    <row r="228" spans="2:3" x14ac:dyDescent="0.2">
      <c r="B228" s="427">
        <v>42522</v>
      </c>
      <c r="C228" s="418">
        <v>33478</v>
      </c>
    </row>
    <row r="229" spans="2:3" x14ac:dyDescent="0.2">
      <c r="B229" s="427">
        <v>42552</v>
      </c>
      <c r="C229" s="418">
        <v>33632</v>
      </c>
    </row>
    <row r="230" spans="2:3" x14ac:dyDescent="0.2">
      <c r="B230" s="427">
        <v>42583</v>
      </c>
      <c r="C230" s="418">
        <v>33752</v>
      </c>
    </row>
    <row r="231" spans="2:3" x14ac:dyDescent="0.2">
      <c r="B231" s="427">
        <v>42614</v>
      </c>
      <c r="C231" s="418">
        <v>33793</v>
      </c>
    </row>
    <row r="232" spans="2:3" x14ac:dyDescent="0.2">
      <c r="B232" s="427">
        <v>42644</v>
      </c>
      <c r="C232" s="418">
        <v>33639</v>
      </c>
    </row>
    <row r="233" spans="2:3" x14ac:dyDescent="0.2">
      <c r="B233" s="427">
        <v>42675</v>
      </c>
      <c r="C233" s="418">
        <v>33625</v>
      </c>
    </row>
    <row r="234" spans="2:3" x14ac:dyDescent="0.2">
      <c r="B234" s="427">
        <v>42705</v>
      </c>
      <c r="C234" s="418">
        <v>32960</v>
      </c>
    </row>
    <row r="235" spans="2:3" x14ac:dyDescent="0.2">
      <c r="B235" s="427">
        <v>42736</v>
      </c>
      <c r="C235" s="418">
        <v>33444</v>
      </c>
    </row>
    <row r="236" spans="2:3" x14ac:dyDescent="0.2">
      <c r="B236" s="427">
        <v>42767</v>
      </c>
      <c r="C236" s="418">
        <v>33743</v>
      </c>
    </row>
    <row r="237" spans="2:3" x14ac:dyDescent="0.2">
      <c r="B237" s="427">
        <v>42795</v>
      </c>
      <c r="C237" s="418">
        <v>33958</v>
      </c>
    </row>
    <row r="238" spans="2:3" x14ac:dyDescent="0.2">
      <c r="B238" s="427">
        <v>42826</v>
      </c>
      <c r="C238" s="418">
        <v>34094</v>
      </c>
    </row>
    <row r="239" spans="2:3" x14ac:dyDescent="0.2">
      <c r="B239" s="427">
        <v>42856</v>
      </c>
      <c r="C239" s="418">
        <v>34643</v>
      </c>
    </row>
    <row r="240" spans="2:3" x14ac:dyDescent="0.2">
      <c r="B240" s="427">
        <v>42887</v>
      </c>
      <c r="C240" s="418">
        <v>34899</v>
      </c>
    </row>
    <row r="241" spans="2:3" x14ac:dyDescent="0.2">
      <c r="B241" s="427">
        <v>42917</v>
      </c>
      <c r="C241" s="418">
        <v>35175</v>
      </c>
    </row>
    <row r="242" spans="2:3" x14ac:dyDescent="0.2">
      <c r="B242" s="427">
        <v>42948</v>
      </c>
      <c r="C242" s="418">
        <v>35364</v>
      </c>
    </row>
    <row r="243" spans="2:3" x14ac:dyDescent="0.2">
      <c r="B243" s="427">
        <v>42979</v>
      </c>
      <c r="C243" s="418">
        <v>35490</v>
      </c>
    </row>
    <row r="244" spans="2:3" x14ac:dyDescent="0.2">
      <c r="B244" s="427">
        <v>43009</v>
      </c>
      <c r="C244" s="418">
        <v>35759</v>
      </c>
    </row>
    <row r="245" spans="2:3" x14ac:dyDescent="0.2">
      <c r="B245" s="427">
        <v>43040</v>
      </c>
      <c r="C245" s="418">
        <v>36001</v>
      </c>
    </row>
    <row r="246" spans="2:3" x14ac:dyDescent="0.2">
      <c r="B246" s="427">
        <v>43070</v>
      </c>
      <c r="C246" s="418">
        <v>35310</v>
      </c>
    </row>
    <row r="247" spans="2:3" x14ac:dyDescent="0.2">
      <c r="B247" s="427">
        <v>43101</v>
      </c>
      <c r="C247" s="418">
        <v>35548</v>
      </c>
    </row>
    <row r="248" spans="2:3" x14ac:dyDescent="0.2">
      <c r="B248" s="427">
        <v>43132</v>
      </c>
      <c r="C248" s="418">
        <v>35888</v>
      </c>
    </row>
    <row r="249" spans="2:3" x14ac:dyDescent="0.2">
      <c r="B249" s="427">
        <v>43160</v>
      </c>
      <c r="C249" s="418">
        <v>36513</v>
      </c>
    </row>
    <row r="250" spans="2:3" x14ac:dyDescent="0.2">
      <c r="B250" s="427">
        <v>43191</v>
      </c>
      <c r="C250" s="418">
        <v>36392</v>
      </c>
    </row>
    <row r="251" spans="2:3" x14ac:dyDescent="0.2">
      <c r="B251" s="427">
        <v>43221</v>
      </c>
      <c r="C251" s="418">
        <v>36898</v>
      </c>
    </row>
    <row r="252" spans="2:3" x14ac:dyDescent="0.2">
      <c r="B252" s="427">
        <v>43252</v>
      </c>
      <c r="C252" s="418">
        <v>37130</v>
      </c>
    </row>
    <row r="253" spans="2:3" x14ac:dyDescent="0.2">
      <c r="B253" s="427">
        <v>43282</v>
      </c>
      <c r="C253" s="418">
        <v>37977</v>
      </c>
    </row>
    <row r="254" spans="2:3" x14ac:dyDescent="0.2">
      <c r="B254" s="427">
        <v>43313</v>
      </c>
      <c r="C254" s="418">
        <v>38134</v>
      </c>
    </row>
    <row r="255" spans="2:3" x14ac:dyDescent="0.2">
      <c r="B255" s="427">
        <v>43344</v>
      </c>
      <c r="C255" s="418">
        <v>38869</v>
      </c>
    </row>
    <row r="256" spans="2:3" x14ac:dyDescent="0.2">
      <c r="B256" s="427">
        <v>43374</v>
      </c>
      <c r="C256" s="418">
        <v>39575</v>
      </c>
    </row>
    <row r="257" spans="2:3" x14ac:dyDescent="0.2">
      <c r="B257" s="427">
        <v>43405</v>
      </c>
      <c r="C257" s="418">
        <v>39992</v>
      </c>
    </row>
    <row r="258" spans="2:3" x14ac:dyDescent="0.2">
      <c r="B258" s="427">
        <v>43435</v>
      </c>
      <c r="C258" s="418">
        <v>39358</v>
      </c>
    </row>
    <row r="259" spans="2:3" x14ac:dyDescent="0.2">
      <c r="B259" s="427">
        <v>43466</v>
      </c>
      <c r="C259" s="418">
        <v>39621</v>
      </c>
    </row>
    <row r="260" spans="2:3" x14ac:dyDescent="0.2">
      <c r="B260" s="427">
        <v>43497</v>
      </c>
      <c r="C260" s="418">
        <v>40291</v>
      </c>
    </row>
    <row r="261" spans="2:3" x14ac:dyDescent="0.2">
      <c r="B261" s="427">
        <v>43525</v>
      </c>
      <c r="C261" s="418">
        <v>40491</v>
      </c>
    </row>
    <row r="262" spans="2:3" x14ac:dyDescent="0.2">
      <c r="B262" s="427">
        <v>43556</v>
      </c>
      <c r="C262" s="418">
        <v>40414</v>
      </c>
    </row>
    <row r="263" spans="2:3" x14ac:dyDescent="0.2">
      <c r="B263" s="427">
        <v>43586</v>
      </c>
      <c r="C263" s="418">
        <v>40145</v>
      </c>
    </row>
    <row r="264" spans="2:3" x14ac:dyDescent="0.2">
      <c r="B264" s="427">
        <v>43617</v>
      </c>
      <c r="C264" s="418">
        <v>40006</v>
      </c>
    </row>
    <row r="265" spans="2:3" x14ac:dyDescent="0.2">
      <c r="B265" s="427">
        <v>43647</v>
      </c>
      <c r="C265" s="418">
        <v>39223</v>
      </c>
    </row>
    <row r="266" spans="2:3" x14ac:dyDescent="0.2">
      <c r="B266" s="427">
        <v>43678</v>
      </c>
      <c r="C266" s="418">
        <v>39075</v>
      </c>
    </row>
    <row r="267" spans="2:3" x14ac:dyDescent="0.2">
      <c r="B267" s="427">
        <v>43709</v>
      </c>
      <c r="C267" s="418">
        <v>39089</v>
      </c>
    </row>
    <row r="268" spans="2:3" x14ac:dyDescent="0.2">
      <c r="B268" s="427">
        <v>43739</v>
      </c>
      <c r="C268" s="418">
        <v>39440</v>
      </c>
    </row>
    <row r="269" spans="2:3" x14ac:dyDescent="0.2">
      <c r="B269" s="427">
        <v>43770</v>
      </c>
      <c r="C269" s="418">
        <v>39477</v>
      </c>
    </row>
    <row r="270" spans="2:3" x14ac:dyDescent="0.2">
      <c r="B270" s="427">
        <v>43800</v>
      </c>
      <c r="C270" s="418">
        <v>38855</v>
      </c>
    </row>
    <row r="271" spans="2:3" x14ac:dyDescent="0.2">
      <c r="B271" s="427">
        <v>43831</v>
      </c>
      <c r="C271" s="418">
        <v>39290</v>
      </c>
    </row>
    <row r="272" spans="2:3" x14ac:dyDescent="0.2">
      <c r="B272" s="427">
        <v>43862</v>
      </c>
      <c r="C272" s="418">
        <v>39056</v>
      </c>
    </row>
    <row r="273" spans="2:3" x14ac:dyDescent="0.2">
      <c r="B273" s="427">
        <v>43891</v>
      </c>
      <c r="C273" s="418">
        <v>38805</v>
      </c>
    </row>
    <row r="274" spans="2:3" x14ac:dyDescent="0.2">
      <c r="B274" s="427">
        <v>43922</v>
      </c>
      <c r="C274" s="418">
        <v>38110</v>
      </c>
    </row>
    <row r="275" spans="2:3" x14ac:dyDescent="0.2">
      <c r="B275" s="427">
        <v>43952</v>
      </c>
      <c r="C275" s="418">
        <v>37743</v>
      </c>
    </row>
    <row r="276" spans="2:3" x14ac:dyDescent="0.2">
      <c r="B276" s="427">
        <v>43983</v>
      </c>
      <c r="C276" s="418">
        <v>37581</v>
      </c>
    </row>
    <row r="277" spans="2:3" x14ac:dyDescent="0.2">
      <c r="B277" s="427">
        <v>44013</v>
      </c>
      <c r="C277" s="418">
        <v>37546</v>
      </c>
    </row>
    <row r="278" spans="2:3" x14ac:dyDescent="0.2">
      <c r="B278" s="427">
        <v>44044</v>
      </c>
      <c r="C278" s="418">
        <v>37852</v>
      </c>
    </row>
    <row r="279" spans="2:3" x14ac:dyDescent="0.2">
      <c r="B279" s="427">
        <v>44075</v>
      </c>
      <c r="C279" s="418">
        <v>38535</v>
      </c>
    </row>
    <row r="280" spans="2:3" x14ac:dyDescent="0.2">
      <c r="B280" s="427">
        <v>44105</v>
      </c>
      <c r="C280" s="418">
        <v>38654</v>
      </c>
    </row>
    <row r="281" spans="2:3" x14ac:dyDescent="0.2">
      <c r="B281" s="427">
        <v>44136</v>
      </c>
      <c r="C281" s="418">
        <v>39271</v>
      </c>
    </row>
  </sheetData>
  <mergeCells count="1">
    <mergeCell ref="H1:I1"/>
  </mergeCells>
  <hyperlinks>
    <hyperlink ref="H1:I1" location="Index!A1" display="Regresar al Índice" xr:uid="{515D6FEB-974E-4174-B089-FA189BB7A42B}"/>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8E4AC-A675-481E-B740-418490C5D61A}">
  <sheetPr codeName="Hoja28"/>
  <dimension ref="A1:I87"/>
  <sheetViews>
    <sheetView topLeftCell="A4" workbookViewId="0">
      <selection activeCell="B3" sqref="B3"/>
    </sheetView>
  </sheetViews>
  <sheetFormatPr baseColWidth="10" defaultRowHeight="12.75" x14ac:dyDescent="0.2"/>
  <cols>
    <col min="1" max="3" width="11.42578125" style="190"/>
    <col min="4" max="4" width="11.42578125" style="421"/>
    <col min="5" max="16384" width="11.42578125" style="190"/>
  </cols>
  <sheetData>
    <row r="1" spans="1:9" ht="15" x14ac:dyDescent="0.25">
      <c r="A1" s="12" t="s">
        <v>913</v>
      </c>
      <c r="H1" s="525" t="s">
        <v>39</v>
      </c>
      <c r="I1" s="525"/>
    </row>
    <row r="5" spans="1:9" x14ac:dyDescent="0.2">
      <c r="B5" s="422"/>
      <c r="C5" s="423" t="s">
        <v>709</v>
      </c>
      <c r="D5" s="424" t="s">
        <v>53</v>
      </c>
    </row>
    <row r="6" spans="1:9" x14ac:dyDescent="0.2">
      <c r="B6" s="423" t="s">
        <v>145</v>
      </c>
      <c r="C6" s="423" t="s">
        <v>727</v>
      </c>
      <c r="D6" s="424" t="s">
        <v>53</v>
      </c>
    </row>
    <row r="7" spans="1:9" x14ac:dyDescent="0.2">
      <c r="B7" s="422">
        <v>41640</v>
      </c>
      <c r="C7" s="426">
        <v>1823.4903360358303</v>
      </c>
      <c r="D7" s="424">
        <v>-0.18117735541027072</v>
      </c>
    </row>
    <row r="8" spans="1:9" x14ac:dyDescent="0.2">
      <c r="B8" s="422">
        <v>41671</v>
      </c>
      <c r="C8" s="426">
        <v>1863.7464894209652</v>
      </c>
      <c r="D8" s="424">
        <v>-2.4311878596280201E-2</v>
      </c>
    </row>
    <row r="9" spans="1:9" x14ac:dyDescent="0.2">
      <c r="B9" s="422">
        <v>41699</v>
      </c>
      <c r="C9" s="426">
        <v>2042.8113075746849</v>
      </c>
      <c r="D9" s="424">
        <v>0.1197047733196341</v>
      </c>
    </row>
    <row r="10" spans="1:9" x14ac:dyDescent="0.2">
      <c r="B10" s="422">
        <v>41730</v>
      </c>
      <c r="C10" s="426">
        <v>2036.502733269637</v>
      </c>
      <c r="D10" s="424">
        <v>-4.3163566309989878E-3</v>
      </c>
    </row>
    <row r="11" spans="1:9" x14ac:dyDescent="0.2">
      <c r="B11" s="422">
        <v>41760</v>
      </c>
      <c r="C11" s="426">
        <v>2038.0005810618122</v>
      </c>
      <c r="D11" s="424">
        <v>3.472244854727892E-2</v>
      </c>
    </row>
    <row r="12" spans="1:9" x14ac:dyDescent="0.2">
      <c r="B12" s="422">
        <v>41791</v>
      </c>
      <c r="C12" s="426">
        <v>1964.8061878865115</v>
      </c>
      <c r="D12" s="424">
        <v>-7.7201734849210559E-3</v>
      </c>
    </row>
    <row r="13" spans="1:9" x14ac:dyDescent="0.2">
      <c r="B13" s="422">
        <v>41821</v>
      </c>
      <c r="C13" s="426">
        <v>2064.9099323179694</v>
      </c>
      <c r="D13" s="424">
        <v>4.3136071365646685E-2</v>
      </c>
    </row>
    <row r="14" spans="1:9" x14ac:dyDescent="0.2">
      <c r="B14" s="422">
        <v>41852</v>
      </c>
      <c r="C14" s="426">
        <v>1926.6189508068476</v>
      </c>
      <c r="D14" s="424">
        <v>6.3327136481536187E-3</v>
      </c>
    </row>
    <row r="15" spans="1:9" x14ac:dyDescent="0.2">
      <c r="B15" s="422">
        <v>41883</v>
      </c>
      <c r="C15" s="426">
        <v>1940.5088128901368</v>
      </c>
      <c r="D15" s="424">
        <v>2.3294586597729993E-2</v>
      </c>
    </row>
    <row r="16" spans="1:9" x14ac:dyDescent="0.2">
      <c r="B16" s="422">
        <v>41913</v>
      </c>
      <c r="C16" s="426">
        <v>2019.7086063551142</v>
      </c>
      <c r="D16" s="424">
        <v>-5.8029797296706841E-2</v>
      </c>
    </row>
    <row r="17" spans="2:4" x14ac:dyDescent="0.2">
      <c r="B17" s="422">
        <v>41944</v>
      </c>
      <c r="C17" s="426">
        <v>1963.738891078475</v>
      </c>
      <c r="D17" s="424">
        <v>-5.3343856447764675E-2</v>
      </c>
    </row>
    <row r="18" spans="2:4" x14ac:dyDescent="0.2">
      <c r="B18" s="422">
        <v>41974</v>
      </c>
      <c r="C18" s="426">
        <v>1810.2448575670246</v>
      </c>
      <c r="D18" s="424">
        <v>-2.9229074896510457E-2</v>
      </c>
    </row>
    <row r="19" spans="2:4" x14ac:dyDescent="0.2">
      <c r="B19" s="422">
        <v>42005</v>
      </c>
      <c r="C19" s="426">
        <v>1903.6363466263031</v>
      </c>
      <c r="D19" s="424">
        <v>4.3951979896260859E-2</v>
      </c>
    </row>
    <row r="20" spans="2:4" x14ac:dyDescent="0.2">
      <c r="B20" s="422">
        <v>42036</v>
      </c>
      <c r="C20" s="426">
        <v>1979.0827849998088</v>
      </c>
      <c r="D20" s="424">
        <v>6.1884111510614674E-2</v>
      </c>
    </row>
    <row r="21" spans="2:4" x14ac:dyDescent="0.2">
      <c r="B21" s="422">
        <v>42064</v>
      </c>
      <c r="C21" s="426">
        <v>2218.9666443694523</v>
      </c>
      <c r="D21" s="424">
        <v>8.6231819914834321E-2</v>
      </c>
    </row>
    <row r="22" spans="2:4" x14ac:dyDescent="0.2">
      <c r="B22" s="422">
        <v>42095</v>
      </c>
      <c r="C22" s="426">
        <v>2045.8670560398925</v>
      </c>
      <c r="D22" s="424">
        <v>4.5982372708240592E-3</v>
      </c>
    </row>
    <row r="23" spans="2:4" x14ac:dyDescent="0.2">
      <c r="B23" s="422">
        <v>42125</v>
      </c>
      <c r="C23" s="426">
        <v>2218.9126395140006</v>
      </c>
      <c r="D23" s="424">
        <v>8.876938511859106E-2</v>
      </c>
    </row>
    <row r="24" spans="2:4" x14ac:dyDescent="0.2">
      <c r="B24" s="422">
        <v>42156</v>
      </c>
      <c r="C24" s="426">
        <v>2190.5089953003876</v>
      </c>
      <c r="D24" s="424">
        <v>0.11487280974855769</v>
      </c>
    </row>
    <row r="25" spans="2:4" x14ac:dyDescent="0.2">
      <c r="B25" s="422">
        <v>42186</v>
      </c>
      <c r="C25" s="426">
        <v>2149.3283975679624</v>
      </c>
      <c r="D25" s="424">
        <v>4.0882395851149236E-2</v>
      </c>
    </row>
    <row r="26" spans="2:4" x14ac:dyDescent="0.2">
      <c r="B26" s="422">
        <v>42217</v>
      </c>
      <c r="C26" s="426">
        <v>2179.0662070197045</v>
      </c>
      <c r="D26" s="424">
        <v>0.13103123277549755</v>
      </c>
    </row>
    <row r="27" spans="2:4" x14ac:dyDescent="0.2">
      <c r="B27" s="422">
        <v>42248</v>
      </c>
      <c r="C27" s="426">
        <v>2083.5836344553736</v>
      </c>
      <c r="D27" s="424">
        <v>7.3730570361154588E-2</v>
      </c>
    </row>
    <row r="28" spans="2:4" x14ac:dyDescent="0.2">
      <c r="B28" s="422">
        <v>42278</v>
      </c>
      <c r="C28" s="426">
        <v>2170.1921387491475</v>
      </c>
      <c r="D28" s="424">
        <v>7.4507546247280107E-2</v>
      </c>
    </row>
    <row r="29" spans="2:4" x14ac:dyDescent="0.2">
      <c r="B29" s="422">
        <v>42309</v>
      </c>
      <c r="C29" s="426">
        <v>2107.6054660091131</v>
      </c>
      <c r="D29" s="424">
        <v>7.3261560171896029E-2</v>
      </c>
    </row>
    <row r="30" spans="2:4" x14ac:dyDescent="0.2">
      <c r="B30" s="422">
        <v>42339</v>
      </c>
      <c r="C30" s="426">
        <v>2035.992379108711</v>
      </c>
      <c r="D30" s="424">
        <v>0.12470551737685467</v>
      </c>
    </row>
    <row r="31" spans="2:4" x14ac:dyDescent="0.2">
      <c r="B31" s="422">
        <v>42370</v>
      </c>
      <c r="C31" s="426">
        <v>2033.6478154206818</v>
      </c>
      <c r="D31" s="424">
        <v>6.8296378677991737E-2</v>
      </c>
    </row>
    <row r="32" spans="2:4" x14ac:dyDescent="0.2">
      <c r="B32" s="422">
        <v>42401</v>
      </c>
      <c r="C32" s="426">
        <v>2058.7309659636044</v>
      </c>
      <c r="D32" s="424">
        <v>4.0244997110519168E-2</v>
      </c>
    </row>
    <row r="33" spans="2:4" x14ac:dyDescent="0.2">
      <c r="B33" s="422">
        <v>42430</v>
      </c>
      <c r="C33" s="426">
        <v>2086.5866894433811</v>
      </c>
      <c r="D33" s="424">
        <v>-5.965837984179731E-2</v>
      </c>
    </row>
    <row r="34" spans="2:4" x14ac:dyDescent="0.2">
      <c r="B34" s="422">
        <v>42461</v>
      </c>
      <c r="C34" s="426">
        <v>1920.4479396389411</v>
      </c>
      <c r="D34" s="424">
        <v>-6.1303649242840097E-2</v>
      </c>
    </row>
    <row r="35" spans="2:4" x14ac:dyDescent="0.2">
      <c r="B35" s="422">
        <v>42491</v>
      </c>
      <c r="C35" s="426">
        <v>2254.1675004435051</v>
      </c>
      <c r="D35" s="424">
        <v>1.5888350132263987E-2</v>
      </c>
    </row>
    <row r="36" spans="2:4" x14ac:dyDescent="0.2">
      <c r="B36" s="422">
        <v>42522</v>
      </c>
      <c r="C36" s="426">
        <v>2228.0953850898468</v>
      </c>
      <c r="D36" s="424">
        <v>1.7158747062942289E-2</v>
      </c>
    </row>
    <row r="37" spans="2:4" x14ac:dyDescent="0.2">
      <c r="B37" s="422">
        <v>42552</v>
      </c>
      <c r="C37" s="426">
        <v>2203.4608303636237</v>
      </c>
      <c r="D37" s="424">
        <v>2.5185743070679192E-2</v>
      </c>
    </row>
    <row r="38" spans="2:4" x14ac:dyDescent="0.2">
      <c r="B38" s="422">
        <v>42583</v>
      </c>
      <c r="C38" s="426">
        <v>2301.8280973620385</v>
      </c>
      <c r="D38" s="424">
        <v>5.6336925398074396E-2</v>
      </c>
    </row>
    <row r="39" spans="2:4" x14ac:dyDescent="0.2">
      <c r="B39" s="422">
        <v>42614</v>
      </c>
      <c r="C39" s="426">
        <v>2190.1902441403704</v>
      </c>
      <c r="D39" s="424">
        <v>5.1165025450424312E-2</v>
      </c>
    </row>
    <row r="40" spans="2:4" x14ac:dyDescent="0.2">
      <c r="B40" s="422">
        <v>42644</v>
      </c>
      <c r="C40" s="426">
        <v>2358.5509472153371</v>
      </c>
      <c r="D40" s="424">
        <v>8.679360923994299E-2</v>
      </c>
    </row>
    <row r="41" spans="2:4" x14ac:dyDescent="0.2">
      <c r="B41" s="422">
        <v>42675</v>
      </c>
      <c r="C41" s="426">
        <v>2326.5001237957099</v>
      </c>
      <c r="D41" s="424">
        <v>0.10385940884898535</v>
      </c>
    </row>
    <row r="42" spans="2:4" x14ac:dyDescent="0.2">
      <c r="B42" s="422">
        <v>42705</v>
      </c>
      <c r="C42" s="426">
        <v>2073.9211220393227</v>
      </c>
      <c r="D42" s="424">
        <v>1.862911832077464E-2</v>
      </c>
    </row>
    <row r="43" spans="2:4" x14ac:dyDescent="0.2">
      <c r="B43" s="422">
        <v>42736</v>
      </c>
      <c r="C43" s="426">
        <v>2321.6689361745798</v>
      </c>
      <c r="D43" s="424">
        <v>0.14162782688816636</v>
      </c>
    </row>
    <row r="44" spans="2:4" x14ac:dyDescent="0.2">
      <c r="B44" s="422">
        <v>42767</v>
      </c>
      <c r="C44" s="426">
        <v>2109.9222395215647</v>
      </c>
      <c r="D44" s="424">
        <v>2.4865450806487433E-2</v>
      </c>
    </row>
    <row r="45" spans="2:4" x14ac:dyDescent="0.2">
      <c r="B45" s="422">
        <v>42795</v>
      </c>
      <c r="C45" s="426">
        <v>2245.3353457054673</v>
      </c>
      <c r="D45" s="424">
        <v>7.6080546792155562E-2</v>
      </c>
    </row>
    <row r="46" spans="2:4" x14ac:dyDescent="0.2">
      <c r="B46" s="422">
        <v>42826</v>
      </c>
      <c r="C46" s="426">
        <v>2054.3772484058723</v>
      </c>
      <c r="D46" s="424">
        <v>6.9738578173647814E-2</v>
      </c>
    </row>
    <row r="47" spans="2:4" x14ac:dyDescent="0.2">
      <c r="B47" s="422">
        <v>42856</v>
      </c>
      <c r="C47" s="426">
        <v>2362.1920439227415</v>
      </c>
      <c r="D47" s="424">
        <v>4.7922145740271156E-2</v>
      </c>
    </row>
    <row r="48" spans="2:4" x14ac:dyDescent="0.2">
      <c r="B48" s="422">
        <v>42887</v>
      </c>
      <c r="C48" s="426">
        <v>2402.8006314635213</v>
      </c>
      <c r="D48" s="424">
        <v>7.8410128912245664E-2</v>
      </c>
    </row>
    <row r="49" spans="2:4" x14ac:dyDescent="0.2">
      <c r="B49" s="422">
        <v>42917</v>
      </c>
      <c r="C49" s="426">
        <v>2420.3306023150517</v>
      </c>
      <c r="D49" s="424">
        <v>9.8422340421472021E-2</v>
      </c>
    </row>
    <row r="50" spans="2:4" x14ac:dyDescent="0.2">
      <c r="B50" s="422">
        <v>42948</v>
      </c>
      <c r="C50" s="426">
        <v>2433.5896006024336</v>
      </c>
      <c r="D50" s="424">
        <v>5.7242112645769498E-2</v>
      </c>
    </row>
    <row r="51" spans="2:4" x14ac:dyDescent="0.2">
      <c r="B51" s="422">
        <v>42979</v>
      </c>
      <c r="C51" s="426">
        <v>2238.4819909511853</v>
      </c>
      <c r="D51" s="424">
        <v>2.2049110546453431E-2</v>
      </c>
    </row>
    <row r="52" spans="2:4" x14ac:dyDescent="0.2">
      <c r="B52" s="422">
        <v>43009</v>
      </c>
      <c r="C52" s="426">
        <v>2393.4902821476203</v>
      </c>
      <c r="D52" s="424">
        <v>1.4813898751491826E-2</v>
      </c>
    </row>
    <row r="53" spans="2:4" x14ac:dyDescent="0.2">
      <c r="B53" s="422">
        <v>43040</v>
      </c>
      <c r="C53" s="426">
        <v>2251.8786374267847</v>
      </c>
      <c r="D53" s="424">
        <v>-3.2074567976888568E-2</v>
      </c>
    </row>
    <row r="54" spans="2:4" x14ac:dyDescent="0.2">
      <c r="B54" s="422">
        <v>43070</v>
      </c>
      <c r="C54" s="426">
        <v>1999.5253382637434</v>
      </c>
      <c r="D54" s="424">
        <v>-3.5872041122964507E-2</v>
      </c>
    </row>
    <row r="55" spans="2:4" x14ac:dyDescent="0.2">
      <c r="B55" s="422">
        <v>43101</v>
      </c>
      <c r="C55" s="426">
        <v>2253.5303917177453</v>
      </c>
      <c r="D55" s="424">
        <v>-2.9348949540198704E-2</v>
      </c>
    </row>
    <row r="56" spans="2:4" x14ac:dyDescent="0.2">
      <c r="B56" s="422">
        <v>43132</v>
      </c>
      <c r="C56" s="426">
        <v>1963.7457699326801</v>
      </c>
      <c r="D56" s="424">
        <v>-6.9280500888047353E-2</v>
      </c>
    </row>
    <row r="57" spans="2:4" x14ac:dyDescent="0.2">
      <c r="B57" s="422">
        <v>43160</v>
      </c>
      <c r="C57" s="426">
        <v>2126.6606697067236</v>
      </c>
      <c r="D57" s="424">
        <v>-5.285387602601381E-2</v>
      </c>
    </row>
    <row r="58" spans="2:4" x14ac:dyDescent="0.2">
      <c r="B58" s="422">
        <v>43191</v>
      </c>
      <c r="C58" s="426">
        <v>2209.5571242181545</v>
      </c>
      <c r="D58" s="424">
        <v>7.5536212218421245E-2</v>
      </c>
    </row>
    <row r="59" spans="2:4" x14ac:dyDescent="0.2">
      <c r="B59" s="422">
        <v>43221</v>
      </c>
      <c r="C59" s="426">
        <v>2179.1001972329727</v>
      </c>
      <c r="D59" s="424">
        <v>-7.7509297840881661E-2</v>
      </c>
    </row>
    <row r="60" spans="2:4" x14ac:dyDescent="0.2">
      <c r="B60" s="422">
        <v>43252</v>
      </c>
      <c r="C60" s="426">
        <v>2064.4944847696065</v>
      </c>
      <c r="D60" s="424">
        <v>-0.14079659471699738</v>
      </c>
    </row>
    <row r="61" spans="2:4" x14ac:dyDescent="0.2">
      <c r="B61" s="422">
        <v>43282</v>
      </c>
      <c r="C61" s="426">
        <v>2216.3155381507613</v>
      </c>
      <c r="D61" s="424">
        <v>-8.4292230147877123E-2</v>
      </c>
    </row>
    <row r="62" spans="2:4" x14ac:dyDescent="0.2">
      <c r="B62" s="422">
        <v>43313</v>
      </c>
      <c r="C62" s="426">
        <v>2268.8592557894699</v>
      </c>
      <c r="D62" s="424">
        <v>-6.769027315541816E-2</v>
      </c>
    </row>
    <row r="63" spans="2:4" x14ac:dyDescent="0.2">
      <c r="B63" s="422">
        <v>43344</v>
      </c>
      <c r="C63" s="426">
        <v>2065.5914514107139</v>
      </c>
      <c r="D63" s="424">
        <v>-7.7235617815717125E-2</v>
      </c>
    </row>
    <row r="64" spans="2:4" x14ac:dyDescent="0.2">
      <c r="B64" s="422">
        <v>43374</v>
      </c>
      <c r="C64" s="426">
        <v>2162.0225786255396</v>
      </c>
      <c r="D64" s="424">
        <v>-9.6707183333282792E-2</v>
      </c>
    </row>
    <row r="65" spans="2:4" x14ac:dyDescent="0.2">
      <c r="B65" s="422">
        <v>43405</v>
      </c>
      <c r="C65" s="426">
        <v>2148.3513017974419</v>
      </c>
      <c r="D65" s="424">
        <v>-4.5973763376361707E-2</v>
      </c>
    </row>
    <row r="66" spans="2:4" x14ac:dyDescent="0.2">
      <c r="B66" s="422">
        <v>43435</v>
      </c>
      <c r="C66" s="426">
        <v>1891.0021218621862</v>
      </c>
      <c r="D66" s="424">
        <v>-5.4274489212420604E-2</v>
      </c>
    </row>
    <row r="67" spans="2:4" x14ac:dyDescent="0.2">
      <c r="B67" s="422">
        <v>43466</v>
      </c>
      <c r="C67" s="426">
        <v>2012.6183096124403</v>
      </c>
      <c r="D67" s="424">
        <v>-0.10690429691594736</v>
      </c>
    </row>
    <row r="68" spans="2:4" x14ac:dyDescent="0.2">
      <c r="B68" s="422">
        <v>43497</v>
      </c>
      <c r="C68" s="426">
        <v>2133.9078772240223</v>
      </c>
      <c r="D68" s="424">
        <v>8.665180080676918E-2</v>
      </c>
    </row>
    <row r="69" spans="2:4" x14ac:dyDescent="0.2">
      <c r="B69" s="422">
        <v>43525</v>
      </c>
      <c r="C69" s="426">
        <v>2152.0921066496057</v>
      </c>
      <c r="D69" s="424">
        <v>1.1958389650563865E-2</v>
      </c>
    </row>
    <row r="70" spans="2:4" x14ac:dyDescent="0.2">
      <c r="B70" s="422">
        <v>43556</v>
      </c>
      <c r="C70" s="426">
        <v>2158.8655809129928</v>
      </c>
      <c r="D70" s="424">
        <v>-2.2941947392782984E-2</v>
      </c>
    </row>
    <row r="71" spans="2:4" x14ac:dyDescent="0.2">
      <c r="B71" s="422">
        <v>43586</v>
      </c>
      <c r="C71" s="426">
        <v>2285.9244070542104</v>
      </c>
      <c r="D71" s="424">
        <v>4.9022165183998122E-2</v>
      </c>
    </row>
    <row r="72" spans="2:4" x14ac:dyDescent="0.2">
      <c r="B72" s="422">
        <v>43617</v>
      </c>
      <c r="C72" s="426">
        <v>2229.7932850774587</v>
      </c>
      <c r="D72" s="424">
        <v>8.0067445821391567E-2</v>
      </c>
    </row>
    <row r="73" spans="2:4" x14ac:dyDescent="0.2">
      <c r="B73" s="422">
        <v>43647</v>
      </c>
      <c r="C73" s="426">
        <v>2222.1990000000001</v>
      </c>
      <c r="D73" s="424">
        <v>2.6546138164729787E-3</v>
      </c>
    </row>
    <row r="74" spans="2:4" x14ac:dyDescent="0.2">
      <c r="B74" s="422">
        <v>43678</v>
      </c>
      <c r="C74" s="426">
        <v>2226.3926586988578</v>
      </c>
      <c r="D74" s="424">
        <v>-1.8717157964844983E-2</v>
      </c>
    </row>
    <row r="75" spans="2:4" x14ac:dyDescent="0.2">
      <c r="B75" s="422">
        <v>43709</v>
      </c>
      <c r="C75" s="426">
        <v>2162.1032554653661</v>
      </c>
      <c r="D75" s="424">
        <v>4.672356868476514E-2</v>
      </c>
    </row>
    <row r="76" spans="2:4" x14ac:dyDescent="0.2">
      <c r="B76" s="422">
        <v>43739</v>
      </c>
      <c r="C76" s="426">
        <v>2160.6495812360076</v>
      </c>
      <c r="D76" s="424">
        <v>-6.3505228997415405E-4</v>
      </c>
    </row>
    <row r="77" spans="2:4" x14ac:dyDescent="0.2">
      <c r="B77" s="422">
        <v>43770</v>
      </c>
      <c r="C77" s="426">
        <v>2007.7786636698361</v>
      </c>
      <c r="D77" s="424">
        <v>-6.5432798634931913E-2</v>
      </c>
    </row>
    <row r="78" spans="2:4" x14ac:dyDescent="0.2">
      <c r="B78" s="422">
        <v>43800</v>
      </c>
      <c r="C78" s="426">
        <v>1774.7047865205489</v>
      </c>
      <c r="D78" s="424">
        <v>-6.1500372737346369E-2</v>
      </c>
    </row>
    <row r="79" spans="2:4" x14ac:dyDescent="0.2">
      <c r="B79" s="422">
        <v>43831</v>
      </c>
      <c r="C79" s="426">
        <v>2194.6154100236881</v>
      </c>
      <c r="D79" s="424">
        <v>9.0428025792080827E-2</v>
      </c>
    </row>
    <row r="80" spans="2:4" x14ac:dyDescent="0.2">
      <c r="B80" s="422">
        <v>43862</v>
      </c>
      <c r="C80" s="426">
        <v>1708.7868303113078</v>
      </c>
      <c r="D80" s="424">
        <v>-0.19922183682350425</v>
      </c>
    </row>
    <row r="81" spans="2:4" x14ac:dyDescent="0.2">
      <c r="B81" s="422">
        <v>43891</v>
      </c>
      <c r="C81" s="426">
        <v>1978.551268614106</v>
      </c>
      <c r="D81" s="424">
        <v>-8.0638202007845064E-2</v>
      </c>
    </row>
    <row r="82" spans="2:4" x14ac:dyDescent="0.2">
      <c r="B82" s="422">
        <v>43922</v>
      </c>
      <c r="C82" s="426">
        <v>1497.2943275809223</v>
      </c>
      <c r="D82" s="424">
        <v>-0.30644393017386906</v>
      </c>
    </row>
    <row r="83" spans="2:4" x14ac:dyDescent="0.2">
      <c r="B83" s="422">
        <v>43952</v>
      </c>
      <c r="C83" s="426">
        <v>1488.8746685358904</v>
      </c>
      <c r="D83" s="424">
        <v>-0.3486772073733837</v>
      </c>
    </row>
    <row r="84" spans="2:4" x14ac:dyDescent="0.2">
      <c r="B84" s="422">
        <v>43983</v>
      </c>
      <c r="C84" s="426">
        <v>1750.0730056725338</v>
      </c>
      <c r="D84" s="424">
        <v>-0.21514114452464159</v>
      </c>
    </row>
    <row r="85" spans="2:4" x14ac:dyDescent="0.2">
      <c r="B85" s="422">
        <v>44013</v>
      </c>
      <c r="C85" s="426">
        <v>1818.0317873609081</v>
      </c>
      <c r="D85" s="424">
        <v>-0.18187714630377025</v>
      </c>
    </row>
    <row r="86" spans="2:4" x14ac:dyDescent="0.2">
      <c r="B86" s="422">
        <v>44044</v>
      </c>
      <c r="C86" s="426">
        <v>1906.7205690117446</v>
      </c>
      <c r="D86" s="424">
        <v>-0.14358297869789735</v>
      </c>
    </row>
    <row r="87" spans="2:4" x14ac:dyDescent="0.2">
      <c r="B87" s="419">
        <v>44075</v>
      </c>
      <c r="C87" s="426">
        <v>1858.0699685309244</v>
      </c>
      <c r="D87" s="424">
        <v>-0.14061922628621285</v>
      </c>
    </row>
  </sheetData>
  <mergeCells count="1">
    <mergeCell ref="H1:I1"/>
  </mergeCells>
  <hyperlinks>
    <hyperlink ref="H1:I1" location="Index!A1" display="Regresar al Índice" xr:uid="{464DE70C-8EF5-45A9-873B-4CADE1685C27}"/>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180D0-4EF5-4B62-B23C-1EB08CFA38E4}">
  <sheetPr codeName="Hoja29"/>
  <dimension ref="A1:I87"/>
  <sheetViews>
    <sheetView workbookViewId="0">
      <selection activeCell="B3" sqref="B3"/>
    </sheetView>
  </sheetViews>
  <sheetFormatPr baseColWidth="10" defaultRowHeight="12.75" x14ac:dyDescent="0.2"/>
  <cols>
    <col min="1" max="3" width="11.42578125" style="190"/>
    <col min="4" max="4" width="11.42578125" style="421"/>
    <col min="5" max="16384" width="11.42578125" style="190"/>
  </cols>
  <sheetData>
    <row r="1" spans="1:9" ht="15" x14ac:dyDescent="0.25">
      <c r="A1" s="12" t="s">
        <v>914</v>
      </c>
      <c r="H1" s="525" t="s">
        <v>39</v>
      </c>
      <c r="I1" s="525"/>
    </row>
    <row r="5" spans="1:9" x14ac:dyDescent="0.2">
      <c r="B5" s="422"/>
      <c r="C5" s="423" t="s">
        <v>709</v>
      </c>
      <c r="D5" s="424" t="s">
        <v>53</v>
      </c>
    </row>
    <row r="6" spans="1:9" x14ac:dyDescent="0.2">
      <c r="B6" s="423" t="s">
        <v>145</v>
      </c>
      <c r="C6" s="423" t="s">
        <v>728</v>
      </c>
      <c r="D6" s="424" t="s">
        <v>53</v>
      </c>
    </row>
    <row r="7" spans="1:9" x14ac:dyDescent="0.2">
      <c r="B7" s="422">
        <v>41640</v>
      </c>
      <c r="C7" s="426">
        <v>1856.0163441959564</v>
      </c>
      <c r="D7" s="424">
        <v>-0.13132884562064318</v>
      </c>
    </row>
    <row r="8" spans="1:9" x14ac:dyDescent="0.2">
      <c r="B8" s="422">
        <v>41671</v>
      </c>
      <c r="C8" s="426">
        <v>1868.943076388859</v>
      </c>
      <c r="D8" s="424">
        <v>-3.7735569274409846E-2</v>
      </c>
    </row>
    <row r="9" spans="1:9" x14ac:dyDescent="0.2">
      <c r="B9" s="422">
        <v>41699</v>
      </c>
      <c r="C9" s="426">
        <v>2084.987886744776</v>
      </c>
      <c r="D9" s="424">
        <v>0.11321823439599653</v>
      </c>
    </row>
    <row r="10" spans="1:9" x14ac:dyDescent="0.2">
      <c r="B10" s="422">
        <v>41730</v>
      </c>
      <c r="C10" s="426">
        <v>2064.9516228007005</v>
      </c>
      <c r="D10" s="424">
        <v>1.2860323326777954E-2</v>
      </c>
    </row>
    <row r="11" spans="1:9" x14ac:dyDescent="0.2">
      <c r="B11" s="422">
        <v>41760</v>
      </c>
      <c r="C11" s="426">
        <v>2042.1035991836634</v>
      </c>
      <c r="D11" s="424">
        <v>3.1131522309152906E-2</v>
      </c>
    </row>
    <row r="12" spans="1:9" x14ac:dyDescent="0.2">
      <c r="B12" s="422">
        <v>41791</v>
      </c>
      <c r="C12" s="426">
        <v>1943.3176711385358</v>
      </c>
      <c r="D12" s="424">
        <v>-1.2601644719600246E-2</v>
      </c>
    </row>
    <row r="13" spans="1:9" x14ac:dyDescent="0.2">
      <c r="B13" s="422">
        <v>41821</v>
      </c>
      <c r="C13" s="426">
        <v>2041.0058028864498</v>
      </c>
      <c r="D13" s="424">
        <v>3.5528569907878602E-2</v>
      </c>
    </row>
    <row r="14" spans="1:9" x14ac:dyDescent="0.2">
      <c r="B14" s="422">
        <v>41852</v>
      </c>
      <c r="C14" s="426">
        <v>1927.5899423445528</v>
      </c>
      <c r="D14" s="424">
        <v>2.7246651003242327E-3</v>
      </c>
    </row>
    <row r="15" spans="1:9" x14ac:dyDescent="0.2">
      <c r="B15" s="422">
        <v>41883</v>
      </c>
      <c r="C15" s="426">
        <v>1880.3204882288069</v>
      </c>
      <c r="D15" s="424">
        <v>-2.3589303242052904E-2</v>
      </c>
    </row>
    <row r="16" spans="1:9" x14ac:dyDescent="0.2">
      <c r="B16" s="422">
        <v>41913</v>
      </c>
      <c r="C16" s="426">
        <v>2040.6790910641305</v>
      </c>
      <c r="D16" s="424">
        <v>-3.4267592536798099E-2</v>
      </c>
    </row>
    <row r="17" spans="2:4" x14ac:dyDescent="0.2">
      <c r="B17" s="422">
        <v>41944</v>
      </c>
      <c r="C17" s="426">
        <v>2007.8773728050955</v>
      </c>
      <c r="D17" s="424">
        <v>-2.7217953765909318E-2</v>
      </c>
    </row>
    <row r="18" spans="2:4" x14ac:dyDescent="0.2">
      <c r="B18" s="422">
        <v>41974</v>
      </c>
      <c r="C18" s="426">
        <v>1978.7708354888432</v>
      </c>
      <c r="D18" s="424">
        <v>5.1320634634445007E-2</v>
      </c>
    </row>
    <row r="19" spans="2:4" x14ac:dyDescent="0.2">
      <c r="B19" s="422">
        <v>42005</v>
      </c>
      <c r="C19" s="426">
        <v>1954.8474746860168</v>
      </c>
      <c r="D19" s="424">
        <v>5.3249062595337703E-2</v>
      </c>
    </row>
    <row r="20" spans="2:4" x14ac:dyDescent="0.2">
      <c r="B20" s="422">
        <v>42036</v>
      </c>
      <c r="C20" s="426">
        <v>1981.7566142908979</v>
      </c>
      <c r="D20" s="424">
        <v>6.0362211844362509E-2</v>
      </c>
    </row>
    <row r="21" spans="2:4" x14ac:dyDescent="0.2">
      <c r="B21" s="422">
        <v>42064</v>
      </c>
      <c r="C21" s="426">
        <v>2163.1713678490164</v>
      </c>
      <c r="D21" s="424">
        <v>3.7498290326427618E-2</v>
      </c>
    </row>
    <row r="22" spans="2:4" x14ac:dyDescent="0.2">
      <c r="B22" s="422">
        <v>42095</v>
      </c>
      <c r="C22" s="426">
        <v>2042.7606305385696</v>
      </c>
      <c r="D22" s="424">
        <v>-1.0746494986663786E-2</v>
      </c>
    </row>
    <row r="23" spans="2:4" x14ac:dyDescent="0.2">
      <c r="B23" s="422">
        <v>42125</v>
      </c>
      <c r="C23" s="426">
        <v>2211.81488233032</v>
      </c>
      <c r="D23" s="424">
        <v>8.3106108433724485E-2</v>
      </c>
    </row>
    <row r="24" spans="2:4" x14ac:dyDescent="0.2">
      <c r="B24" s="422">
        <v>42156</v>
      </c>
      <c r="C24" s="426">
        <v>2165.6673313423162</v>
      </c>
      <c r="D24" s="424">
        <v>0.11441755689563192</v>
      </c>
    </row>
    <row r="25" spans="2:4" x14ac:dyDescent="0.2">
      <c r="B25" s="422">
        <v>42186</v>
      </c>
      <c r="C25" s="426">
        <v>2153.6547532491468</v>
      </c>
      <c r="D25" s="424">
        <v>5.5192861384022289E-2</v>
      </c>
    </row>
    <row r="26" spans="2:4" x14ac:dyDescent="0.2">
      <c r="B26" s="422">
        <v>42217</v>
      </c>
      <c r="C26" s="426">
        <v>2189.4920335325087</v>
      </c>
      <c r="D26" s="424">
        <v>0.13587023123258307</v>
      </c>
    </row>
    <row r="27" spans="2:4" x14ac:dyDescent="0.2">
      <c r="B27" s="422">
        <v>42248</v>
      </c>
      <c r="C27" s="426">
        <v>2124.6616508478382</v>
      </c>
      <c r="D27" s="424">
        <v>0.12994655121223075</v>
      </c>
    </row>
    <row r="28" spans="2:4" x14ac:dyDescent="0.2">
      <c r="B28" s="422">
        <v>42278</v>
      </c>
      <c r="C28" s="426">
        <v>2155.9493147708645</v>
      </c>
      <c r="D28" s="424">
        <v>5.6486208052744485E-2</v>
      </c>
    </row>
    <row r="29" spans="2:4" x14ac:dyDescent="0.2">
      <c r="B29" s="422">
        <v>42309</v>
      </c>
      <c r="C29" s="426">
        <v>2119.3557377062816</v>
      </c>
      <c r="D29" s="424">
        <v>5.5520504594085716E-2</v>
      </c>
    </row>
    <row r="30" spans="2:4" x14ac:dyDescent="0.2">
      <c r="B30" s="422">
        <v>42339</v>
      </c>
      <c r="C30" s="426">
        <v>2055.8609363523997</v>
      </c>
      <c r="D30" s="424">
        <v>3.8958579478210187E-2</v>
      </c>
    </row>
    <row r="31" spans="2:4" x14ac:dyDescent="0.2">
      <c r="B31" s="422">
        <v>42370</v>
      </c>
      <c r="C31" s="426">
        <v>2055.3620418579712</v>
      </c>
      <c r="D31" s="424">
        <v>5.1418112396773512E-2</v>
      </c>
    </row>
    <row r="32" spans="2:4" x14ac:dyDescent="0.2">
      <c r="B32" s="422">
        <v>42401</v>
      </c>
      <c r="C32" s="426">
        <v>1984.5497985793254</v>
      </c>
      <c r="D32" s="424">
        <v>1.4094487023710153E-3</v>
      </c>
    </row>
    <row r="33" spans="2:4" x14ac:dyDescent="0.2">
      <c r="B33" s="422">
        <v>42430</v>
      </c>
      <c r="C33" s="426">
        <v>2071.5633057896634</v>
      </c>
      <c r="D33" s="424">
        <v>-4.2348962001306854E-2</v>
      </c>
    </row>
    <row r="34" spans="2:4" x14ac:dyDescent="0.2">
      <c r="B34" s="422">
        <v>42461</v>
      </c>
      <c r="C34" s="426">
        <v>2151.7497827387829</v>
      </c>
      <c r="D34" s="424">
        <v>5.3353853883251388E-2</v>
      </c>
    </row>
    <row r="35" spans="2:4" x14ac:dyDescent="0.2">
      <c r="B35" s="422">
        <v>42491</v>
      </c>
      <c r="C35" s="426">
        <v>2249.6576593189679</v>
      </c>
      <c r="D35" s="424">
        <v>1.7109378045588361E-2</v>
      </c>
    </row>
    <row r="36" spans="2:4" x14ac:dyDescent="0.2">
      <c r="B36" s="422">
        <v>42522</v>
      </c>
      <c r="C36" s="426">
        <v>2267.0900054677013</v>
      </c>
      <c r="D36" s="424">
        <v>4.6832065413537773E-2</v>
      </c>
    </row>
    <row r="37" spans="2:4" x14ac:dyDescent="0.2">
      <c r="B37" s="422">
        <v>42552</v>
      </c>
      <c r="C37" s="426">
        <v>2221.1705323606234</v>
      </c>
      <c r="D37" s="424">
        <v>3.1349397580841501E-2</v>
      </c>
    </row>
    <row r="38" spans="2:4" x14ac:dyDescent="0.2">
      <c r="B38" s="422">
        <v>42583</v>
      </c>
      <c r="C38" s="426">
        <v>2304.3724578300007</v>
      </c>
      <c r="D38" s="424">
        <v>5.246898483213245E-2</v>
      </c>
    </row>
    <row r="39" spans="2:4" x14ac:dyDescent="0.2">
      <c r="B39" s="422">
        <v>42614</v>
      </c>
      <c r="C39" s="426">
        <v>2167.1199548410082</v>
      </c>
      <c r="D39" s="424">
        <v>1.9983560194738344E-2</v>
      </c>
    </row>
    <row r="40" spans="2:4" x14ac:dyDescent="0.2">
      <c r="B40" s="422">
        <v>42644</v>
      </c>
      <c r="C40" s="426">
        <v>2354.8846384613689</v>
      </c>
      <c r="D40" s="424">
        <v>9.227272753007526E-2</v>
      </c>
    </row>
    <row r="41" spans="2:4" x14ac:dyDescent="0.2">
      <c r="B41" s="422">
        <v>42675</v>
      </c>
      <c r="C41" s="426">
        <v>2261.7522456055212</v>
      </c>
      <c r="D41" s="424">
        <v>6.718858253279901E-2</v>
      </c>
    </row>
    <row r="42" spans="2:4" x14ac:dyDescent="0.2">
      <c r="B42" s="422">
        <v>42705</v>
      </c>
      <c r="C42" s="426">
        <v>2093.9299195184071</v>
      </c>
      <c r="D42" s="424">
        <v>1.8517294867984188E-2</v>
      </c>
    </row>
    <row r="43" spans="2:4" x14ac:dyDescent="0.2">
      <c r="B43" s="422">
        <v>42736</v>
      </c>
      <c r="C43" s="426">
        <v>2288.956819548453</v>
      </c>
      <c r="D43" s="424">
        <v>0.11365140200765836</v>
      </c>
    </row>
    <row r="44" spans="2:4" x14ac:dyDescent="0.2">
      <c r="B44" s="422">
        <v>42767</v>
      </c>
      <c r="C44" s="426">
        <v>2095.7171093006341</v>
      </c>
      <c r="D44" s="424">
        <v>5.6016387596264781E-2</v>
      </c>
    </row>
    <row r="45" spans="2:4" x14ac:dyDescent="0.2">
      <c r="B45" s="422">
        <v>42795</v>
      </c>
      <c r="C45" s="426">
        <v>2329.5386537148738</v>
      </c>
      <c r="D45" s="424">
        <v>0.12453172307320448</v>
      </c>
    </row>
    <row r="46" spans="2:4" x14ac:dyDescent="0.2">
      <c r="B46" s="422">
        <v>42826</v>
      </c>
      <c r="C46" s="426">
        <v>2100.8384538302989</v>
      </c>
      <c r="D46" s="424">
        <v>-2.3660431764367672E-2</v>
      </c>
    </row>
    <row r="47" spans="2:4" x14ac:dyDescent="0.2">
      <c r="B47" s="422">
        <v>42856</v>
      </c>
      <c r="C47" s="426">
        <v>2416.8602786896672</v>
      </c>
      <c r="D47" s="424">
        <v>7.4323583714206554E-2</v>
      </c>
    </row>
    <row r="48" spans="2:4" x14ac:dyDescent="0.2">
      <c r="B48" s="422">
        <v>42887</v>
      </c>
      <c r="C48" s="426">
        <v>2377.8227625273703</v>
      </c>
      <c r="D48" s="424">
        <v>4.8843564566297307E-2</v>
      </c>
    </row>
    <row r="49" spans="2:4" x14ac:dyDescent="0.2">
      <c r="B49" s="422">
        <v>42917</v>
      </c>
      <c r="C49" s="426">
        <v>2342.6980223734131</v>
      </c>
      <c r="D49" s="424">
        <v>5.4713264129086163E-2</v>
      </c>
    </row>
    <row r="50" spans="2:4" x14ac:dyDescent="0.2">
      <c r="B50" s="422">
        <v>42948</v>
      </c>
      <c r="C50" s="426">
        <v>2330.3155550355955</v>
      </c>
      <c r="D50" s="424">
        <v>1.1258204860695594E-2</v>
      </c>
    </row>
    <row r="51" spans="2:4" x14ac:dyDescent="0.2">
      <c r="B51" s="422">
        <v>42979</v>
      </c>
      <c r="C51" s="426">
        <v>2227.3521019093691</v>
      </c>
      <c r="D51" s="424">
        <v>2.7793637788167538E-2</v>
      </c>
    </row>
    <row r="52" spans="2:4" x14ac:dyDescent="0.2">
      <c r="B52" s="422">
        <v>43009</v>
      </c>
      <c r="C52" s="426">
        <v>2283.1632044444673</v>
      </c>
      <c r="D52" s="424">
        <v>-3.045645329945457E-2</v>
      </c>
    </row>
    <row r="53" spans="2:4" x14ac:dyDescent="0.2">
      <c r="B53" s="422">
        <v>43040</v>
      </c>
      <c r="C53" s="426">
        <v>2235.7030666259639</v>
      </c>
      <c r="D53" s="424">
        <v>-1.1517255716301252E-2</v>
      </c>
    </row>
    <row r="54" spans="2:4" x14ac:dyDescent="0.2">
      <c r="B54" s="422">
        <v>43070</v>
      </c>
      <c r="C54" s="426">
        <v>2001.7737923572117</v>
      </c>
      <c r="D54" s="424">
        <v>-4.4011084756069976E-2</v>
      </c>
    </row>
    <row r="55" spans="2:4" x14ac:dyDescent="0.2">
      <c r="B55" s="422">
        <v>43101</v>
      </c>
      <c r="C55" s="426">
        <v>2117.8222258014634</v>
      </c>
      <c r="D55" s="424">
        <v>-7.4765322039036824E-2</v>
      </c>
    </row>
    <row r="56" spans="2:4" x14ac:dyDescent="0.2">
      <c r="B56" s="422">
        <v>43132</v>
      </c>
      <c r="C56" s="426">
        <v>1916.9206241143622</v>
      </c>
      <c r="D56" s="424">
        <v>-8.5315181325182954E-2</v>
      </c>
    </row>
    <row r="57" spans="2:4" x14ac:dyDescent="0.2">
      <c r="B57" s="422">
        <v>43160</v>
      </c>
      <c r="C57" s="426">
        <v>2134.3675096754127</v>
      </c>
      <c r="D57" s="424">
        <v>-8.3781028371529759E-2</v>
      </c>
    </row>
    <row r="58" spans="2:4" x14ac:dyDescent="0.2">
      <c r="B58" s="422">
        <v>43191</v>
      </c>
      <c r="C58" s="426">
        <v>2134.9334717626089</v>
      </c>
      <c r="D58" s="424">
        <v>1.6229243076804442E-2</v>
      </c>
    </row>
    <row r="59" spans="2:4" x14ac:dyDescent="0.2">
      <c r="B59" s="422">
        <v>43221</v>
      </c>
      <c r="C59" s="426">
        <v>2214.6661506533928</v>
      </c>
      <c r="D59" s="424">
        <v>-8.3659833304843181E-2</v>
      </c>
    </row>
    <row r="60" spans="2:4" x14ac:dyDescent="0.2">
      <c r="B60" s="422">
        <v>43252</v>
      </c>
      <c r="C60" s="426">
        <v>2118.2634287892056</v>
      </c>
      <c r="D60" s="424">
        <v>-0.10915840231181949</v>
      </c>
    </row>
    <row r="61" spans="2:4" x14ac:dyDescent="0.2">
      <c r="B61" s="422">
        <v>43282</v>
      </c>
      <c r="C61" s="426">
        <v>2144.5832016024624</v>
      </c>
      <c r="D61" s="424">
        <v>-8.4566947544625667E-2</v>
      </c>
    </row>
    <row r="62" spans="2:4" x14ac:dyDescent="0.2">
      <c r="B62" s="422">
        <v>43313</v>
      </c>
      <c r="C62" s="426">
        <v>2228.7446337932179</v>
      </c>
      <c r="D62" s="424">
        <v>-4.3586767046588294E-2</v>
      </c>
    </row>
    <row r="63" spans="2:4" x14ac:dyDescent="0.2">
      <c r="B63" s="422">
        <v>43344</v>
      </c>
      <c r="C63" s="426">
        <v>2064.5194553411147</v>
      </c>
      <c r="D63" s="424">
        <v>-7.3105929874611286E-2</v>
      </c>
    </row>
    <row r="64" spans="2:4" x14ac:dyDescent="0.2">
      <c r="B64" s="422">
        <v>43374</v>
      </c>
      <c r="C64" s="426">
        <v>2209.1709713372852</v>
      </c>
      <c r="D64" s="424">
        <v>-3.2407772235969287E-2</v>
      </c>
    </row>
    <row r="65" spans="2:4" x14ac:dyDescent="0.2">
      <c r="B65" s="422">
        <v>43405</v>
      </c>
      <c r="C65" s="426">
        <v>2163.3133771562516</v>
      </c>
      <c r="D65" s="424">
        <v>-3.237893732415905E-2</v>
      </c>
    </row>
    <row r="66" spans="2:4" x14ac:dyDescent="0.2">
      <c r="B66" s="422">
        <v>43435</v>
      </c>
      <c r="C66" s="426">
        <v>1889.5731713787695</v>
      </c>
      <c r="D66" s="424">
        <v>-5.6050599426780923E-2</v>
      </c>
    </row>
    <row r="67" spans="2:4" x14ac:dyDescent="0.2">
      <c r="B67" s="422">
        <v>43466</v>
      </c>
      <c r="C67" s="426">
        <v>2034.2908149976943</v>
      </c>
      <c r="D67" s="424">
        <v>-3.9442125871616891E-2</v>
      </c>
    </row>
    <row r="68" spans="2:4" x14ac:dyDescent="0.2">
      <c r="B68" s="422">
        <v>43497</v>
      </c>
      <c r="C68" s="426">
        <v>2065.4630592714639</v>
      </c>
      <c r="D68" s="424">
        <v>7.7490133544642639E-2</v>
      </c>
    </row>
    <row r="69" spans="2:4" x14ac:dyDescent="0.2">
      <c r="B69" s="422">
        <v>43525</v>
      </c>
      <c r="C69" s="426">
        <v>2118.134873451379</v>
      </c>
      <c r="D69" s="424">
        <v>-7.6053613777612005E-3</v>
      </c>
    </row>
    <row r="70" spans="2:4" x14ac:dyDescent="0.2">
      <c r="B70" s="422">
        <v>43556</v>
      </c>
      <c r="C70" s="426">
        <v>2108.4495859845533</v>
      </c>
      <c r="D70" s="424">
        <v>-1.2405016890849692E-2</v>
      </c>
    </row>
    <row r="71" spans="2:4" x14ac:dyDescent="0.2">
      <c r="B71" s="422">
        <v>43586</v>
      </c>
      <c r="C71" s="426">
        <v>2238.7740453865199</v>
      </c>
      <c r="D71" s="424">
        <v>1.0885566082280401E-2</v>
      </c>
    </row>
    <row r="72" spans="2:4" x14ac:dyDescent="0.2">
      <c r="B72" s="422">
        <v>43617</v>
      </c>
      <c r="C72" s="426">
        <v>2189.0617816004919</v>
      </c>
      <c r="D72" s="424">
        <v>3.3422827325945252E-2</v>
      </c>
    </row>
    <row r="73" spans="2:4" x14ac:dyDescent="0.2">
      <c r="B73" s="422">
        <v>43647</v>
      </c>
      <c r="C73" s="426">
        <v>2167.48</v>
      </c>
      <c r="D73" s="424">
        <v>1.0676572669425377E-2</v>
      </c>
    </row>
    <row r="74" spans="2:4" x14ac:dyDescent="0.2">
      <c r="B74" s="422">
        <v>43678</v>
      </c>
      <c r="C74" s="426">
        <v>2098.0872203413633</v>
      </c>
      <c r="D74" s="424">
        <v>-5.8623770292373908E-2</v>
      </c>
    </row>
    <row r="75" spans="2:4" x14ac:dyDescent="0.2">
      <c r="B75" s="422">
        <v>43709</v>
      </c>
      <c r="C75" s="426">
        <v>2032.5013846800455</v>
      </c>
      <c r="D75" s="424">
        <v>-1.5508727989089841E-2</v>
      </c>
    </row>
    <row r="76" spans="2:4" x14ac:dyDescent="0.2">
      <c r="B76" s="422">
        <v>43739</v>
      </c>
      <c r="C76" s="426">
        <v>2135.4557763600956</v>
      </c>
      <c r="D76" s="424">
        <v>-3.336780898065457E-2</v>
      </c>
    </row>
    <row r="77" spans="2:4" x14ac:dyDescent="0.2">
      <c r="B77" s="422">
        <v>43770</v>
      </c>
      <c r="C77" s="426">
        <v>1981.5499431852481</v>
      </c>
      <c r="D77" s="424">
        <v>-8.4020852406477331E-2</v>
      </c>
    </row>
    <row r="78" spans="2:4" x14ac:dyDescent="0.2">
      <c r="B78" s="422">
        <v>43800</v>
      </c>
      <c r="C78" s="426">
        <v>1739.3069125888933</v>
      </c>
      <c r="D78" s="424">
        <v>-7.9523916335153669E-2</v>
      </c>
    </row>
    <row r="79" spans="2:4" x14ac:dyDescent="0.2">
      <c r="B79" s="422">
        <v>43831</v>
      </c>
      <c r="C79" s="426">
        <v>2059.9755556384021</v>
      </c>
      <c r="D79" s="424">
        <v>1.262589421893295E-2</v>
      </c>
    </row>
    <row r="80" spans="2:4" x14ac:dyDescent="0.2">
      <c r="B80" s="422">
        <v>43862</v>
      </c>
      <c r="C80" s="426">
        <v>1672.4819275256214</v>
      </c>
      <c r="D80" s="424">
        <v>-0.19026296790050359</v>
      </c>
    </row>
    <row r="81" spans="2:4" x14ac:dyDescent="0.2">
      <c r="B81" s="422">
        <v>43891</v>
      </c>
      <c r="C81" s="426">
        <v>1960.2495937446561</v>
      </c>
      <c r="D81" s="424">
        <v>-7.4539766889092363E-2</v>
      </c>
    </row>
    <row r="82" spans="2:4" x14ac:dyDescent="0.2">
      <c r="B82" s="422">
        <v>43922</v>
      </c>
      <c r="C82" s="426">
        <v>1507.423404565468</v>
      </c>
      <c r="D82" s="424">
        <v>-0.28505598872947796</v>
      </c>
    </row>
    <row r="83" spans="2:4" x14ac:dyDescent="0.2">
      <c r="B83" s="422">
        <v>43952</v>
      </c>
      <c r="C83" s="426">
        <v>1407.8763580258969</v>
      </c>
      <c r="D83" s="424">
        <v>-0.37113959270381397</v>
      </c>
    </row>
    <row r="84" spans="2:4" x14ac:dyDescent="0.2">
      <c r="B84" s="422">
        <v>43983</v>
      </c>
      <c r="C84" s="426">
        <v>1765.8909728555786</v>
      </c>
      <c r="D84" s="424">
        <v>-0.1933114964144684</v>
      </c>
    </row>
    <row r="85" spans="2:4" x14ac:dyDescent="0.2">
      <c r="B85" s="422">
        <v>44013</v>
      </c>
      <c r="C85" s="426">
        <v>1824.3075413848658</v>
      </c>
      <c r="D85" s="424">
        <v>-0.15832785475074015</v>
      </c>
    </row>
    <row r="86" spans="2:4" x14ac:dyDescent="0.2">
      <c r="B86" s="422">
        <v>44044</v>
      </c>
      <c r="C86" s="426">
        <v>1813.7878263440471</v>
      </c>
      <c r="D86" s="424">
        <v>-0.13550408736156358</v>
      </c>
    </row>
    <row r="87" spans="2:4" x14ac:dyDescent="0.2">
      <c r="B87" s="419">
        <v>44075</v>
      </c>
      <c r="C87" s="426">
        <v>1826.1507111483766</v>
      </c>
      <c r="D87" s="424">
        <v>-0.10152547746684681</v>
      </c>
    </row>
  </sheetData>
  <mergeCells count="1">
    <mergeCell ref="H1:I1"/>
  </mergeCells>
  <hyperlinks>
    <hyperlink ref="H1:I1" location="Index!A1" display="Regresar al Índice" xr:uid="{8CF8A10C-51B6-426F-B534-6DFC8EE0C921}"/>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40785-E798-4E3C-8D91-16BEED37B9E7}">
  <sheetPr codeName="Hoja32"/>
  <dimension ref="A1:I87"/>
  <sheetViews>
    <sheetView workbookViewId="0">
      <selection activeCell="B3" sqref="B3"/>
    </sheetView>
  </sheetViews>
  <sheetFormatPr baseColWidth="10" defaultRowHeight="12.75" x14ac:dyDescent="0.2"/>
  <cols>
    <col min="1" max="2" width="11.42578125" style="190"/>
    <col min="3" max="3" width="11.42578125" style="418"/>
    <col min="4" max="4" width="11.42578125" style="421"/>
    <col min="5" max="16384" width="11.42578125" style="190"/>
  </cols>
  <sheetData>
    <row r="1" spans="1:9" ht="15" x14ac:dyDescent="0.25">
      <c r="A1" s="12" t="s">
        <v>915</v>
      </c>
      <c r="H1" s="525" t="s">
        <v>39</v>
      </c>
      <c r="I1" s="525"/>
    </row>
    <row r="5" spans="1:9" x14ac:dyDescent="0.2">
      <c r="B5" s="422"/>
      <c r="C5" s="425" t="s">
        <v>709</v>
      </c>
      <c r="D5" s="424" t="s">
        <v>53</v>
      </c>
    </row>
    <row r="6" spans="1:9" ht="38.25" x14ac:dyDescent="0.2">
      <c r="B6" s="423" t="s">
        <v>145</v>
      </c>
      <c r="C6" s="425" t="s">
        <v>726</v>
      </c>
      <c r="D6" s="424" t="s">
        <v>53</v>
      </c>
    </row>
    <row r="7" spans="1:9" x14ac:dyDescent="0.2">
      <c r="B7" s="422">
        <v>41640</v>
      </c>
      <c r="C7" s="425">
        <v>17.808</v>
      </c>
      <c r="D7" s="424">
        <v>2.5333947489636188E-2</v>
      </c>
    </row>
    <row r="8" spans="1:9" x14ac:dyDescent="0.2">
      <c r="B8" s="422">
        <v>41671</v>
      </c>
      <c r="C8" s="425">
        <v>17.89</v>
      </c>
      <c r="D8" s="424">
        <v>2.1701884637350028E-2</v>
      </c>
    </row>
    <row r="9" spans="1:9" x14ac:dyDescent="0.2">
      <c r="B9" s="422">
        <v>41699</v>
      </c>
      <c r="C9" s="425">
        <v>17.795000000000002</v>
      </c>
      <c r="D9" s="424">
        <v>2.4880493002361469E-2</v>
      </c>
    </row>
    <row r="10" spans="1:9" x14ac:dyDescent="0.2">
      <c r="B10" s="422">
        <v>41730</v>
      </c>
      <c r="C10" s="425">
        <v>17.88</v>
      </c>
      <c r="D10" s="424">
        <v>-8.099411960501542E-3</v>
      </c>
    </row>
    <row r="11" spans="1:9" x14ac:dyDescent="0.2">
      <c r="B11" s="422">
        <v>41760</v>
      </c>
      <c r="C11" s="425">
        <v>17.952000000000002</v>
      </c>
      <c r="D11" s="424">
        <v>7.0683271625715935E-3</v>
      </c>
    </row>
    <row r="12" spans="1:9" x14ac:dyDescent="0.2">
      <c r="B12" s="422">
        <v>41791</v>
      </c>
      <c r="C12" s="425">
        <v>18.225999999999999</v>
      </c>
      <c r="D12" s="424">
        <v>3.1874539998867621E-2</v>
      </c>
    </row>
    <row r="13" spans="1:9" x14ac:dyDescent="0.2">
      <c r="B13" s="422">
        <v>41821</v>
      </c>
      <c r="C13" s="425">
        <v>18.350000000000001</v>
      </c>
      <c r="D13" s="424">
        <v>5.1033850736010182E-2</v>
      </c>
    </row>
    <row r="14" spans="1:9" x14ac:dyDescent="0.2">
      <c r="B14" s="422">
        <v>41852</v>
      </c>
      <c r="C14" s="425">
        <v>18.579999999999998</v>
      </c>
      <c r="D14" s="424">
        <v>6.0805024264915658E-2</v>
      </c>
    </row>
    <row r="15" spans="1:9" x14ac:dyDescent="0.2">
      <c r="B15" s="422">
        <v>41883</v>
      </c>
      <c r="C15" s="425">
        <v>18.692</v>
      </c>
      <c r="D15" s="424">
        <v>6.8908331903700007E-2</v>
      </c>
    </row>
    <row r="16" spans="1:9" x14ac:dyDescent="0.2">
      <c r="B16" s="422">
        <v>41913</v>
      </c>
      <c r="C16" s="425">
        <v>18.542999999999999</v>
      </c>
      <c r="D16" s="424">
        <v>5.664140406860789E-2</v>
      </c>
    </row>
    <row r="17" spans="2:4" x14ac:dyDescent="0.2">
      <c r="B17" s="422">
        <v>41944</v>
      </c>
      <c r="C17" s="425">
        <v>18.559999999999999</v>
      </c>
      <c r="D17" s="424">
        <v>5.8937639071147241E-2</v>
      </c>
    </row>
    <row r="18" spans="2:4" x14ac:dyDescent="0.2">
      <c r="B18" s="422">
        <v>41974</v>
      </c>
      <c r="C18" s="425">
        <v>18.379000000000001</v>
      </c>
      <c r="D18" s="424">
        <v>5.2574308458851318E-2</v>
      </c>
    </row>
    <row r="19" spans="2:4" x14ac:dyDescent="0.2">
      <c r="B19" s="422">
        <v>42005</v>
      </c>
      <c r="C19" s="425">
        <v>17.623000000000001</v>
      </c>
      <c r="D19" s="424">
        <v>-1.0388589398023288E-2</v>
      </c>
    </row>
    <row r="20" spans="2:4" x14ac:dyDescent="0.2">
      <c r="B20" s="422">
        <v>42036</v>
      </c>
      <c r="C20" s="425">
        <v>17.832999999999998</v>
      </c>
      <c r="D20" s="424">
        <v>-3.1861375069872641E-3</v>
      </c>
    </row>
    <row r="21" spans="2:4" x14ac:dyDescent="0.2">
      <c r="B21" s="422">
        <v>42064</v>
      </c>
      <c r="C21" s="425">
        <v>18.146999999999998</v>
      </c>
      <c r="D21" s="424">
        <v>1.9780837313852023E-2</v>
      </c>
    </row>
    <row r="22" spans="2:4" x14ac:dyDescent="0.2">
      <c r="B22" s="422">
        <v>42095</v>
      </c>
      <c r="C22" s="425">
        <v>18.324000000000002</v>
      </c>
      <c r="D22" s="424">
        <v>2.4832214765100818E-2</v>
      </c>
    </row>
    <row r="23" spans="2:4" x14ac:dyDescent="0.2">
      <c r="B23" s="422">
        <v>42125</v>
      </c>
      <c r="C23" s="425">
        <v>18.309000000000001</v>
      </c>
      <c r="D23" s="424">
        <v>1.9886363636363598E-2</v>
      </c>
    </row>
    <row r="24" spans="2:4" x14ac:dyDescent="0.2">
      <c r="B24" s="422">
        <v>42156</v>
      </c>
      <c r="C24" s="425">
        <v>18.547999999999998</v>
      </c>
      <c r="D24" s="424">
        <v>1.7667069022275824E-2</v>
      </c>
    </row>
    <row r="25" spans="2:4" x14ac:dyDescent="0.2">
      <c r="B25" s="422">
        <v>42186</v>
      </c>
      <c r="C25" s="425">
        <v>19.532</v>
      </c>
      <c r="D25" s="424">
        <v>6.4414168937329624E-2</v>
      </c>
    </row>
    <row r="26" spans="2:4" x14ac:dyDescent="0.2">
      <c r="B26" s="422">
        <v>42217</v>
      </c>
      <c r="C26" s="425">
        <v>19.53</v>
      </c>
      <c r="D26" s="424">
        <v>5.1130247578041063E-2</v>
      </c>
    </row>
    <row r="27" spans="2:4" x14ac:dyDescent="0.2">
      <c r="B27" s="422">
        <v>42248</v>
      </c>
      <c r="C27" s="425">
        <v>19.346</v>
      </c>
      <c r="D27" s="424">
        <v>3.49882302589343E-2</v>
      </c>
    </row>
    <row r="28" spans="2:4" x14ac:dyDescent="0.2">
      <c r="B28" s="422">
        <v>42278</v>
      </c>
      <c r="C28" s="425">
        <v>19.512</v>
      </c>
      <c r="D28" s="424">
        <v>5.2256916356576671E-2</v>
      </c>
    </row>
    <row r="29" spans="2:4" x14ac:dyDescent="0.2">
      <c r="B29" s="422">
        <v>42309</v>
      </c>
      <c r="C29" s="425">
        <v>19.574999999999999</v>
      </c>
      <c r="D29" s="424">
        <v>5.4687500000000035E-2</v>
      </c>
    </row>
    <row r="30" spans="2:4" x14ac:dyDescent="0.2">
      <c r="B30" s="422">
        <v>42339</v>
      </c>
      <c r="C30" s="425">
        <v>19.558</v>
      </c>
      <c r="D30" s="424">
        <v>6.4149300832471751E-2</v>
      </c>
    </row>
    <row r="31" spans="2:4" x14ac:dyDescent="0.2">
      <c r="B31" s="422">
        <v>42370</v>
      </c>
      <c r="C31" s="425">
        <v>19.745999999999999</v>
      </c>
      <c r="D31" s="424">
        <v>0.1204675707881744</v>
      </c>
    </row>
    <row r="32" spans="2:4" x14ac:dyDescent="0.2">
      <c r="B32" s="422">
        <v>42401</v>
      </c>
      <c r="C32" s="425">
        <v>19.923999999999999</v>
      </c>
      <c r="D32" s="424">
        <v>0.11725452812202104</v>
      </c>
    </row>
    <row r="33" spans="2:4" x14ac:dyDescent="0.2">
      <c r="B33" s="422">
        <v>42430</v>
      </c>
      <c r="C33" s="425">
        <v>20.251000000000001</v>
      </c>
      <c r="D33" s="424">
        <v>0.11594202898550741</v>
      </c>
    </row>
    <row r="34" spans="2:4" x14ac:dyDescent="0.2">
      <c r="B34" s="422">
        <v>42461</v>
      </c>
      <c r="C34" s="425">
        <v>20.187000000000001</v>
      </c>
      <c r="D34" s="424">
        <v>0.1016699410609037</v>
      </c>
    </row>
    <row r="35" spans="2:4" x14ac:dyDescent="0.2">
      <c r="B35" s="422">
        <v>42491</v>
      </c>
      <c r="C35" s="425">
        <v>20.193999999999999</v>
      </c>
      <c r="D35" s="424">
        <v>0.1029548309574525</v>
      </c>
    </row>
    <row r="36" spans="2:4" x14ac:dyDescent="0.2">
      <c r="B36" s="422">
        <v>42522</v>
      </c>
      <c r="C36" s="425">
        <v>20.396000000000001</v>
      </c>
      <c r="D36" s="424">
        <v>9.9633383653224217E-2</v>
      </c>
    </row>
    <row r="37" spans="2:4" x14ac:dyDescent="0.2">
      <c r="B37" s="422">
        <v>42552</v>
      </c>
      <c r="C37" s="425">
        <v>20.248000000000001</v>
      </c>
      <c r="D37" s="424">
        <v>3.6657792340774167E-2</v>
      </c>
    </row>
    <row r="38" spans="2:4" x14ac:dyDescent="0.2">
      <c r="B38" s="422">
        <v>42583</v>
      </c>
      <c r="C38" s="425">
        <v>20.597999999999999</v>
      </c>
      <c r="D38" s="424">
        <v>5.4685099846390056E-2</v>
      </c>
    </row>
    <row r="39" spans="2:4" x14ac:dyDescent="0.2">
      <c r="B39" s="422">
        <v>42614</v>
      </c>
      <c r="C39" s="425">
        <v>20.762</v>
      </c>
      <c r="D39" s="424">
        <v>7.3193424997415504E-2</v>
      </c>
    </row>
    <row r="40" spans="2:4" x14ac:dyDescent="0.2">
      <c r="B40" s="422">
        <v>42644</v>
      </c>
      <c r="C40" s="425">
        <v>21.169</v>
      </c>
      <c r="D40" s="424">
        <v>8.4922099220992212E-2</v>
      </c>
    </row>
    <row r="41" spans="2:4" x14ac:dyDescent="0.2">
      <c r="B41" s="422">
        <v>42675</v>
      </c>
      <c r="C41" s="425">
        <v>21.373999999999999</v>
      </c>
      <c r="D41" s="424">
        <v>9.1902937420178771E-2</v>
      </c>
    </row>
    <row r="42" spans="2:4" x14ac:dyDescent="0.2">
      <c r="B42" s="422">
        <v>42705</v>
      </c>
      <c r="C42" s="425">
        <v>21.088999999999999</v>
      </c>
      <c r="D42" s="424">
        <v>7.8279987728806566E-2</v>
      </c>
    </row>
    <row r="43" spans="2:4" x14ac:dyDescent="0.2">
      <c r="B43" s="422">
        <v>42736</v>
      </c>
      <c r="C43" s="425">
        <v>21.46</v>
      </c>
      <c r="D43" s="424">
        <v>8.6802390357540879E-2</v>
      </c>
    </row>
    <row r="44" spans="2:4" x14ac:dyDescent="0.2">
      <c r="B44" s="422">
        <v>42767</v>
      </c>
      <c r="C44" s="425">
        <v>21.509</v>
      </c>
      <c r="D44" s="424">
        <v>7.9552298735193774E-2</v>
      </c>
    </row>
    <row r="45" spans="2:4" x14ac:dyDescent="0.2">
      <c r="B45" s="422">
        <v>42795</v>
      </c>
      <c r="C45" s="425">
        <v>21.21</v>
      </c>
      <c r="D45" s="424">
        <v>4.7355686138956077E-2</v>
      </c>
    </row>
    <row r="46" spans="2:4" x14ac:dyDescent="0.2">
      <c r="B46" s="422">
        <v>42826</v>
      </c>
      <c r="C46" s="425">
        <v>21.105</v>
      </c>
      <c r="D46" s="424">
        <v>4.5474810521622784E-2</v>
      </c>
    </row>
    <row r="47" spans="2:4" x14ac:dyDescent="0.2">
      <c r="B47" s="422">
        <v>42856</v>
      </c>
      <c r="C47" s="425">
        <v>21.904</v>
      </c>
      <c r="D47" s="424">
        <v>8.4678617411112253E-2</v>
      </c>
    </row>
    <row r="48" spans="2:4" x14ac:dyDescent="0.2">
      <c r="B48" s="422">
        <v>42887</v>
      </c>
      <c r="C48" s="425">
        <v>21.738</v>
      </c>
      <c r="D48" s="424">
        <v>6.5797215140223506E-2</v>
      </c>
    </row>
    <row r="49" spans="2:4" x14ac:dyDescent="0.2">
      <c r="B49" s="422">
        <v>42917</v>
      </c>
      <c r="C49" s="425">
        <v>21.934999999999999</v>
      </c>
      <c r="D49" s="424">
        <v>8.3316870802054396E-2</v>
      </c>
    </row>
    <row r="50" spans="2:4" x14ac:dyDescent="0.2">
      <c r="B50" s="422">
        <v>42948</v>
      </c>
      <c r="C50" s="425">
        <v>22.309000000000001</v>
      </c>
      <c r="D50" s="424">
        <v>8.3066317118166921E-2</v>
      </c>
    </row>
    <row r="51" spans="2:4" x14ac:dyDescent="0.2">
      <c r="B51" s="422">
        <v>42979</v>
      </c>
      <c r="C51" s="425">
        <v>22.172000000000001</v>
      </c>
      <c r="D51" s="424">
        <v>6.7912532511318763E-2</v>
      </c>
    </row>
    <row r="52" spans="2:4" x14ac:dyDescent="0.2">
      <c r="B52" s="422">
        <v>43009</v>
      </c>
      <c r="C52" s="425">
        <v>22.315999999999999</v>
      </c>
      <c r="D52" s="424">
        <v>5.4183003448438682E-2</v>
      </c>
    </row>
    <row r="53" spans="2:4" x14ac:dyDescent="0.2">
      <c r="B53" s="422">
        <v>43040</v>
      </c>
      <c r="C53" s="425">
        <v>22.524000000000001</v>
      </c>
      <c r="D53" s="424">
        <v>5.3803686722185939E-2</v>
      </c>
    </row>
    <row r="54" spans="2:4" x14ac:dyDescent="0.2">
      <c r="B54" s="422">
        <v>43070</v>
      </c>
      <c r="C54" s="425">
        <v>22.346</v>
      </c>
      <c r="D54" s="424">
        <v>5.9604533168950709E-2</v>
      </c>
    </row>
    <row r="55" spans="2:4" x14ac:dyDescent="0.2">
      <c r="B55" s="422">
        <v>43101</v>
      </c>
      <c r="C55" s="425">
        <v>22.206</v>
      </c>
      <c r="D55" s="424">
        <v>3.476234855545194E-2</v>
      </c>
    </row>
    <row r="56" spans="2:4" x14ac:dyDescent="0.2">
      <c r="B56" s="422">
        <v>43132</v>
      </c>
      <c r="C56" s="425">
        <v>21.975999999999999</v>
      </c>
      <c r="D56" s="424">
        <v>2.1711841554697974E-2</v>
      </c>
    </row>
    <row r="57" spans="2:4" x14ac:dyDescent="0.2">
      <c r="B57" s="422">
        <v>43160</v>
      </c>
      <c r="C57" s="425">
        <v>22.097999999999999</v>
      </c>
      <c r="D57" s="424">
        <v>4.1867043847241776E-2</v>
      </c>
    </row>
    <row r="58" spans="2:4" x14ac:dyDescent="0.2">
      <c r="B58" s="422">
        <v>43191</v>
      </c>
      <c r="C58" s="425">
        <v>22.052</v>
      </c>
      <c r="D58" s="424">
        <v>4.4870883676853789E-2</v>
      </c>
    </row>
    <row r="59" spans="2:4" x14ac:dyDescent="0.2">
      <c r="B59" s="422">
        <v>43221</v>
      </c>
      <c r="C59" s="425">
        <v>22.238</v>
      </c>
      <c r="D59" s="424">
        <v>1.5248356464572664E-2</v>
      </c>
    </row>
    <row r="60" spans="2:4" x14ac:dyDescent="0.2">
      <c r="B60" s="422">
        <v>43252</v>
      </c>
      <c r="C60" s="425">
        <v>22.449000000000002</v>
      </c>
      <c r="D60" s="424">
        <v>3.2707700800441719E-2</v>
      </c>
    </row>
    <row r="61" spans="2:4" x14ac:dyDescent="0.2">
      <c r="B61" s="422">
        <v>43282</v>
      </c>
      <c r="C61" s="425">
        <v>22.63</v>
      </c>
      <c r="D61" s="424">
        <v>3.1684522452701175E-2</v>
      </c>
    </row>
    <row r="62" spans="2:4" x14ac:dyDescent="0.2">
      <c r="B62" s="422">
        <v>43313</v>
      </c>
      <c r="C62" s="425">
        <v>22.867000000000001</v>
      </c>
      <c r="D62" s="424">
        <v>2.5012326863597643E-2</v>
      </c>
    </row>
    <row r="63" spans="2:4" x14ac:dyDescent="0.2">
      <c r="B63" s="422">
        <v>43344</v>
      </c>
      <c r="C63" s="425">
        <v>22.763999999999999</v>
      </c>
      <c r="D63" s="424">
        <v>2.6700342774670698E-2</v>
      </c>
    </row>
    <row r="64" spans="2:4" x14ac:dyDescent="0.2">
      <c r="B64" s="422">
        <v>43374</v>
      </c>
      <c r="C64" s="425">
        <v>23.175000000000001</v>
      </c>
      <c r="D64" s="424">
        <v>3.8492561390930352E-2</v>
      </c>
    </row>
    <row r="65" spans="2:4" x14ac:dyDescent="0.2">
      <c r="B65" s="422">
        <v>43405</v>
      </c>
      <c r="C65" s="425">
        <v>23.388999999999999</v>
      </c>
      <c r="D65" s="424">
        <v>3.8403480731663935E-2</v>
      </c>
    </row>
    <row r="66" spans="2:4" x14ac:dyDescent="0.2">
      <c r="B66" s="422">
        <v>43435</v>
      </c>
      <c r="C66" s="425">
        <v>23.274000000000001</v>
      </c>
      <c r="D66" s="424">
        <v>4.1528685223306223E-2</v>
      </c>
    </row>
    <row r="67" spans="2:4" x14ac:dyDescent="0.2">
      <c r="B67" s="422">
        <v>43466</v>
      </c>
      <c r="C67" s="425">
        <v>23.6</v>
      </c>
      <c r="D67" s="424">
        <v>6.2775826353237946E-2</v>
      </c>
    </row>
    <row r="68" spans="2:4" x14ac:dyDescent="0.2">
      <c r="B68" s="422">
        <v>43497</v>
      </c>
      <c r="C68" s="425">
        <v>23.722999999999999</v>
      </c>
      <c r="D68" s="424">
        <v>7.949581361485257E-2</v>
      </c>
    </row>
    <row r="69" spans="2:4" x14ac:dyDescent="0.2">
      <c r="B69" s="422">
        <v>43525</v>
      </c>
      <c r="C69" s="425">
        <v>22.695</v>
      </c>
      <c r="D69" s="424">
        <v>2.701601954928054E-2</v>
      </c>
    </row>
    <row r="70" spans="2:4" x14ac:dyDescent="0.2">
      <c r="B70" s="422">
        <v>43556</v>
      </c>
      <c r="C70" s="425">
        <v>23.396000000000001</v>
      </c>
      <c r="D70" s="424">
        <v>6.0946852893161672E-2</v>
      </c>
    </row>
    <row r="71" spans="2:4" x14ac:dyDescent="0.2">
      <c r="B71" s="422">
        <v>43586</v>
      </c>
      <c r="C71" s="425">
        <v>23.516999999999999</v>
      </c>
      <c r="D71" s="424">
        <v>5.7514164942890543E-2</v>
      </c>
    </row>
    <row r="72" spans="2:4" x14ac:dyDescent="0.2">
      <c r="B72" s="422">
        <v>43617</v>
      </c>
      <c r="C72" s="425">
        <v>23.155000000000001</v>
      </c>
      <c r="D72" s="424">
        <v>3.1449062319034229E-2</v>
      </c>
    </row>
    <row r="73" spans="2:4" x14ac:dyDescent="0.2">
      <c r="B73" s="422">
        <v>43647</v>
      </c>
      <c r="C73" s="425">
        <v>23.382000000000001</v>
      </c>
      <c r="D73" s="424">
        <v>3.3230225364560426E-2</v>
      </c>
    </row>
    <row r="74" spans="2:4" x14ac:dyDescent="0.2">
      <c r="B74" s="422">
        <v>43678</v>
      </c>
      <c r="C74" s="425">
        <v>23.356000000000002</v>
      </c>
      <c r="D74" s="424">
        <v>2.1384527922333526E-2</v>
      </c>
    </row>
    <row r="75" spans="2:4" x14ac:dyDescent="0.2">
      <c r="B75" s="422">
        <v>43709</v>
      </c>
      <c r="C75" s="425">
        <v>23.158999999999999</v>
      </c>
      <c r="D75" s="424">
        <v>1.7351959233878035E-2</v>
      </c>
    </row>
    <row r="76" spans="2:4" x14ac:dyDescent="0.2">
      <c r="B76" s="422">
        <v>43739</v>
      </c>
      <c r="C76" s="425">
        <v>23.247</v>
      </c>
      <c r="D76" s="424">
        <v>3.1067961165048186E-3</v>
      </c>
    </row>
    <row r="77" spans="2:4" x14ac:dyDescent="0.2">
      <c r="B77" s="422">
        <v>43770</v>
      </c>
      <c r="C77" s="425">
        <v>23.152000000000001</v>
      </c>
      <c r="D77" s="424">
        <v>-1.0132968489460787E-2</v>
      </c>
    </row>
    <row r="78" spans="2:4" x14ac:dyDescent="0.2">
      <c r="B78" s="422">
        <v>43800</v>
      </c>
      <c r="C78" s="425">
        <v>22.855</v>
      </c>
      <c r="D78" s="424">
        <v>-1.8002921715218719E-2</v>
      </c>
    </row>
    <row r="79" spans="2:4" x14ac:dyDescent="0.2">
      <c r="B79" s="422">
        <v>43831</v>
      </c>
      <c r="C79" s="425">
        <v>23.085000000000001</v>
      </c>
      <c r="D79" s="424">
        <v>-2.1822033898305108E-2</v>
      </c>
    </row>
    <row r="80" spans="2:4" x14ac:dyDescent="0.2">
      <c r="B80" s="422">
        <v>43862</v>
      </c>
      <c r="C80" s="425">
        <v>23.298999999999999</v>
      </c>
      <c r="D80" s="424">
        <v>-1.7872950301395251E-2</v>
      </c>
    </row>
    <row r="81" spans="2:4" x14ac:dyDescent="0.2">
      <c r="B81" s="422">
        <v>43891</v>
      </c>
      <c r="C81" s="425">
        <v>23.431000000000001</v>
      </c>
      <c r="D81" s="424">
        <v>3.2430050671954203E-2</v>
      </c>
    </row>
    <row r="82" spans="2:4" x14ac:dyDescent="0.2">
      <c r="B82" s="422">
        <v>43922</v>
      </c>
      <c r="C82" s="425">
        <v>22.867000000000001</v>
      </c>
      <c r="D82" s="424">
        <v>-2.2610702684219521E-2</v>
      </c>
    </row>
    <row r="83" spans="2:4" x14ac:dyDescent="0.2">
      <c r="B83" s="422">
        <v>43952</v>
      </c>
      <c r="C83" s="425">
        <v>21.765000000000001</v>
      </c>
      <c r="D83" s="424">
        <v>-7.4499298379895343E-2</v>
      </c>
    </row>
    <row r="84" spans="2:4" x14ac:dyDescent="0.2">
      <c r="B84" s="422">
        <v>43983</v>
      </c>
      <c r="C84" s="425">
        <v>22.14</v>
      </c>
      <c r="D84" s="424">
        <v>-4.3835024832649561E-2</v>
      </c>
    </row>
    <row r="85" spans="2:4" x14ac:dyDescent="0.2">
      <c r="B85" s="422">
        <v>44013</v>
      </c>
      <c r="C85" s="425">
        <v>21.855</v>
      </c>
      <c r="D85" s="424">
        <v>-6.5306646138054952E-2</v>
      </c>
    </row>
    <row r="86" spans="2:4" x14ac:dyDescent="0.2">
      <c r="B86" s="422">
        <v>44044</v>
      </c>
      <c r="C86" s="425">
        <v>22.286999999999999</v>
      </c>
      <c r="D86" s="424">
        <v>-4.5769823599931606E-2</v>
      </c>
    </row>
    <row r="87" spans="2:4" x14ac:dyDescent="0.2">
      <c r="B87" s="419">
        <v>44075</v>
      </c>
      <c r="C87" s="425">
        <v>22.707999999999998</v>
      </c>
      <c r="D87" s="424">
        <v>-1.9474070555723502E-2</v>
      </c>
    </row>
  </sheetData>
  <mergeCells count="1">
    <mergeCell ref="H1:I1"/>
  </mergeCells>
  <hyperlinks>
    <hyperlink ref="H1:I1" location="Index!A1" display="Regresar al Índice" xr:uid="{A784C2AD-56B6-4B09-9E57-D04FC4C5C571}"/>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25A7D-6F01-4FF0-BA12-6930F51F1490}">
  <sheetPr codeName="Hoja33"/>
  <dimension ref="A1:I87"/>
  <sheetViews>
    <sheetView workbookViewId="0">
      <selection activeCell="B3" sqref="B3"/>
    </sheetView>
  </sheetViews>
  <sheetFormatPr baseColWidth="10" defaultRowHeight="12.75" x14ac:dyDescent="0.2"/>
  <cols>
    <col min="1" max="3" width="11.42578125" style="190"/>
    <col min="4" max="4" width="11.42578125" style="421"/>
    <col min="5" max="16384" width="11.42578125" style="190"/>
  </cols>
  <sheetData>
    <row r="1" spans="1:9" ht="15" x14ac:dyDescent="0.25">
      <c r="A1" s="12" t="s">
        <v>916</v>
      </c>
      <c r="H1" s="525" t="s">
        <v>39</v>
      </c>
      <c r="I1" s="525"/>
    </row>
    <row r="5" spans="1:9" x14ac:dyDescent="0.2">
      <c r="B5" s="422"/>
      <c r="C5" s="423" t="s">
        <v>709</v>
      </c>
      <c r="D5" s="424" t="s">
        <v>53</v>
      </c>
    </row>
    <row r="6" spans="1:9" ht="25.5" x14ac:dyDescent="0.2">
      <c r="B6" s="423" t="s">
        <v>145</v>
      </c>
      <c r="C6" s="423" t="s">
        <v>725</v>
      </c>
      <c r="D6" s="424" t="s">
        <v>53</v>
      </c>
    </row>
    <row r="7" spans="1:9" x14ac:dyDescent="0.2">
      <c r="B7" s="422">
        <v>41640</v>
      </c>
      <c r="C7" s="425">
        <v>3799</v>
      </c>
      <c r="D7" s="424">
        <v>3.9398084815321477E-2</v>
      </c>
    </row>
    <row r="8" spans="1:9" x14ac:dyDescent="0.2">
      <c r="B8" s="422">
        <v>41671</v>
      </c>
      <c r="C8" s="425">
        <v>3517</v>
      </c>
      <c r="D8" s="424">
        <v>3.9917208752217624E-2</v>
      </c>
    </row>
    <row r="9" spans="1:9" x14ac:dyDescent="0.2">
      <c r="B9" s="422">
        <v>41699</v>
      </c>
      <c r="C9" s="425">
        <v>3702</v>
      </c>
      <c r="D9" s="424">
        <v>9.332545776727702E-2</v>
      </c>
    </row>
    <row r="10" spans="1:9" x14ac:dyDescent="0.2">
      <c r="B10" s="422">
        <v>41730</v>
      </c>
      <c r="C10" s="425">
        <v>3608</v>
      </c>
      <c r="D10" s="424">
        <v>-2.4601243579345768E-2</v>
      </c>
    </row>
    <row r="11" spans="1:9" x14ac:dyDescent="0.2">
      <c r="B11" s="422">
        <v>41760</v>
      </c>
      <c r="C11" s="425">
        <v>3712</v>
      </c>
      <c r="D11" s="424">
        <v>-2.1097046413502109E-2</v>
      </c>
    </row>
    <row r="12" spans="1:9" x14ac:dyDescent="0.2">
      <c r="B12" s="422">
        <v>41791</v>
      </c>
      <c r="C12" s="425">
        <v>3706</v>
      </c>
      <c r="D12" s="424">
        <v>1.757276221856123E-2</v>
      </c>
    </row>
    <row r="13" spans="1:9" x14ac:dyDescent="0.2">
      <c r="B13" s="422">
        <v>41821</v>
      </c>
      <c r="C13" s="425">
        <v>3894</v>
      </c>
      <c r="D13" s="424">
        <v>2.825455505677317E-2</v>
      </c>
    </row>
    <row r="14" spans="1:9" x14ac:dyDescent="0.2">
      <c r="B14" s="422">
        <v>41852</v>
      </c>
      <c r="C14" s="425">
        <v>3824</v>
      </c>
      <c r="D14" s="424">
        <v>1.3248542660307366E-2</v>
      </c>
    </row>
    <row r="15" spans="1:9" x14ac:dyDescent="0.2">
      <c r="B15" s="422">
        <v>41883</v>
      </c>
      <c r="C15" s="425">
        <v>3788</v>
      </c>
      <c r="D15" s="424">
        <v>6.2552594670406733E-2</v>
      </c>
    </row>
    <row r="16" spans="1:9" x14ac:dyDescent="0.2">
      <c r="B16" s="422">
        <v>41913</v>
      </c>
      <c r="C16" s="425">
        <v>3946</v>
      </c>
      <c r="D16" s="424">
        <v>4.7239915074309982E-2</v>
      </c>
    </row>
    <row r="17" spans="2:4" x14ac:dyDescent="0.2">
      <c r="B17" s="422">
        <v>41944</v>
      </c>
      <c r="C17" s="425">
        <v>3754</v>
      </c>
      <c r="D17" s="424">
        <v>4.3357420789327403E-2</v>
      </c>
    </row>
    <row r="18" spans="2:4" x14ac:dyDescent="0.2">
      <c r="B18" s="422">
        <v>41974</v>
      </c>
      <c r="C18" s="425">
        <v>3703</v>
      </c>
      <c r="D18" s="424">
        <v>7.6453488372093023E-2</v>
      </c>
    </row>
    <row r="19" spans="2:4" x14ac:dyDescent="0.2">
      <c r="B19" s="422">
        <v>42005</v>
      </c>
      <c r="C19" s="425">
        <v>3655</v>
      </c>
      <c r="D19" s="424">
        <v>-3.7904711766254276E-2</v>
      </c>
    </row>
    <row r="20" spans="2:4" x14ac:dyDescent="0.2">
      <c r="B20" s="422">
        <v>42036</v>
      </c>
      <c r="C20" s="425">
        <v>3487</v>
      </c>
      <c r="D20" s="424">
        <v>-8.5299971566676139E-3</v>
      </c>
    </row>
    <row r="21" spans="2:4" x14ac:dyDescent="0.2">
      <c r="B21" s="422">
        <v>42064</v>
      </c>
      <c r="C21" s="425">
        <v>3711</v>
      </c>
      <c r="D21" s="424">
        <v>2.4311183144246355E-3</v>
      </c>
    </row>
    <row r="22" spans="2:4" x14ac:dyDescent="0.2">
      <c r="B22" s="422">
        <v>42095</v>
      </c>
      <c r="C22" s="425">
        <v>3703</v>
      </c>
      <c r="D22" s="424">
        <v>2.6330376940133036E-2</v>
      </c>
    </row>
    <row r="23" spans="2:4" x14ac:dyDescent="0.2">
      <c r="B23" s="422">
        <v>42125</v>
      </c>
      <c r="C23" s="425">
        <v>3803</v>
      </c>
      <c r="D23" s="424">
        <v>2.451508620689655E-2</v>
      </c>
    </row>
    <row r="24" spans="2:4" x14ac:dyDescent="0.2">
      <c r="B24" s="422">
        <v>42156</v>
      </c>
      <c r="C24" s="425">
        <v>3915</v>
      </c>
      <c r="D24" s="424">
        <v>5.6395035078251485E-2</v>
      </c>
    </row>
    <row r="25" spans="2:4" x14ac:dyDescent="0.2">
      <c r="B25" s="422">
        <v>42186</v>
      </c>
      <c r="C25" s="425">
        <v>4237</v>
      </c>
      <c r="D25" s="424">
        <v>8.8084232152028763E-2</v>
      </c>
    </row>
    <row r="26" spans="2:4" x14ac:dyDescent="0.2">
      <c r="B26" s="422">
        <v>42217</v>
      </c>
      <c r="C26" s="425">
        <v>4111</v>
      </c>
      <c r="D26" s="424">
        <v>7.5052301255230131E-2</v>
      </c>
    </row>
    <row r="27" spans="2:4" x14ac:dyDescent="0.2">
      <c r="B27" s="422">
        <v>42248</v>
      </c>
      <c r="C27" s="425">
        <v>4046</v>
      </c>
      <c r="D27" s="424">
        <v>6.810982048574446E-2</v>
      </c>
    </row>
    <row r="28" spans="2:4" x14ac:dyDescent="0.2">
      <c r="B28" s="422">
        <v>42278</v>
      </c>
      <c r="C28" s="425">
        <v>4179</v>
      </c>
      <c r="D28" s="424">
        <v>5.9047136340598071E-2</v>
      </c>
    </row>
    <row r="29" spans="2:4" x14ac:dyDescent="0.2">
      <c r="B29" s="422">
        <v>42309</v>
      </c>
      <c r="C29" s="425">
        <v>3972</v>
      </c>
      <c r="D29" s="424">
        <v>5.8071390516782097E-2</v>
      </c>
    </row>
    <row r="30" spans="2:4" x14ac:dyDescent="0.2">
      <c r="B30" s="422">
        <v>42339</v>
      </c>
      <c r="C30" s="425">
        <v>4049</v>
      </c>
      <c r="D30" s="424">
        <v>9.3437753173102892E-2</v>
      </c>
    </row>
    <row r="31" spans="2:4" x14ac:dyDescent="0.2">
      <c r="B31" s="422">
        <v>42370</v>
      </c>
      <c r="C31" s="425">
        <v>4044</v>
      </c>
      <c r="D31" s="424">
        <v>0.10642954856361149</v>
      </c>
    </row>
    <row r="32" spans="2:4" x14ac:dyDescent="0.2">
      <c r="B32" s="422">
        <v>42401</v>
      </c>
      <c r="C32" s="425">
        <v>4009</v>
      </c>
      <c r="D32" s="424">
        <v>0.14969888156008029</v>
      </c>
    </row>
    <row r="33" spans="2:4" x14ac:dyDescent="0.2">
      <c r="B33" s="422">
        <v>42430</v>
      </c>
      <c r="C33" s="425">
        <v>4165</v>
      </c>
      <c r="D33" s="424">
        <v>0.12233899218539478</v>
      </c>
    </row>
    <row r="34" spans="2:4" x14ac:dyDescent="0.2">
      <c r="B34" s="422">
        <v>42461</v>
      </c>
      <c r="C34" s="425">
        <v>4240</v>
      </c>
      <c r="D34" s="424">
        <v>0.14501755333513366</v>
      </c>
    </row>
    <row r="35" spans="2:4" x14ac:dyDescent="0.2">
      <c r="B35" s="422">
        <v>42491</v>
      </c>
      <c r="C35" s="425">
        <v>4287</v>
      </c>
      <c r="D35" s="424">
        <v>0.12726794635813832</v>
      </c>
    </row>
    <row r="36" spans="2:4" x14ac:dyDescent="0.2">
      <c r="B36" s="422">
        <v>42522</v>
      </c>
      <c r="C36" s="425">
        <v>4370</v>
      </c>
      <c r="D36" s="424">
        <v>0.11621966794380588</v>
      </c>
    </row>
    <row r="37" spans="2:4" x14ac:dyDescent="0.2">
      <c r="B37" s="422">
        <v>42552</v>
      </c>
      <c r="C37" s="425">
        <v>4244</v>
      </c>
      <c r="D37" s="424">
        <v>1.6521123436393675E-3</v>
      </c>
    </row>
    <row r="38" spans="2:4" x14ac:dyDescent="0.2">
      <c r="B38" s="422">
        <v>42583</v>
      </c>
      <c r="C38" s="425">
        <v>4421</v>
      </c>
      <c r="D38" s="424">
        <v>7.540744344441741E-2</v>
      </c>
    </row>
    <row r="39" spans="2:4" x14ac:dyDescent="0.2">
      <c r="B39" s="422">
        <v>42614</v>
      </c>
      <c r="C39" s="425">
        <v>4317</v>
      </c>
      <c r="D39" s="424">
        <v>6.6979733069698469E-2</v>
      </c>
    </row>
    <row r="40" spans="2:4" x14ac:dyDescent="0.2">
      <c r="B40" s="422">
        <v>42644</v>
      </c>
      <c r="C40" s="425">
        <v>4400</v>
      </c>
      <c r="D40" s="424">
        <v>5.2883464943766452E-2</v>
      </c>
    </row>
    <row r="41" spans="2:4" x14ac:dyDescent="0.2">
      <c r="B41" s="422">
        <v>42675</v>
      </c>
      <c r="C41" s="425">
        <v>4383</v>
      </c>
      <c r="D41" s="424">
        <v>0.10347432024169184</v>
      </c>
    </row>
    <row r="42" spans="2:4" x14ac:dyDescent="0.2">
      <c r="B42" s="422">
        <v>42705</v>
      </c>
      <c r="C42" s="425">
        <v>4345</v>
      </c>
      <c r="D42" s="424">
        <v>7.3104470239565331E-2</v>
      </c>
    </row>
    <row r="43" spans="2:4" x14ac:dyDescent="0.2">
      <c r="B43" s="422">
        <v>42736</v>
      </c>
      <c r="C43" s="425">
        <v>4445</v>
      </c>
      <c r="D43" s="424">
        <v>9.9159248269040559E-2</v>
      </c>
    </row>
    <row r="44" spans="2:4" x14ac:dyDescent="0.2">
      <c r="B44" s="422">
        <v>42767</v>
      </c>
      <c r="C44" s="425">
        <v>4196</v>
      </c>
      <c r="D44" s="424">
        <v>4.6645048640558739E-2</v>
      </c>
    </row>
    <row r="45" spans="2:4" x14ac:dyDescent="0.2">
      <c r="B45" s="422">
        <v>42795</v>
      </c>
      <c r="C45" s="425">
        <v>4531</v>
      </c>
      <c r="D45" s="424">
        <v>8.7875150060024013E-2</v>
      </c>
    </row>
    <row r="46" spans="2:4" x14ac:dyDescent="0.2">
      <c r="B46" s="422">
        <v>42826</v>
      </c>
      <c r="C46" s="425">
        <v>4086</v>
      </c>
      <c r="D46" s="424">
        <v>-3.6320754716981131E-2</v>
      </c>
    </row>
    <row r="47" spans="2:4" x14ac:dyDescent="0.2">
      <c r="B47" s="422">
        <v>42856</v>
      </c>
      <c r="C47" s="425">
        <v>4591</v>
      </c>
      <c r="D47" s="424">
        <v>7.091205971541871E-2</v>
      </c>
    </row>
    <row r="48" spans="2:4" x14ac:dyDescent="0.2">
      <c r="B48" s="422">
        <v>42887</v>
      </c>
      <c r="C48" s="425">
        <v>4543</v>
      </c>
      <c r="D48" s="424">
        <v>3.9588100686498859E-2</v>
      </c>
    </row>
    <row r="49" spans="2:4" x14ac:dyDescent="0.2">
      <c r="B49" s="422">
        <v>42917</v>
      </c>
      <c r="C49" s="425">
        <v>4559</v>
      </c>
      <c r="D49" s="424">
        <v>7.4222431668237512E-2</v>
      </c>
    </row>
    <row r="50" spans="2:4" x14ac:dyDescent="0.2">
      <c r="B50" s="422">
        <v>42948</v>
      </c>
      <c r="C50" s="425">
        <v>4737</v>
      </c>
      <c r="D50" s="424">
        <v>7.1477041393349927E-2</v>
      </c>
    </row>
    <row r="51" spans="2:4" x14ac:dyDescent="0.2">
      <c r="B51" s="422">
        <v>42979</v>
      </c>
      <c r="C51" s="425">
        <v>4445</v>
      </c>
      <c r="D51" s="424">
        <v>2.9650220060227009E-2</v>
      </c>
    </row>
    <row r="52" spans="2:4" x14ac:dyDescent="0.2">
      <c r="B52" s="422">
        <v>43009</v>
      </c>
      <c r="C52" s="425">
        <v>4587</v>
      </c>
      <c r="D52" s="424">
        <v>4.2500000000000003E-2</v>
      </c>
    </row>
    <row r="53" spans="2:4" x14ac:dyDescent="0.2">
      <c r="B53" s="422">
        <v>43040</v>
      </c>
      <c r="C53" s="425">
        <v>4587</v>
      </c>
      <c r="D53" s="424">
        <v>4.6543463381245723E-2</v>
      </c>
    </row>
    <row r="54" spans="2:4" x14ac:dyDescent="0.2">
      <c r="B54" s="422">
        <v>43070</v>
      </c>
      <c r="C54" s="425">
        <v>4408</v>
      </c>
      <c r="D54" s="424">
        <v>1.4499424626006905E-2</v>
      </c>
    </row>
    <row r="55" spans="2:4" x14ac:dyDescent="0.2">
      <c r="B55" s="422">
        <v>43101</v>
      </c>
      <c r="C55" s="425">
        <v>4590</v>
      </c>
      <c r="D55" s="424">
        <v>3.2620922384701913E-2</v>
      </c>
    </row>
    <row r="56" spans="2:4" x14ac:dyDescent="0.2">
      <c r="B56" s="422">
        <v>43132</v>
      </c>
      <c r="C56" s="425">
        <v>4148</v>
      </c>
      <c r="D56" s="424">
        <v>-1.1439466158245948E-2</v>
      </c>
    </row>
    <row r="57" spans="2:4" x14ac:dyDescent="0.2">
      <c r="B57" s="422">
        <v>43160</v>
      </c>
      <c r="C57" s="425">
        <v>4445</v>
      </c>
      <c r="D57" s="424">
        <v>-1.8980357536967557E-2</v>
      </c>
    </row>
    <row r="58" spans="2:4" x14ac:dyDescent="0.2">
      <c r="B58" s="422">
        <v>43191</v>
      </c>
      <c r="C58" s="425">
        <v>4392</v>
      </c>
      <c r="D58" s="424">
        <v>7.4889867841409691E-2</v>
      </c>
    </row>
    <row r="59" spans="2:4" x14ac:dyDescent="0.2">
      <c r="B59" s="422">
        <v>43221</v>
      </c>
      <c r="C59" s="425">
        <v>4662</v>
      </c>
      <c r="D59" s="424">
        <v>1.5465040296231757E-2</v>
      </c>
    </row>
    <row r="60" spans="2:4" x14ac:dyDescent="0.2">
      <c r="B60" s="422">
        <v>43252</v>
      </c>
      <c r="C60" s="425">
        <v>4665</v>
      </c>
      <c r="D60" s="424">
        <v>2.6854501430772618E-2</v>
      </c>
    </row>
    <row r="61" spans="2:4" x14ac:dyDescent="0.2">
      <c r="B61" s="422">
        <v>43282</v>
      </c>
      <c r="C61" s="425">
        <v>4767</v>
      </c>
      <c r="D61" s="424">
        <v>4.5624040359728009E-2</v>
      </c>
    </row>
    <row r="62" spans="2:4" x14ac:dyDescent="0.2">
      <c r="B62" s="422">
        <v>43313</v>
      </c>
      <c r="C62" s="425">
        <v>4861</v>
      </c>
      <c r="D62" s="424">
        <v>2.6176905214270636E-2</v>
      </c>
    </row>
    <row r="63" spans="2:4" x14ac:dyDescent="0.2">
      <c r="B63" s="422">
        <v>43344</v>
      </c>
      <c r="C63" s="425">
        <v>4617</v>
      </c>
      <c r="D63" s="424">
        <v>3.8695163104611921E-2</v>
      </c>
    </row>
    <row r="64" spans="2:4" x14ac:dyDescent="0.2">
      <c r="B64" s="422">
        <v>43374</v>
      </c>
      <c r="C64" s="425">
        <v>4921</v>
      </c>
      <c r="D64" s="424">
        <v>7.281447569217353E-2</v>
      </c>
    </row>
    <row r="65" spans="2:4" x14ac:dyDescent="0.2">
      <c r="B65" s="422">
        <v>43405</v>
      </c>
      <c r="C65" s="425">
        <v>4724</v>
      </c>
      <c r="D65" s="424">
        <v>2.9867015478526271E-2</v>
      </c>
    </row>
    <row r="66" spans="2:4" x14ac:dyDescent="0.2">
      <c r="B66" s="422">
        <v>43435</v>
      </c>
      <c r="C66" s="425">
        <v>4418</v>
      </c>
      <c r="D66" s="424">
        <v>2.2686025408348459E-3</v>
      </c>
    </row>
    <row r="67" spans="2:4" x14ac:dyDescent="0.2">
      <c r="B67" s="422">
        <v>43466</v>
      </c>
      <c r="C67" s="425">
        <v>4835</v>
      </c>
      <c r="D67" s="424">
        <v>5.3376906318082791E-2</v>
      </c>
    </row>
    <row r="68" spans="2:4" x14ac:dyDescent="0.2">
      <c r="B68" s="422">
        <v>43497</v>
      </c>
      <c r="C68" s="425">
        <v>4508</v>
      </c>
      <c r="D68" s="424">
        <v>8.6788813886210223E-2</v>
      </c>
    </row>
    <row r="69" spans="2:4" x14ac:dyDescent="0.2">
      <c r="B69" s="422">
        <v>43525</v>
      </c>
      <c r="C69" s="425">
        <v>4590</v>
      </c>
      <c r="D69" s="424">
        <v>3.2620922384701913E-2</v>
      </c>
    </row>
    <row r="70" spans="2:4" x14ac:dyDescent="0.2">
      <c r="B70" s="422">
        <v>43556</v>
      </c>
      <c r="C70" s="425">
        <v>4620</v>
      </c>
      <c r="D70" s="424">
        <v>5.1912568306010931E-2</v>
      </c>
    </row>
    <row r="71" spans="2:4" x14ac:dyDescent="0.2">
      <c r="B71" s="422">
        <v>43586</v>
      </c>
      <c r="C71" s="425">
        <v>4894</v>
      </c>
      <c r="D71" s="424">
        <v>4.9764049764049766E-2</v>
      </c>
    </row>
    <row r="72" spans="2:4" x14ac:dyDescent="0.2">
      <c r="B72" s="422">
        <v>43617</v>
      </c>
      <c r="C72" s="425">
        <v>4687</v>
      </c>
      <c r="D72" s="424">
        <v>4.715969989281886E-3</v>
      </c>
    </row>
    <row r="73" spans="2:4" x14ac:dyDescent="0.2">
      <c r="B73" s="422">
        <v>43647</v>
      </c>
      <c r="C73" s="425">
        <v>4918</v>
      </c>
      <c r="D73" s="424">
        <v>3.1676106565974409E-2</v>
      </c>
    </row>
    <row r="74" spans="2:4" x14ac:dyDescent="0.2">
      <c r="B74" s="422">
        <v>43678</v>
      </c>
      <c r="C74" s="425">
        <v>4994</v>
      </c>
      <c r="D74" s="424">
        <v>2.7360625385723102E-2</v>
      </c>
    </row>
    <row r="75" spans="2:4" x14ac:dyDescent="0.2">
      <c r="B75" s="422">
        <v>43709</v>
      </c>
      <c r="C75" s="425">
        <v>4689</v>
      </c>
      <c r="D75" s="424">
        <v>1.5594541910331383E-2</v>
      </c>
    </row>
    <row r="76" spans="2:4" x14ac:dyDescent="0.2">
      <c r="B76" s="422">
        <v>43739</v>
      </c>
      <c r="C76" s="425">
        <v>4960</v>
      </c>
      <c r="D76" s="424">
        <v>7.9252184515342418E-3</v>
      </c>
    </row>
    <row r="77" spans="2:4" x14ac:dyDescent="0.2">
      <c r="B77" s="422">
        <v>43770</v>
      </c>
      <c r="C77" s="425">
        <v>4709</v>
      </c>
      <c r="D77" s="424">
        <v>-3.1752751905165114E-3</v>
      </c>
    </row>
    <row r="78" spans="2:4" x14ac:dyDescent="0.2">
      <c r="B78" s="422">
        <v>43800</v>
      </c>
      <c r="C78" s="425">
        <v>4426</v>
      </c>
      <c r="D78" s="424">
        <v>1.8107741059302852E-3</v>
      </c>
    </row>
    <row r="79" spans="2:4" x14ac:dyDescent="0.2">
      <c r="B79" s="422">
        <v>43831</v>
      </c>
      <c r="C79" s="425">
        <v>4895</v>
      </c>
      <c r="D79" s="424">
        <v>1.2409513960703205E-2</v>
      </c>
    </row>
    <row r="80" spans="2:4" x14ac:dyDescent="0.2">
      <c r="B80" s="422">
        <v>43862</v>
      </c>
      <c r="C80" s="425">
        <v>4608</v>
      </c>
      <c r="D80" s="424">
        <v>2.2182786157941437E-2</v>
      </c>
    </row>
    <row r="81" spans="2:4" x14ac:dyDescent="0.2">
      <c r="B81" s="422">
        <v>43891</v>
      </c>
      <c r="C81" s="425">
        <v>4848</v>
      </c>
      <c r="D81" s="424">
        <v>5.6209150326797387E-2</v>
      </c>
    </row>
    <row r="82" spans="2:4" x14ac:dyDescent="0.2">
      <c r="B82" s="422">
        <v>43922</v>
      </c>
      <c r="C82" s="425">
        <v>3726</v>
      </c>
      <c r="D82" s="424">
        <v>-0.19350649350649352</v>
      </c>
    </row>
    <row r="83" spans="2:4" x14ac:dyDescent="0.2">
      <c r="B83" s="422">
        <v>43952</v>
      </c>
      <c r="C83" s="425">
        <v>3973</v>
      </c>
      <c r="D83" s="424">
        <v>-0.18818961994278707</v>
      </c>
    </row>
    <row r="84" spans="2:4" x14ac:dyDescent="0.2">
      <c r="B84" s="422">
        <v>43983</v>
      </c>
      <c r="C84" s="425">
        <v>4616</v>
      </c>
      <c r="D84" s="424">
        <v>-1.5148282483464903E-2</v>
      </c>
    </row>
    <row r="85" spans="2:4" x14ac:dyDescent="0.2">
      <c r="B85" s="422">
        <v>44013</v>
      </c>
      <c r="C85" s="425">
        <v>4812</v>
      </c>
      <c r="D85" s="424">
        <v>-2.1553477023180154E-2</v>
      </c>
    </row>
    <row r="86" spans="2:4" x14ac:dyDescent="0.2">
      <c r="B86" s="422">
        <v>44044</v>
      </c>
      <c r="C86" s="425">
        <v>4817</v>
      </c>
      <c r="D86" s="424">
        <v>-3.5442531037244693E-2</v>
      </c>
    </row>
    <row r="87" spans="2:4" x14ac:dyDescent="0.2">
      <c r="B87" s="419">
        <v>44075</v>
      </c>
      <c r="C87" s="425">
        <v>4679</v>
      </c>
      <c r="D87" s="424">
        <v>-2.1326508850501172E-3</v>
      </c>
    </row>
  </sheetData>
  <mergeCells count="1">
    <mergeCell ref="H1:I1"/>
  </mergeCells>
  <hyperlinks>
    <hyperlink ref="H1:I1" location="Index!A1" display="Regresar al Índice" xr:uid="{279A2D5A-54B8-4930-B5F8-631AD221CD05}"/>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1C201-0408-43FA-AA75-32FA69557BE9}">
  <sheetPr codeName="Hoja7"/>
  <dimension ref="A1:I15"/>
  <sheetViews>
    <sheetView workbookViewId="0">
      <selection activeCell="B3" sqref="B3"/>
    </sheetView>
  </sheetViews>
  <sheetFormatPr baseColWidth="10" defaultRowHeight="12.75" x14ac:dyDescent="0.2"/>
  <cols>
    <col min="1" max="2" width="11.42578125" style="190"/>
    <col min="3" max="3" width="54" style="190" bestFit="1" customWidth="1"/>
    <col min="4" max="4" width="11.42578125" style="420"/>
    <col min="5" max="16384" width="11.42578125" style="190"/>
  </cols>
  <sheetData>
    <row r="1" spans="1:9" ht="15" x14ac:dyDescent="0.25">
      <c r="A1" s="12" t="s">
        <v>1023</v>
      </c>
      <c r="H1" s="525" t="s">
        <v>39</v>
      </c>
      <c r="I1" s="525"/>
    </row>
    <row r="4" spans="1:9" x14ac:dyDescent="0.2">
      <c r="C4" s="151" t="s">
        <v>723</v>
      </c>
      <c r="D4" s="152" t="s">
        <v>500</v>
      </c>
      <c r="E4" s="152" t="s">
        <v>724</v>
      </c>
    </row>
    <row r="5" spans="1:9" x14ac:dyDescent="0.2">
      <c r="C5" s="153" t="s">
        <v>1067</v>
      </c>
      <c r="D5" s="154">
        <v>22</v>
      </c>
      <c r="E5" s="155">
        <v>2.5499999999999998E-2</v>
      </c>
    </row>
    <row r="6" spans="1:9" x14ac:dyDescent="0.2">
      <c r="C6" s="153" t="s">
        <v>1068</v>
      </c>
      <c r="D6" s="156">
        <v>164</v>
      </c>
      <c r="E6" s="157">
        <v>0.1898</v>
      </c>
    </row>
    <row r="7" spans="1:9" x14ac:dyDescent="0.2">
      <c r="C7" s="153" t="s">
        <v>1069</v>
      </c>
      <c r="D7" s="154">
        <v>32</v>
      </c>
      <c r="E7" s="155">
        <v>3.6999999999999998E-2</v>
      </c>
    </row>
    <row r="8" spans="1:9" x14ac:dyDescent="0.2">
      <c r="C8" s="153" t="s">
        <v>1070</v>
      </c>
      <c r="D8" s="156">
        <v>30</v>
      </c>
      <c r="E8" s="157">
        <v>3.4700000000000002E-2</v>
      </c>
    </row>
    <row r="9" spans="1:9" x14ac:dyDescent="0.2">
      <c r="C9" s="153" t="s">
        <v>1071</v>
      </c>
      <c r="D9" s="154">
        <v>18</v>
      </c>
      <c r="E9" s="155">
        <v>2.0799999999999999E-2</v>
      </c>
    </row>
    <row r="10" spans="1:9" x14ac:dyDescent="0.2">
      <c r="C10" s="153" t="s">
        <v>1072</v>
      </c>
      <c r="D10" s="156">
        <v>25</v>
      </c>
      <c r="E10" s="157">
        <v>2.8899999999999999E-2</v>
      </c>
    </row>
    <row r="11" spans="1:9" x14ac:dyDescent="0.2">
      <c r="C11" s="153" t="s">
        <v>1073</v>
      </c>
      <c r="D11" s="154">
        <v>99</v>
      </c>
      <c r="E11" s="155">
        <v>0.11459999999999999</v>
      </c>
    </row>
    <row r="12" spans="1:9" x14ac:dyDescent="0.2">
      <c r="C12" s="153" t="s">
        <v>1074</v>
      </c>
      <c r="D12" s="156">
        <v>424</v>
      </c>
      <c r="E12" s="157">
        <v>0.49070000000000003</v>
      </c>
    </row>
    <row r="13" spans="1:9" x14ac:dyDescent="0.2">
      <c r="C13" s="153" t="s">
        <v>1075</v>
      </c>
      <c r="D13" s="154">
        <v>41</v>
      </c>
      <c r="E13" s="155">
        <v>4.7500000000000001E-2</v>
      </c>
    </row>
    <row r="14" spans="1:9" x14ac:dyDescent="0.2">
      <c r="C14" s="153" t="s">
        <v>1076</v>
      </c>
      <c r="D14" s="156">
        <v>9</v>
      </c>
      <c r="E14" s="157">
        <v>1.04E-2</v>
      </c>
    </row>
    <row r="15" spans="1:9" x14ac:dyDescent="0.2">
      <c r="C15" s="152" t="s">
        <v>54</v>
      </c>
      <c r="D15" s="152">
        <v>864</v>
      </c>
      <c r="E15" s="158">
        <v>1</v>
      </c>
    </row>
  </sheetData>
  <mergeCells count="1">
    <mergeCell ref="H1:I1"/>
  </mergeCells>
  <hyperlinks>
    <hyperlink ref="H1:I1" location="Index!A1" display="Regresar al Índice" xr:uid="{F753CB82-7C90-428F-9561-F202D50FB016}"/>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490F8-1A79-4380-8DA6-754B3186D361}">
  <sheetPr codeName="Hoja34"/>
  <dimension ref="A1:I60"/>
  <sheetViews>
    <sheetView workbookViewId="0">
      <selection activeCell="B3" sqref="B3"/>
    </sheetView>
  </sheetViews>
  <sheetFormatPr baseColWidth="10" defaultRowHeight="12.75" x14ac:dyDescent="0.2"/>
  <cols>
    <col min="1" max="4" width="11.42578125" style="190"/>
    <col min="5" max="5" width="11.42578125" style="418"/>
    <col min="6" max="16384" width="11.42578125" style="190"/>
  </cols>
  <sheetData>
    <row r="1" spans="1:9" ht="15" x14ac:dyDescent="0.25">
      <c r="A1" s="12" t="s">
        <v>917</v>
      </c>
      <c r="H1" s="525" t="s">
        <v>39</v>
      </c>
      <c r="I1" s="525"/>
    </row>
    <row r="5" spans="1:9" x14ac:dyDescent="0.2">
      <c r="B5" s="190" t="s">
        <v>729</v>
      </c>
      <c r="E5" s="418" t="s">
        <v>496</v>
      </c>
    </row>
    <row r="6" spans="1:9" x14ac:dyDescent="0.2">
      <c r="B6" s="419">
        <v>39083</v>
      </c>
      <c r="C6" s="190">
        <v>2007</v>
      </c>
      <c r="D6" s="419" t="s">
        <v>710</v>
      </c>
      <c r="E6" s="420">
        <v>58074</v>
      </c>
    </row>
    <row r="7" spans="1:9" x14ac:dyDescent="0.2">
      <c r="B7" s="419">
        <v>39173</v>
      </c>
      <c r="C7" s="419"/>
      <c r="D7" s="419" t="s">
        <v>711</v>
      </c>
      <c r="E7" s="420">
        <v>71737</v>
      </c>
    </row>
    <row r="8" spans="1:9" x14ac:dyDescent="0.2">
      <c r="B8" s="419">
        <v>39264</v>
      </c>
      <c r="C8" s="419"/>
      <c r="D8" s="419" t="s">
        <v>712</v>
      </c>
      <c r="E8" s="420">
        <v>67109</v>
      </c>
    </row>
    <row r="9" spans="1:9" x14ac:dyDescent="0.2">
      <c r="B9" s="419">
        <v>39356</v>
      </c>
      <c r="C9" s="419"/>
      <c r="D9" s="419" t="s">
        <v>713</v>
      </c>
      <c r="E9" s="420">
        <v>82043</v>
      </c>
    </row>
    <row r="10" spans="1:9" x14ac:dyDescent="0.2">
      <c r="B10" s="419">
        <v>39448</v>
      </c>
      <c r="C10" s="190">
        <v>2008</v>
      </c>
      <c r="D10" s="419" t="s">
        <v>710</v>
      </c>
      <c r="E10" s="420">
        <v>49075</v>
      </c>
    </row>
    <row r="11" spans="1:9" x14ac:dyDescent="0.2">
      <c r="B11" s="419">
        <v>39539</v>
      </c>
      <c r="C11" s="419"/>
      <c r="D11" s="419" t="s">
        <v>711</v>
      </c>
      <c r="E11" s="420">
        <v>52507</v>
      </c>
    </row>
    <row r="12" spans="1:9" x14ac:dyDescent="0.2">
      <c r="B12" s="419">
        <v>39630</v>
      </c>
      <c r="C12" s="419"/>
      <c r="D12" s="419" t="s">
        <v>712</v>
      </c>
      <c r="E12" s="420">
        <v>57385</v>
      </c>
    </row>
    <row r="13" spans="1:9" x14ac:dyDescent="0.2">
      <c r="B13" s="419">
        <v>39722</v>
      </c>
      <c r="C13" s="419"/>
      <c r="D13" s="419" t="s">
        <v>713</v>
      </c>
      <c r="E13" s="420">
        <v>45442</v>
      </c>
    </row>
    <row r="14" spans="1:9" x14ac:dyDescent="0.2">
      <c r="B14" s="419">
        <v>39814</v>
      </c>
      <c r="C14" s="190">
        <v>2009</v>
      </c>
      <c r="D14" s="419" t="s">
        <v>710</v>
      </c>
      <c r="E14" s="420">
        <v>39804</v>
      </c>
    </row>
    <row r="15" spans="1:9" x14ac:dyDescent="0.2">
      <c r="B15" s="419">
        <v>39904</v>
      </c>
      <c r="C15" s="419"/>
      <c r="D15" s="419" t="s">
        <v>711</v>
      </c>
      <c r="E15" s="420">
        <v>46549</v>
      </c>
    </row>
    <row r="16" spans="1:9" x14ac:dyDescent="0.2">
      <c r="B16" s="419">
        <v>39995</v>
      </c>
      <c r="C16" s="419"/>
      <c r="D16" s="419" t="s">
        <v>712</v>
      </c>
      <c r="E16" s="420">
        <v>52903</v>
      </c>
    </row>
    <row r="17" spans="2:5" x14ac:dyDescent="0.2">
      <c r="B17" s="419">
        <v>40087</v>
      </c>
      <c r="C17" s="419"/>
      <c r="D17" s="419" t="s">
        <v>713</v>
      </c>
      <c r="E17" s="420">
        <v>54605</v>
      </c>
    </row>
    <row r="18" spans="2:5" x14ac:dyDescent="0.2">
      <c r="B18" s="419">
        <v>40179</v>
      </c>
      <c r="C18" s="190">
        <v>2010</v>
      </c>
      <c r="D18" s="419" t="s">
        <v>710</v>
      </c>
      <c r="E18" s="420">
        <v>79835</v>
      </c>
    </row>
    <row r="19" spans="2:5" x14ac:dyDescent="0.2">
      <c r="B19" s="419">
        <v>40269</v>
      </c>
      <c r="C19" s="419"/>
      <c r="D19" s="419" t="s">
        <v>711</v>
      </c>
      <c r="E19" s="420">
        <v>82110</v>
      </c>
    </row>
    <row r="20" spans="2:5" x14ac:dyDescent="0.2">
      <c r="B20" s="419">
        <v>40360</v>
      </c>
      <c r="C20" s="419"/>
      <c r="D20" s="419" t="s">
        <v>712</v>
      </c>
      <c r="E20" s="420">
        <v>79566</v>
      </c>
    </row>
    <row r="21" spans="2:5" x14ac:dyDescent="0.2">
      <c r="B21" s="419">
        <v>40452</v>
      </c>
      <c r="C21" s="419"/>
      <c r="D21" s="419" t="s">
        <v>713</v>
      </c>
      <c r="E21" s="420">
        <v>72166</v>
      </c>
    </row>
    <row r="22" spans="2:5" x14ac:dyDescent="0.2">
      <c r="B22" s="419">
        <v>40544</v>
      </c>
      <c r="C22" s="190">
        <v>2011</v>
      </c>
      <c r="D22" s="419" t="s">
        <v>710</v>
      </c>
      <c r="E22" s="420">
        <v>72037</v>
      </c>
    </row>
    <row r="23" spans="2:5" x14ac:dyDescent="0.2">
      <c r="B23" s="419">
        <v>40634</v>
      </c>
      <c r="C23" s="419"/>
      <c r="D23" s="419" t="s">
        <v>711</v>
      </c>
      <c r="E23" s="420">
        <v>82085</v>
      </c>
    </row>
    <row r="24" spans="2:5" x14ac:dyDescent="0.2">
      <c r="B24" s="419">
        <v>40725</v>
      </c>
      <c r="C24" s="419"/>
      <c r="D24" s="419" t="s">
        <v>712</v>
      </c>
      <c r="E24" s="420">
        <v>80980</v>
      </c>
    </row>
    <row r="25" spans="2:5" x14ac:dyDescent="0.2">
      <c r="B25" s="419">
        <v>40817</v>
      </c>
      <c r="C25" s="419"/>
      <c r="D25" s="419" t="s">
        <v>713</v>
      </c>
      <c r="E25" s="420">
        <v>77659</v>
      </c>
    </row>
    <row r="26" spans="2:5" x14ac:dyDescent="0.2">
      <c r="B26" s="419">
        <v>40909</v>
      </c>
      <c r="C26" s="190">
        <v>2012</v>
      </c>
      <c r="D26" s="419" t="s">
        <v>710</v>
      </c>
      <c r="E26" s="420">
        <v>79619</v>
      </c>
    </row>
    <row r="27" spans="2:5" x14ac:dyDescent="0.2">
      <c r="B27" s="419">
        <v>41000</v>
      </c>
      <c r="C27" s="419"/>
      <c r="D27" s="419" t="s">
        <v>711</v>
      </c>
      <c r="E27" s="420">
        <v>91567</v>
      </c>
    </row>
    <row r="28" spans="2:5" x14ac:dyDescent="0.2">
      <c r="B28" s="419">
        <v>41091</v>
      </c>
      <c r="C28" s="419"/>
      <c r="D28" s="419" t="s">
        <v>712</v>
      </c>
      <c r="E28" s="420">
        <v>91953</v>
      </c>
    </row>
    <row r="29" spans="2:5" x14ac:dyDescent="0.2">
      <c r="B29" s="419">
        <v>41183</v>
      </c>
      <c r="C29" s="419"/>
      <c r="D29" s="419" t="s">
        <v>713</v>
      </c>
      <c r="E29" s="420">
        <v>91437</v>
      </c>
    </row>
    <row r="30" spans="2:5" x14ac:dyDescent="0.2">
      <c r="B30" s="419">
        <v>41275</v>
      </c>
      <c r="C30" s="190">
        <v>2013</v>
      </c>
      <c r="D30" s="419" t="s">
        <v>710</v>
      </c>
      <c r="E30" s="420">
        <v>74058</v>
      </c>
    </row>
    <row r="31" spans="2:5" x14ac:dyDescent="0.2">
      <c r="B31" s="419">
        <v>41365</v>
      </c>
      <c r="C31" s="419"/>
      <c r="D31" s="419" t="s">
        <v>711</v>
      </c>
      <c r="E31" s="420">
        <v>88666</v>
      </c>
    </row>
    <row r="32" spans="2:5" x14ac:dyDescent="0.2">
      <c r="B32" s="419">
        <v>41456</v>
      </c>
      <c r="C32" s="419"/>
      <c r="D32" s="419" t="s">
        <v>712</v>
      </c>
      <c r="E32" s="420">
        <v>91219</v>
      </c>
    </row>
    <row r="33" spans="2:5" x14ac:dyDescent="0.2">
      <c r="B33" s="419">
        <v>41548</v>
      </c>
      <c r="C33" s="419"/>
      <c r="D33" s="419" t="s">
        <v>713</v>
      </c>
      <c r="E33" s="420">
        <v>85721</v>
      </c>
    </row>
    <row r="34" spans="2:5" x14ac:dyDescent="0.2">
      <c r="B34" s="419">
        <v>41640</v>
      </c>
      <c r="C34" s="190">
        <v>2014</v>
      </c>
      <c r="D34" s="419" t="s">
        <v>710</v>
      </c>
      <c r="E34" s="420">
        <v>360893</v>
      </c>
    </row>
    <row r="35" spans="2:5" x14ac:dyDescent="0.2">
      <c r="B35" s="419">
        <v>41730</v>
      </c>
      <c r="C35" s="419"/>
      <c r="D35" s="419" t="s">
        <v>711</v>
      </c>
      <c r="E35" s="420">
        <v>373700</v>
      </c>
    </row>
    <row r="36" spans="2:5" x14ac:dyDescent="0.2">
      <c r="B36" s="419">
        <v>41821</v>
      </c>
      <c r="C36" s="419"/>
      <c r="D36" s="419" t="s">
        <v>712</v>
      </c>
      <c r="E36" s="420">
        <v>452893</v>
      </c>
    </row>
    <row r="37" spans="2:5" x14ac:dyDescent="0.2">
      <c r="B37" s="419">
        <v>41913</v>
      </c>
      <c r="C37" s="419"/>
      <c r="D37" s="419" t="s">
        <v>713</v>
      </c>
      <c r="E37" s="420">
        <v>498708</v>
      </c>
    </row>
    <row r="38" spans="2:5" x14ac:dyDescent="0.2">
      <c r="B38" s="419">
        <v>42005</v>
      </c>
      <c r="C38" s="190">
        <v>2015</v>
      </c>
      <c r="D38" s="419" t="s">
        <v>710</v>
      </c>
      <c r="E38" s="420">
        <v>459548</v>
      </c>
    </row>
    <row r="39" spans="2:5" x14ac:dyDescent="0.2">
      <c r="B39" s="419">
        <v>42095</v>
      </c>
      <c r="C39" s="419"/>
      <c r="D39" s="419" t="s">
        <v>711</v>
      </c>
      <c r="E39" s="420">
        <v>513701</v>
      </c>
    </row>
    <row r="40" spans="2:5" x14ac:dyDescent="0.2">
      <c r="B40" s="419">
        <v>42186</v>
      </c>
      <c r="C40" s="419"/>
      <c r="D40" s="419" t="s">
        <v>712</v>
      </c>
      <c r="E40" s="420">
        <v>491892</v>
      </c>
    </row>
    <row r="41" spans="2:5" x14ac:dyDescent="0.2">
      <c r="B41" s="419">
        <v>42278</v>
      </c>
      <c r="C41" s="419"/>
      <c r="D41" s="419" t="s">
        <v>713</v>
      </c>
      <c r="E41" s="420">
        <v>482353</v>
      </c>
    </row>
    <row r="42" spans="2:5" x14ac:dyDescent="0.2">
      <c r="B42" s="419">
        <v>42370</v>
      </c>
      <c r="C42" s="190">
        <v>2016</v>
      </c>
      <c r="D42" s="419" t="s">
        <v>710</v>
      </c>
      <c r="E42" s="420">
        <v>351487</v>
      </c>
    </row>
    <row r="43" spans="2:5" x14ac:dyDescent="0.2">
      <c r="B43" s="419">
        <v>42461</v>
      </c>
      <c r="C43" s="419"/>
      <c r="D43" s="419" t="s">
        <v>711</v>
      </c>
      <c r="E43" s="420">
        <v>426135</v>
      </c>
    </row>
    <row r="44" spans="2:5" x14ac:dyDescent="0.2">
      <c r="B44" s="419">
        <v>42552</v>
      </c>
      <c r="C44" s="419"/>
      <c r="D44" s="419" t="s">
        <v>712</v>
      </c>
      <c r="E44" s="420">
        <v>503086</v>
      </c>
    </row>
    <row r="45" spans="2:5" x14ac:dyDescent="0.2">
      <c r="B45" s="419">
        <v>42644</v>
      </c>
      <c r="C45" s="419"/>
      <c r="D45" s="419" t="s">
        <v>713</v>
      </c>
      <c r="E45" s="420">
        <v>479156</v>
      </c>
    </row>
    <row r="46" spans="2:5" x14ac:dyDescent="0.2">
      <c r="B46" s="419">
        <v>42736</v>
      </c>
      <c r="C46" s="190">
        <v>2017</v>
      </c>
      <c r="D46" s="419" t="s">
        <v>710</v>
      </c>
      <c r="E46" s="420">
        <v>500607</v>
      </c>
    </row>
    <row r="47" spans="2:5" x14ac:dyDescent="0.2">
      <c r="B47" s="419">
        <v>42826</v>
      </c>
      <c r="C47" s="419"/>
      <c r="D47" s="419" t="s">
        <v>711</v>
      </c>
      <c r="E47" s="420">
        <v>533925</v>
      </c>
    </row>
    <row r="48" spans="2:5" x14ac:dyDescent="0.2">
      <c r="B48" s="419">
        <v>42917</v>
      </c>
      <c r="C48" s="419"/>
      <c r="D48" s="419" t="s">
        <v>712</v>
      </c>
      <c r="E48" s="420">
        <v>451401</v>
      </c>
    </row>
    <row r="49" spans="2:5" x14ac:dyDescent="0.2">
      <c r="B49" s="419">
        <v>43009</v>
      </c>
      <c r="C49" s="419"/>
      <c r="D49" s="419" t="s">
        <v>713</v>
      </c>
      <c r="E49" s="420">
        <v>507493</v>
      </c>
    </row>
    <row r="50" spans="2:5" x14ac:dyDescent="0.2">
      <c r="B50" s="419">
        <v>43101</v>
      </c>
      <c r="C50" s="190">
        <v>2018</v>
      </c>
      <c r="D50" s="419" t="s">
        <v>710</v>
      </c>
      <c r="E50" s="420">
        <v>448819</v>
      </c>
    </row>
    <row r="51" spans="2:5" x14ac:dyDescent="0.2">
      <c r="B51" s="419">
        <v>43191</v>
      </c>
      <c r="C51" s="419"/>
      <c r="D51" s="419" t="s">
        <v>711</v>
      </c>
      <c r="E51" s="420">
        <v>552929</v>
      </c>
    </row>
    <row r="52" spans="2:5" x14ac:dyDescent="0.2">
      <c r="B52" s="419">
        <v>43282</v>
      </c>
      <c r="C52" s="419"/>
      <c r="D52" s="419" t="s">
        <v>712</v>
      </c>
      <c r="E52" s="420">
        <v>513024</v>
      </c>
    </row>
    <row r="53" spans="2:5" x14ac:dyDescent="0.2">
      <c r="B53" s="419">
        <v>43374</v>
      </c>
      <c r="C53" s="419"/>
      <c r="D53" s="419" t="s">
        <v>713</v>
      </c>
      <c r="E53" s="420">
        <v>498614</v>
      </c>
    </row>
    <row r="54" spans="2:5" x14ac:dyDescent="0.2">
      <c r="B54" s="419">
        <v>43466</v>
      </c>
      <c r="C54" s="190">
        <v>2019</v>
      </c>
      <c r="D54" s="419" t="s">
        <v>710</v>
      </c>
      <c r="E54" s="420">
        <v>515944</v>
      </c>
    </row>
    <row r="55" spans="2:5" x14ac:dyDescent="0.2">
      <c r="B55" s="419">
        <v>43556</v>
      </c>
      <c r="C55" s="419"/>
      <c r="D55" s="419" t="s">
        <v>711</v>
      </c>
      <c r="E55" s="420">
        <v>616307</v>
      </c>
    </row>
    <row r="56" spans="2:5" x14ac:dyDescent="0.2">
      <c r="B56" s="419">
        <v>43647</v>
      </c>
      <c r="C56" s="419"/>
      <c r="D56" s="419" t="s">
        <v>712</v>
      </c>
      <c r="E56" s="420">
        <v>633257</v>
      </c>
    </row>
    <row r="57" spans="2:5" x14ac:dyDescent="0.2">
      <c r="B57" s="419">
        <v>43739</v>
      </c>
      <c r="C57" s="419"/>
      <c r="D57" s="419" t="s">
        <v>713</v>
      </c>
      <c r="E57" s="420">
        <v>516908</v>
      </c>
    </row>
    <row r="58" spans="2:5" x14ac:dyDescent="0.2">
      <c r="B58" s="419">
        <v>43831</v>
      </c>
      <c r="C58" s="190">
        <v>2020</v>
      </c>
      <c r="D58" s="419" t="s">
        <v>710</v>
      </c>
      <c r="E58" s="420">
        <v>498059</v>
      </c>
    </row>
    <row r="59" spans="2:5" x14ac:dyDescent="0.2">
      <c r="B59" s="419">
        <v>43922</v>
      </c>
      <c r="C59" s="419"/>
      <c r="D59" s="419" t="s">
        <v>711</v>
      </c>
      <c r="E59" s="420">
        <v>491734</v>
      </c>
    </row>
    <row r="60" spans="2:5" x14ac:dyDescent="0.2">
      <c r="D60" s="419"/>
    </row>
  </sheetData>
  <mergeCells count="1">
    <mergeCell ref="H1:I1"/>
  </mergeCells>
  <hyperlinks>
    <hyperlink ref="H1:I1" location="Index!A1" display="Regresar al Índice" xr:uid="{DC9A67C8-1291-4CC1-8389-50F439CA7C3D}"/>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E7CBD-F703-4BBF-BA49-FC7F2E4AE4A7}">
  <sheetPr codeName="Hoja35"/>
  <dimension ref="A1:I59"/>
  <sheetViews>
    <sheetView workbookViewId="0">
      <selection activeCell="B3" sqref="B3"/>
    </sheetView>
  </sheetViews>
  <sheetFormatPr baseColWidth="10" defaultRowHeight="12.75" x14ac:dyDescent="0.2"/>
  <cols>
    <col min="1" max="3" width="11.42578125" style="190"/>
    <col min="4" max="4" width="11.42578125" style="418"/>
    <col min="5" max="16384" width="11.42578125" style="190"/>
  </cols>
  <sheetData>
    <row r="1" spans="1:9" ht="15" x14ac:dyDescent="0.25">
      <c r="A1" s="12" t="s">
        <v>918</v>
      </c>
      <c r="H1" s="525" t="s">
        <v>39</v>
      </c>
      <c r="I1" s="525"/>
    </row>
    <row r="4" spans="1:9" x14ac:dyDescent="0.2">
      <c r="D4" s="418" t="s">
        <v>790</v>
      </c>
    </row>
    <row r="5" spans="1:9" x14ac:dyDescent="0.2">
      <c r="B5" s="190">
        <v>2007</v>
      </c>
      <c r="C5" s="419" t="s">
        <v>710</v>
      </c>
      <c r="D5" s="420">
        <v>9.9051449999999992</v>
      </c>
    </row>
    <row r="6" spans="1:9" x14ac:dyDescent="0.2">
      <c r="B6" s="419"/>
      <c r="C6" s="419" t="s">
        <v>711</v>
      </c>
      <c r="D6" s="420">
        <v>10.993547</v>
      </c>
    </row>
    <row r="7" spans="1:9" x14ac:dyDescent="0.2">
      <c r="B7" s="419"/>
      <c r="C7" s="419" t="s">
        <v>712</v>
      </c>
      <c r="D7" s="420">
        <v>7.2939809999999996</v>
      </c>
    </row>
    <row r="8" spans="1:9" x14ac:dyDescent="0.2">
      <c r="B8" s="419"/>
      <c r="C8" s="419" t="s">
        <v>713</v>
      </c>
      <c r="D8" s="420">
        <v>29.258872</v>
      </c>
    </row>
    <row r="9" spans="1:9" x14ac:dyDescent="0.2">
      <c r="B9" s="190">
        <v>2008</v>
      </c>
      <c r="C9" s="419" t="s">
        <v>710</v>
      </c>
      <c r="D9" s="420">
        <v>13.913712</v>
      </c>
    </row>
    <row r="10" spans="1:9" x14ac:dyDescent="0.2">
      <c r="B10" s="419"/>
      <c r="C10" s="419" t="s">
        <v>711</v>
      </c>
      <c r="D10" s="420">
        <v>41.470576999999999</v>
      </c>
    </row>
    <row r="11" spans="1:9" x14ac:dyDescent="0.2">
      <c r="B11" s="419"/>
      <c r="C11" s="419" t="s">
        <v>712</v>
      </c>
      <c r="D11" s="420">
        <v>27.689485999999999</v>
      </c>
    </row>
    <row r="12" spans="1:9" x14ac:dyDescent="0.2">
      <c r="B12" s="419"/>
      <c r="C12" s="419" t="s">
        <v>713</v>
      </c>
      <c r="D12" s="420">
        <v>90.961106000000001</v>
      </c>
    </row>
    <row r="13" spans="1:9" x14ac:dyDescent="0.2">
      <c r="B13" s="190">
        <v>2009</v>
      </c>
      <c r="C13" s="419" t="s">
        <v>710</v>
      </c>
      <c r="D13" s="420">
        <v>11.297378</v>
      </c>
    </row>
    <row r="14" spans="1:9" x14ac:dyDescent="0.2">
      <c r="B14" s="419"/>
      <c r="C14" s="419" t="s">
        <v>711</v>
      </c>
      <c r="D14" s="420">
        <v>67.065901139999994</v>
      </c>
    </row>
    <row r="15" spans="1:9" x14ac:dyDescent="0.2">
      <c r="B15" s="419"/>
      <c r="C15" s="419" t="s">
        <v>712</v>
      </c>
      <c r="D15" s="420">
        <v>72.423323999999994</v>
      </c>
    </row>
    <row r="16" spans="1:9" x14ac:dyDescent="0.2">
      <c r="B16" s="419"/>
      <c r="C16" s="419" t="s">
        <v>713</v>
      </c>
      <c r="D16" s="420">
        <v>-19.115928</v>
      </c>
    </row>
    <row r="17" spans="2:4" x14ac:dyDescent="0.2">
      <c r="B17" s="190">
        <v>2010</v>
      </c>
      <c r="C17" s="419" t="s">
        <v>710</v>
      </c>
      <c r="D17" s="420">
        <v>109.03420199999999</v>
      </c>
    </row>
    <row r="18" spans="2:4" x14ac:dyDescent="0.2">
      <c r="B18" s="419"/>
      <c r="C18" s="419" t="s">
        <v>711</v>
      </c>
      <c r="D18" s="420">
        <v>-18.32159</v>
      </c>
    </row>
    <row r="19" spans="2:4" x14ac:dyDescent="0.2">
      <c r="B19" s="419"/>
      <c r="C19" s="419" t="s">
        <v>712</v>
      </c>
      <c r="D19" s="420">
        <v>-20.35279899</v>
      </c>
    </row>
    <row r="20" spans="2:4" x14ac:dyDescent="0.2">
      <c r="B20" s="419"/>
      <c r="C20" s="419" t="s">
        <v>713</v>
      </c>
      <c r="D20" s="420">
        <v>-0.70722399999999996</v>
      </c>
    </row>
    <row r="21" spans="2:4" x14ac:dyDescent="0.2">
      <c r="B21" s="190">
        <v>2011</v>
      </c>
      <c r="C21" s="419" t="s">
        <v>710</v>
      </c>
      <c r="D21" s="420">
        <v>14.306131000000001</v>
      </c>
    </row>
    <row r="22" spans="2:4" x14ac:dyDescent="0.2">
      <c r="B22" s="419"/>
      <c r="C22" s="419" t="s">
        <v>711</v>
      </c>
      <c r="D22" s="420">
        <v>-2.9951059999999998</v>
      </c>
    </row>
    <row r="23" spans="2:4" x14ac:dyDescent="0.2">
      <c r="B23" s="419"/>
      <c r="C23" s="419" t="s">
        <v>712</v>
      </c>
      <c r="D23" s="420">
        <v>50.8994</v>
      </c>
    </row>
    <row r="24" spans="2:4" x14ac:dyDescent="0.2">
      <c r="B24" s="419"/>
      <c r="C24" s="419" t="s">
        <v>713</v>
      </c>
      <c r="D24" s="420">
        <v>17.523471000000001</v>
      </c>
    </row>
    <row r="25" spans="2:4" x14ac:dyDescent="0.2">
      <c r="B25" s="190">
        <v>2012</v>
      </c>
      <c r="C25" s="419" t="s">
        <v>710</v>
      </c>
      <c r="D25" s="420">
        <v>115.773342</v>
      </c>
    </row>
    <row r="26" spans="2:4" x14ac:dyDescent="0.2">
      <c r="B26" s="419"/>
      <c r="C26" s="419" t="s">
        <v>711</v>
      </c>
      <c r="D26" s="420">
        <v>25.887343000000001</v>
      </c>
    </row>
    <row r="27" spans="2:4" x14ac:dyDescent="0.2">
      <c r="B27" s="419"/>
      <c r="C27" s="419" t="s">
        <v>712</v>
      </c>
      <c r="D27" s="420">
        <v>-38.022193000000001</v>
      </c>
    </row>
    <row r="28" spans="2:4" x14ac:dyDescent="0.2">
      <c r="B28" s="419"/>
      <c r="C28" s="419" t="s">
        <v>713</v>
      </c>
      <c r="D28" s="420">
        <v>-36.179178</v>
      </c>
    </row>
    <row r="29" spans="2:4" x14ac:dyDescent="0.2">
      <c r="B29" s="190">
        <v>2013</v>
      </c>
      <c r="C29" s="419" t="s">
        <v>710</v>
      </c>
      <c r="D29" s="420">
        <v>-222.49303499999999</v>
      </c>
    </row>
    <row r="30" spans="2:4" x14ac:dyDescent="0.2">
      <c r="B30" s="419"/>
      <c r="C30" s="419" t="s">
        <v>711</v>
      </c>
      <c r="D30" s="420">
        <v>159.65548999999999</v>
      </c>
    </row>
    <row r="31" spans="2:4" x14ac:dyDescent="0.2">
      <c r="B31" s="419"/>
      <c r="C31" s="419" t="s">
        <v>712</v>
      </c>
      <c r="D31" s="420">
        <v>-32.202761000000002</v>
      </c>
    </row>
    <row r="32" spans="2:4" x14ac:dyDescent="0.2">
      <c r="B32" s="419"/>
      <c r="C32" s="419" t="s">
        <v>713</v>
      </c>
      <c r="D32" s="420">
        <v>22.942178999999999</v>
      </c>
    </row>
    <row r="33" spans="2:4" x14ac:dyDescent="0.2">
      <c r="B33" s="190">
        <v>2014</v>
      </c>
      <c r="C33" s="419" t="s">
        <v>710</v>
      </c>
      <c r="D33" s="420">
        <v>6.0385369999999998</v>
      </c>
    </row>
    <row r="34" spans="2:4" x14ac:dyDescent="0.2">
      <c r="B34" s="419"/>
      <c r="C34" s="419" t="s">
        <v>711</v>
      </c>
      <c r="D34" s="420">
        <v>-53.260894999999998</v>
      </c>
    </row>
    <row r="35" spans="2:4" x14ac:dyDescent="0.2">
      <c r="B35" s="419"/>
      <c r="C35" s="419" t="s">
        <v>712</v>
      </c>
      <c r="D35" s="420">
        <v>173.88125199999999</v>
      </c>
    </row>
    <row r="36" spans="2:4" x14ac:dyDescent="0.2">
      <c r="B36" s="419"/>
      <c r="C36" s="419" t="s">
        <v>713</v>
      </c>
      <c r="D36" s="420">
        <v>126.494998</v>
      </c>
    </row>
    <row r="37" spans="2:4" x14ac:dyDescent="0.2">
      <c r="B37" s="190">
        <v>2015</v>
      </c>
      <c r="C37" s="419" t="s">
        <v>710</v>
      </c>
      <c r="D37" s="420">
        <v>5.3817940000000002</v>
      </c>
    </row>
    <row r="38" spans="2:4" x14ac:dyDescent="0.2">
      <c r="B38" s="419"/>
      <c r="C38" s="419" t="s">
        <v>711</v>
      </c>
      <c r="D38" s="420">
        <v>-0.731568</v>
      </c>
    </row>
    <row r="39" spans="2:4" x14ac:dyDescent="0.2">
      <c r="B39" s="419"/>
      <c r="C39" s="419" t="s">
        <v>712</v>
      </c>
      <c r="D39" s="420">
        <v>100.491777</v>
      </c>
    </row>
    <row r="40" spans="2:4" x14ac:dyDescent="0.2">
      <c r="B40" s="419"/>
      <c r="C40" s="419" t="s">
        <v>713</v>
      </c>
      <c r="D40" s="420">
        <v>233.44648799999999</v>
      </c>
    </row>
    <row r="41" spans="2:4" x14ac:dyDescent="0.2">
      <c r="B41" s="190">
        <v>2016</v>
      </c>
      <c r="C41" s="419" t="s">
        <v>710</v>
      </c>
      <c r="D41" s="420">
        <v>223.20143200000001</v>
      </c>
    </row>
    <row r="42" spans="2:4" x14ac:dyDescent="0.2">
      <c r="B42" s="419"/>
      <c r="C42" s="419" t="s">
        <v>711</v>
      </c>
      <c r="D42" s="420">
        <v>0</v>
      </c>
    </row>
    <row r="43" spans="2:4" x14ac:dyDescent="0.2">
      <c r="B43" s="419"/>
      <c r="C43" s="419" t="s">
        <v>712</v>
      </c>
      <c r="D43" s="420">
        <v>65.174270699999994</v>
      </c>
    </row>
    <row r="44" spans="2:4" x14ac:dyDescent="0.2">
      <c r="B44" s="419"/>
      <c r="C44" s="419" t="s">
        <v>713</v>
      </c>
      <c r="D44" s="420">
        <v>0</v>
      </c>
    </row>
    <row r="45" spans="2:4" x14ac:dyDescent="0.2">
      <c r="B45" s="190">
        <v>2017</v>
      </c>
      <c r="C45" s="419" t="s">
        <v>710</v>
      </c>
      <c r="D45" s="420">
        <v>-13.76717335</v>
      </c>
    </row>
    <row r="46" spans="2:4" x14ac:dyDescent="0.2">
      <c r="B46" s="419"/>
      <c r="C46" s="419" t="s">
        <v>711</v>
      </c>
      <c r="D46" s="420">
        <v>3.1218970000000001</v>
      </c>
    </row>
    <row r="47" spans="2:4" x14ac:dyDescent="0.2">
      <c r="B47" s="419"/>
      <c r="C47" s="419" t="s">
        <v>712</v>
      </c>
      <c r="D47" s="420">
        <v>4.2828615399999999</v>
      </c>
    </row>
    <row r="48" spans="2:4" x14ac:dyDescent="0.2">
      <c r="B48" s="419"/>
      <c r="C48" s="419" t="s">
        <v>713</v>
      </c>
      <c r="D48" s="420">
        <v>1.8573249199999999</v>
      </c>
    </row>
    <row r="49" spans="2:4" x14ac:dyDescent="0.2">
      <c r="B49" s="190">
        <v>2018</v>
      </c>
      <c r="C49" s="419" t="s">
        <v>710</v>
      </c>
      <c r="D49" s="420">
        <v>-2.6509466700000002</v>
      </c>
    </row>
    <row r="50" spans="2:4" x14ac:dyDescent="0.2">
      <c r="B50" s="419"/>
      <c r="C50" s="419" t="s">
        <v>711</v>
      </c>
      <c r="D50" s="420">
        <v>-37.583677029999997</v>
      </c>
    </row>
    <row r="51" spans="2:4" x14ac:dyDescent="0.2">
      <c r="B51" s="419"/>
      <c r="C51" s="419" t="s">
        <v>712</v>
      </c>
      <c r="D51" s="420">
        <v>18.023716</v>
      </c>
    </row>
    <row r="52" spans="2:4" x14ac:dyDescent="0.2">
      <c r="B52" s="419"/>
      <c r="C52" s="419" t="s">
        <v>713</v>
      </c>
      <c r="D52" s="420">
        <v>-41.016828799999999</v>
      </c>
    </row>
    <row r="53" spans="2:4" x14ac:dyDescent="0.2">
      <c r="B53" s="190">
        <v>2019</v>
      </c>
      <c r="C53" s="419" t="s">
        <v>710</v>
      </c>
      <c r="D53" s="420">
        <v>-39.888763679999997</v>
      </c>
    </row>
    <row r="54" spans="2:4" x14ac:dyDescent="0.2">
      <c r="B54" s="419"/>
      <c r="C54" s="419" t="s">
        <v>711</v>
      </c>
      <c r="D54" s="420">
        <v>189.61742240000001</v>
      </c>
    </row>
    <row r="55" spans="2:4" x14ac:dyDescent="0.2">
      <c r="B55" s="419"/>
      <c r="C55" s="419" t="s">
        <v>712</v>
      </c>
      <c r="D55" s="420">
        <v>-4.3177836699999999</v>
      </c>
    </row>
    <row r="56" spans="2:4" x14ac:dyDescent="0.2">
      <c r="B56" s="419"/>
      <c r="C56" s="419" t="s">
        <v>713</v>
      </c>
      <c r="D56" s="420">
        <v>-52.151070779999998</v>
      </c>
    </row>
    <row r="57" spans="2:4" x14ac:dyDescent="0.2">
      <c r="B57" s="190">
        <v>2020</v>
      </c>
      <c r="C57" s="419" t="s">
        <v>710</v>
      </c>
      <c r="D57" s="420">
        <v>190.96117269999999</v>
      </c>
    </row>
    <row r="58" spans="2:4" x14ac:dyDescent="0.2">
      <c r="B58" s="419"/>
      <c r="C58" s="419" t="s">
        <v>711</v>
      </c>
      <c r="D58" s="420">
        <v>143.51093159999999</v>
      </c>
    </row>
    <row r="59" spans="2:4" x14ac:dyDescent="0.2">
      <c r="C59" s="419" t="s">
        <v>712</v>
      </c>
      <c r="D59" s="420">
        <v>-54.167818449999999</v>
      </c>
    </row>
  </sheetData>
  <mergeCells count="1">
    <mergeCell ref="H1:I1"/>
  </mergeCells>
  <hyperlinks>
    <hyperlink ref="H1:I1" location="Index!A1" display="Regresar al Índice" xr:uid="{9AF934C2-C5B8-421D-AA12-EED94B9C634E}"/>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F0837-340D-4937-8894-D3BD3592CF00}">
  <sheetPr codeName="Hoja36"/>
  <dimension ref="A1:AF40"/>
  <sheetViews>
    <sheetView workbookViewId="0">
      <selection activeCell="B3" sqref="B3"/>
    </sheetView>
  </sheetViews>
  <sheetFormatPr baseColWidth="10" defaultRowHeight="12.75" x14ac:dyDescent="0.2"/>
  <cols>
    <col min="1" max="27" width="11.42578125" style="247"/>
    <col min="28" max="28" width="12.7109375" style="247" bestFit="1" customWidth="1"/>
    <col min="29" max="16384" width="11.42578125" style="247"/>
  </cols>
  <sheetData>
    <row r="1" spans="1:26" ht="15" x14ac:dyDescent="0.25">
      <c r="A1" s="12" t="s">
        <v>919</v>
      </c>
      <c r="H1" s="525" t="s">
        <v>39</v>
      </c>
      <c r="I1" s="525"/>
    </row>
    <row r="6" spans="1:26" x14ac:dyDescent="0.2">
      <c r="A6" s="247" t="s">
        <v>342</v>
      </c>
      <c r="B6" s="247" t="s">
        <v>1080</v>
      </c>
      <c r="C6" s="247" t="s">
        <v>1081</v>
      </c>
      <c r="D6" s="247" t="s">
        <v>1082</v>
      </c>
      <c r="E6" s="247" t="s">
        <v>1083</v>
      </c>
      <c r="F6" s="247" t="s">
        <v>1084</v>
      </c>
      <c r="G6" s="247" t="s">
        <v>1085</v>
      </c>
      <c r="H6" s="247" t="s">
        <v>1086</v>
      </c>
      <c r="I6" s="247" t="s">
        <v>1087</v>
      </c>
      <c r="J6" s="247" t="s">
        <v>1088</v>
      </c>
      <c r="K6" s="247" t="s">
        <v>1089</v>
      </c>
      <c r="L6" s="247" t="s">
        <v>1090</v>
      </c>
      <c r="M6" s="247" t="s">
        <v>1091</v>
      </c>
      <c r="N6" s="247" t="s">
        <v>1092</v>
      </c>
      <c r="O6" s="251" t="s">
        <v>1093</v>
      </c>
      <c r="P6" s="251" t="s">
        <v>1094</v>
      </c>
      <c r="Q6" s="251" t="s">
        <v>1095</v>
      </c>
      <c r="R6" s="251" t="s">
        <v>1096</v>
      </c>
      <c r="S6" s="251" t="s">
        <v>1097</v>
      </c>
      <c r="T6" s="251" t="s">
        <v>1098</v>
      </c>
      <c r="U6" s="251" t="s">
        <v>1099</v>
      </c>
      <c r="V6" s="251" t="s">
        <v>1100</v>
      </c>
      <c r="W6" s="251" t="s">
        <v>1101</v>
      </c>
      <c r="X6" s="247" t="s">
        <v>1092</v>
      </c>
      <c r="Y6" s="247" t="s">
        <v>1102</v>
      </c>
      <c r="Z6" s="247" t="s">
        <v>1094</v>
      </c>
    </row>
    <row r="7" spans="1:26" x14ac:dyDescent="0.2">
      <c r="A7" s="247" t="s">
        <v>3</v>
      </c>
      <c r="B7" s="249">
        <v>1132</v>
      </c>
      <c r="C7" s="249">
        <v>957</v>
      </c>
      <c r="D7" s="249">
        <v>152405</v>
      </c>
      <c r="E7" s="249">
        <v>59993</v>
      </c>
      <c r="F7" s="249">
        <v>34817</v>
      </c>
      <c r="G7" s="249">
        <v>24352</v>
      </c>
      <c r="H7" s="249">
        <v>16094</v>
      </c>
      <c r="I7" s="249">
        <v>10596</v>
      </c>
      <c r="J7" s="249">
        <v>6635</v>
      </c>
      <c r="K7" s="249">
        <v>4451</v>
      </c>
      <c r="L7" s="249">
        <v>2775</v>
      </c>
      <c r="M7" s="249">
        <v>2318</v>
      </c>
      <c r="N7" s="249">
        <v>2142</v>
      </c>
      <c r="O7" s="249">
        <v>1132</v>
      </c>
      <c r="P7" s="249">
        <v>327014</v>
      </c>
      <c r="Q7" s="249">
        <v>2142</v>
      </c>
      <c r="R7" s="249">
        <v>1677</v>
      </c>
      <c r="S7" s="249">
        <v>1084</v>
      </c>
      <c r="T7" s="249">
        <v>885</v>
      </c>
      <c r="U7" s="249">
        <v>686</v>
      </c>
      <c r="V7" s="249">
        <v>566</v>
      </c>
      <c r="W7" s="249">
        <v>3449</v>
      </c>
      <c r="X7" s="249">
        <f>SUM(Q7)</f>
        <v>2142</v>
      </c>
      <c r="Y7" s="249">
        <v>325882</v>
      </c>
      <c r="Z7" s="249">
        <v>327014</v>
      </c>
    </row>
    <row r="8" spans="1:26" x14ac:dyDescent="0.2">
      <c r="A8" s="247" t="s">
        <v>4</v>
      </c>
      <c r="B8" s="249">
        <v>2110</v>
      </c>
      <c r="C8" s="249">
        <v>2</v>
      </c>
      <c r="D8" s="249">
        <v>353760</v>
      </c>
      <c r="E8" s="249">
        <v>259833</v>
      </c>
      <c r="F8" s="249">
        <v>113677</v>
      </c>
      <c r="G8" s="249">
        <v>61517</v>
      </c>
      <c r="H8" s="249">
        <v>37256</v>
      </c>
      <c r="I8" s="249">
        <v>23713</v>
      </c>
      <c r="J8" s="249">
        <v>15858</v>
      </c>
      <c r="K8" s="249">
        <v>11870</v>
      </c>
      <c r="L8" s="249">
        <v>8780</v>
      </c>
      <c r="M8" s="249">
        <v>6675</v>
      </c>
      <c r="N8" s="249">
        <v>5714</v>
      </c>
      <c r="O8" s="249">
        <v>2110</v>
      </c>
      <c r="P8" s="249">
        <v>936250</v>
      </c>
      <c r="Q8" s="249">
        <v>5714</v>
      </c>
      <c r="R8" s="249">
        <v>4799</v>
      </c>
      <c r="S8" s="249">
        <v>4034</v>
      </c>
      <c r="T8" s="249">
        <v>3540</v>
      </c>
      <c r="U8" s="249">
        <v>3299</v>
      </c>
      <c r="V8" s="249">
        <v>2553</v>
      </c>
      <c r="W8" s="249">
        <v>17260</v>
      </c>
      <c r="X8" s="249">
        <f t="shared" ref="X8:X40" si="0">SUM(Q8)</f>
        <v>5714</v>
      </c>
      <c r="Y8" s="249">
        <v>934140</v>
      </c>
      <c r="Z8" s="249">
        <v>936250</v>
      </c>
    </row>
    <row r="9" spans="1:26" x14ac:dyDescent="0.2">
      <c r="A9" s="247" t="s">
        <v>5</v>
      </c>
      <c r="B9" s="249">
        <v>392</v>
      </c>
      <c r="C9" s="249">
        <v>122</v>
      </c>
      <c r="D9" s="249">
        <v>96963</v>
      </c>
      <c r="E9" s="249">
        <v>29246</v>
      </c>
      <c r="F9" s="249">
        <v>15056</v>
      </c>
      <c r="G9" s="249">
        <v>9000</v>
      </c>
      <c r="H9" s="249">
        <v>6429</v>
      </c>
      <c r="I9" s="249">
        <v>5008</v>
      </c>
      <c r="J9" s="249">
        <v>3114</v>
      </c>
      <c r="K9" s="249">
        <v>2201</v>
      </c>
      <c r="L9" s="249">
        <v>1656</v>
      </c>
      <c r="M9" s="249">
        <v>1171</v>
      </c>
      <c r="N9" s="249">
        <v>992</v>
      </c>
      <c r="O9" s="249">
        <v>392</v>
      </c>
      <c r="P9" s="249">
        <v>177524</v>
      </c>
      <c r="Q9" s="249">
        <v>992</v>
      </c>
      <c r="R9" s="249">
        <v>858</v>
      </c>
      <c r="S9" s="249">
        <v>687</v>
      </c>
      <c r="T9" s="249">
        <v>789</v>
      </c>
      <c r="U9" s="249">
        <v>661</v>
      </c>
      <c r="V9" s="249">
        <v>490</v>
      </c>
      <c r="W9" s="249">
        <v>2689</v>
      </c>
      <c r="X9" s="249">
        <f t="shared" si="0"/>
        <v>992</v>
      </c>
      <c r="Y9" s="249">
        <v>177132</v>
      </c>
      <c r="Z9" s="249">
        <v>177524</v>
      </c>
    </row>
    <row r="10" spans="1:26" x14ac:dyDescent="0.2">
      <c r="A10" s="247" t="s">
        <v>6</v>
      </c>
      <c r="B10" s="249">
        <v>587</v>
      </c>
      <c r="C10" s="249">
        <v>41</v>
      </c>
      <c r="D10" s="249">
        <v>60648</v>
      </c>
      <c r="E10" s="249">
        <v>18649</v>
      </c>
      <c r="F10" s="249">
        <v>10323</v>
      </c>
      <c r="G10" s="249">
        <v>10133</v>
      </c>
      <c r="H10" s="249">
        <v>5842</v>
      </c>
      <c r="I10" s="249">
        <v>3743</v>
      </c>
      <c r="J10" s="249">
        <v>2692</v>
      </c>
      <c r="K10" s="249">
        <v>2074</v>
      </c>
      <c r="L10" s="249">
        <v>1526</v>
      </c>
      <c r="M10" s="249">
        <v>1277</v>
      </c>
      <c r="N10" s="249">
        <v>1180</v>
      </c>
      <c r="O10" s="249">
        <v>587</v>
      </c>
      <c r="P10" s="249">
        <v>126613</v>
      </c>
      <c r="Q10" s="249">
        <v>1180</v>
      </c>
      <c r="R10" s="249">
        <v>1099</v>
      </c>
      <c r="S10" s="249">
        <v>774</v>
      </c>
      <c r="T10" s="249">
        <v>971</v>
      </c>
      <c r="U10" s="249">
        <v>542</v>
      </c>
      <c r="V10" s="249">
        <v>554</v>
      </c>
      <c r="W10" s="249">
        <v>3958</v>
      </c>
      <c r="X10" s="249">
        <f t="shared" si="0"/>
        <v>1180</v>
      </c>
      <c r="Y10" s="249">
        <v>126026</v>
      </c>
      <c r="Z10" s="249">
        <v>126613</v>
      </c>
    </row>
    <row r="11" spans="1:26" x14ac:dyDescent="0.2">
      <c r="A11" s="247" t="s">
        <v>7</v>
      </c>
      <c r="B11" s="249">
        <v>5583</v>
      </c>
      <c r="C11" s="249">
        <v>835</v>
      </c>
      <c r="D11" s="249">
        <v>124973</v>
      </c>
      <c r="E11" s="249">
        <v>31377</v>
      </c>
      <c r="F11" s="249">
        <v>15986</v>
      </c>
      <c r="G11" s="249">
        <v>11407</v>
      </c>
      <c r="H11" s="249">
        <v>9159</v>
      </c>
      <c r="I11" s="249">
        <v>5372</v>
      </c>
      <c r="J11" s="249">
        <v>4304</v>
      </c>
      <c r="K11" s="249">
        <v>3231</v>
      </c>
      <c r="L11" s="249">
        <v>2115</v>
      </c>
      <c r="M11" s="249">
        <v>1472</v>
      </c>
      <c r="N11" s="249">
        <v>1250</v>
      </c>
      <c r="O11" s="249">
        <v>5583</v>
      </c>
      <c r="P11" s="249">
        <v>222218</v>
      </c>
      <c r="Q11" s="249">
        <v>1250</v>
      </c>
      <c r="R11" s="249">
        <v>999</v>
      </c>
      <c r="S11" s="249">
        <v>872</v>
      </c>
      <c r="T11" s="249">
        <v>617</v>
      </c>
      <c r="U11" s="249">
        <v>524</v>
      </c>
      <c r="V11" s="249">
        <v>439</v>
      </c>
      <c r="W11" s="249">
        <v>1703</v>
      </c>
      <c r="X11" s="249">
        <f t="shared" si="0"/>
        <v>1250</v>
      </c>
      <c r="Y11" s="249">
        <v>216635</v>
      </c>
      <c r="Z11" s="249">
        <v>222218</v>
      </c>
    </row>
    <row r="12" spans="1:26" x14ac:dyDescent="0.2">
      <c r="A12" s="247" t="s">
        <v>8</v>
      </c>
      <c r="B12" s="249">
        <v>6008</v>
      </c>
      <c r="C12" s="249">
        <v>610</v>
      </c>
      <c r="D12" s="249">
        <v>373337</v>
      </c>
      <c r="E12" s="249">
        <v>248312</v>
      </c>
      <c r="F12" s="249">
        <v>98553</v>
      </c>
      <c r="G12" s="249">
        <v>54512</v>
      </c>
      <c r="H12" s="249">
        <v>34005</v>
      </c>
      <c r="I12" s="249">
        <v>23514</v>
      </c>
      <c r="J12" s="249">
        <v>15990</v>
      </c>
      <c r="K12" s="249">
        <v>11855</v>
      </c>
      <c r="L12" s="249">
        <v>8752</v>
      </c>
      <c r="M12" s="249">
        <v>6773</v>
      </c>
      <c r="N12" s="249">
        <v>5424</v>
      </c>
      <c r="O12" s="249">
        <v>6008</v>
      </c>
      <c r="P12" s="249">
        <v>915483</v>
      </c>
      <c r="Q12" s="249">
        <v>5424</v>
      </c>
      <c r="R12" s="249">
        <v>4609</v>
      </c>
      <c r="S12" s="249">
        <v>3800</v>
      </c>
      <c r="T12" s="249">
        <v>3266</v>
      </c>
      <c r="U12" s="249">
        <v>2678</v>
      </c>
      <c r="V12" s="249">
        <v>2026</v>
      </c>
      <c r="W12" s="249">
        <v>11459</v>
      </c>
      <c r="X12" s="249">
        <f t="shared" si="0"/>
        <v>5424</v>
      </c>
      <c r="Y12" s="249">
        <v>909475</v>
      </c>
      <c r="Z12" s="249">
        <v>915483</v>
      </c>
    </row>
    <row r="13" spans="1:26" x14ac:dyDescent="0.2">
      <c r="A13" s="247" t="s">
        <v>9</v>
      </c>
      <c r="B13" s="249">
        <v>4872</v>
      </c>
      <c r="C13" s="249">
        <v>2494</v>
      </c>
      <c r="D13" s="249">
        <v>1510725</v>
      </c>
      <c r="E13" s="249">
        <v>481966</v>
      </c>
      <c r="F13" s="249">
        <v>298008</v>
      </c>
      <c r="G13" s="249">
        <v>206609</v>
      </c>
      <c r="H13" s="249">
        <v>150836</v>
      </c>
      <c r="I13" s="249">
        <v>103388</v>
      </c>
      <c r="J13" s="249">
        <v>82328</v>
      </c>
      <c r="K13" s="249">
        <v>64816</v>
      </c>
      <c r="L13" s="249">
        <v>51223</v>
      </c>
      <c r="M13" s="249">
        <v>41831</v>
      </c>
      <c r="N13" s="249">
        <v>39461</v>
      </c>
      <c r="O13" s="249">
        <v>4872</v>
      </c>
      <c r="P13" s="249">
        <v>3309725</v>
      </c>
      <c r="Q13" s="249">
        <v>39461</v>
      </c>
      <c r="R13" s="249">
        <v>33863</v>
      </c>
      <c r="S13" s="249">
        <v>25745</v>
      </c>
      <c r="T13" s="249">
        <v>22051</v>
      </c>
      <c r="U13" s="249">
        <v>19205</v>
      </c>
      <c r="V13" s="249">
        <v>16051</v>
      </c>
      <c r="W13" s="249">
        <v>154253</v>
      </c>
      <c r="X13" s="249">
        <f t="shared" si="0"/>
        <v>39461</v>
      </c>
      <c r="Y13" s="249">
        <v>3304853</v>
      </c>
      <c r="Z13" s="249">
        <v>3309725</v>
      </c>
    </row>
    <row r="14" spans="1:26" x14ac:dyDescent="0.2">
      <c r="A14" s="247" t="s">
        <v>10</v>
      </c>
      <c r="B14" s="249">
        <v>901</v>
      </c>
      <c r="C14" s="249">
        <v>473</v>
      </c>
      <c r="D14" s="249">
        <v>333526</v>
      </c>
      <c r="E14" s="249">
        <v>164926</v>
      </c>
      <c r="F14" s="249">
        <v>88265</v>
      </c>
      <c r="G14" s="249">
        <v>54866</v>
      </c>
      <c r="H14" s="249">
        <v>34890</v>
      </c>
      <c r="I14" s="249">
        <v>21674</v>
      </c>
      <c r="J14" s="249">
        <v>13927</v>
      </c>
      <c r="K14" s="249">
        <v>10009</v>
      </c>
      <c r="L14" s="249">
        <v>8162</v>
      </c>
      <c r="M14" s="249">
        <v>6308</v>
      </c>
      <c r="N14" s="249">
        <v>5106</v>
      </c>
      <c r="O14" s="249">
        <v>901</v>
      </c>
      <c r="P14" s="249">
        <v>766974</v>
      </c>
      <c r="Q14" s="249">
        <v>5106</v>
      </c>
      <c r="R14" s="249">
        <v>4467</v>
      </c>
      <c r="S14" s="249">
        <v>3177</v>
      </c>
      <c r="T14" s="249">
        <v>2447</v>
      </c>
      <c r="U14" s="249">
        <v>1993</v>
      </c>
      <c r="V14" s="249">
        <v>1740</v>
      </c>
      <c r="W14" s="249">
        <v>10117</v>
      </c>
      <c r="X14" s="249">
        <f t="shared" si="0"/>
        <v>5106</v>
      </c>
      <c r="Y14" s="249">
        <v>766073</v>
      </c>
      <c r="Z14" s="249">
        <v>766974</v>
      </c>
    </row>
    <row r="15" spans="1:26" x14ac:dyDescent="0.2">
      <c r="A15" s="247" t="s">
        <v>11</v>
      </c>
      <c r="B15" s="249">
        <v>1828</v>
      </c>
      <c r="C15" s="249">
        <v>153</v>
      </c>
      <c r="D15" s="249">
        <v>73793</v>
      </c>
      <c r="E15" s="249">
        <v>21619</v>
      </c>
      <c r="F15" s="249">
        <v>11269</v>
      </c>
      <c r="G15" s="249">
        <v>9066</v>
      </c>
      <c r="H15" s="249">
        <v>5228</v>
      </c>
      <c r="I15" s="249">
        <v>3310</v>
      </c>
      <c r="J15" s="249">
        <v>2229</v>
      </c>
      <c r="K15" s="249">
        <v>1555</v>
      </c>
      <c r="L15" s="249">
        <v>1300</v>
      </c>
      <c r="M15" s="249">
        <v>869</v>
      </c>
      <c r="N15" s="249">
        <v>643</v>
      </c>
      <c r="O15" s="249">
        <v>1828</v>
      </c>
      <c r="P15" s="249">
        <v>135668</v>
      </c>
      <c r="Q15" s="249">
        <v>643</v>
      </c>
      <c r="R15" s="249">
        <v>635</v>
      </c>
      <c r="S15" s="249">
        <v>491</v>
      </c>
      <c r="T15" s="249">
        <v>367</v>
      </c>
      <c r="U15" s="249">
        <v>200</v>
      </c>
      <c r="V15" s="249">
        <v>203</v>
      </c>
      <c r="W15" s="249">
        <v>910</v>
      </c>
      <c r="X15" s="249">
        <f t="shared" si="0"/>
        <v>643</v>
      </c>
      <c r="Y15" s="249">
        <v>133840</v>
      </c>
      <c r="Z15" s="249">
        <v>135668</v>
      </c>
    </row>
    <row r="16" spans="1:26" x14ac:dyDescent="0.2">
      <c r="A16" s="247" t="s">
        <v>12</v>
      </c>
      <c r="B16" s="249">
        <v>718</v>
      </c>
      <c r="C16" s="249">
        <v>195</v>
      </c>
      <c r="D16" s="249">
        <v>152626</v>
      </c>
      <c r="E16" s="249">
        <v>35843</v>
      </c>
      <c r="F16" s="249">
        <v>17076</v>
      </c>
      <c r="G16" s="249">
        <v>11118</v>
      </c>
      <c r="H16" s="249">
        <v>7332</v>
      </c>
      <c r="I16" s="249">
        <v>4473</v>
      </c>
      <c r="J16" s="249">
        <v>2901</v>
      </c>
      <c r="K16" s="249">
        <v>1916</v>
      </c>
      <c r="L16" s="249">
        <v>1641</v>
      </c>
      <c r="M16" s="249">
        <v>1219</v>
      </c>
      <c r="N16" s="249">
        <v>1149</v>
      </c>
      <c r="O16" s="249">
        <v>718</v>
      </c>
      <c r="P16" s="249">
        <v>243874</v>
      </c>
      <c r="Q16" s="249">
        <v>1149</v>
      </c>
      <c r="R16" s="249">
        <v>1082</v>
      </c>
      <c r="S16" s="249">
        <v>826</v>
      </c>
      <c r="T16" s="249">
        <v>565</v>
      </c>
      <c r="U16" s="249">
        <v>431</v>
      </c>
      <c r="V16" s="249">
        <v>383</v>
      </c>
      <c r="W16" s="249">
        <v>2380</v>
      </c>
      <c r="X16" s="249">
        <f t="shared" si="0"/>
        <v>1149</v>
      </c>
      <c r="Y16" s="249">
        <v>243156</v>
      </c>
      <c r="Z16" s="249">
        <v>243874</v>
      </c>
    </row>
    <row r="17" spans="1:32" x14ac:dyDescent="0.2">
      <c r="A17" s="247" t="s">
        <v>13</v>
      </c>
      <c r="B17" s="249">
        <v>1157</v>
      </c>
      <c r="C17" s="249">
        <v>1459</v>
      </c>
      <c r="D17" s="249">
        <v>800710</v>
      </c>
      <c r="E17" s="249">
        <v>310685</v>
      </c>
      <c r="F17" s="249">
        <v>162224</v>
      </c>
      <c r="G17" s="249">
        <v>102807</v>
      </c>
      <c r="H17" s="249">
        <v>65641</v>
      </c>
      <c r="I17" s="249">
        <v>41876</v>
      </c>
      <c r="J17" s="249">
        <v>28050</v>
      </c>
      <c r="K17" s="249">
        <v>19073</v>
      </c>
      <c r="L17" s="249">
        <v>13666</v>
      </c>
      <c r="M17" s="249">
        <v>11019</v>
      </c>
      <c r="N17" s="249">
        <v>10540</v>
      </c>
      <c r="O17" s="249">
        <v>1157</v>
      </c>
      <c r="P17" s="249">
        <v>1619262</v>
      </c>
      <c r="Q17" s="249">
        <v>10540</v>
      </c>
      <c r="R17" s="249">
        <v>8828</v>
      </c>
      <c r="S17" s="249">
        <v>6381</v>
      </c>
      <c r="T17" s="249">
        <v>5048</v>
      </c>
      <c r="U17" s="249">
        <v>3950</v>
      </c>
      <c r="V17" s="249">
        <v>3106</v>
      </c>
      <c r="W17" s="249">
        <v>23042</v>
      </c>
      <c r="X17" s="249">
        <f t="shared" si="0"/>
        <v>10540</v>
      </c>
      <c r="Y17" s="249">
        <v>1618105</v>
      </c>
      <c r="Z17" s="249">
        <v>1619262</v>
      </c>
    </row>
    <row r="18" spans="1:32" x14ac:dyDescent="0.2">
      <c r="A18" s="247" t="s">
        <v>14</v>
      </c>
      <c r="B18" s="249">
        <v>1032</v>
      </c>
      <c r="C18" s="249">
        <v>933</v>
      </c>
      <c r="D18" s="249">
        <v>526267</v>
      </c>
      <c r="E18" s="249">
        <v>196540</v>
      </c>
      <c r="F18" s="249">
        <v>90848</v>
      </c>
      <c r="G18" s="249">
        <v>57254</v>
      </c>
      <c r="H18" s="249">
        <v>32382</v>
      </c>
      <c r="I18" s="249">
        <v>21491</v>
      </c>
      <c r="J18" s="249">
        <v>13491</v>
      </c>
      <c r="K18" s="249">
        <v>9692</v>
      </c>
      <c r="L18" s="249">
        <v>7240</v>
      </c>
      <c r="M18" s="249">
        <v>5630</v>
      </c>
      <c r="N18" s="249">
        <v>5071</v>
      </c>
      <c r="O18" s="249">
        <v>1032</v>
      </c>
      <c r="P18" s="249">
        <v>991033</v>
      </c>
      <c r="Q18" s="249">
        <v>5071</v>
      </c>
      <c r="R18" s="249">
        <v>4277</v>
      </c>
      <c r="S18" s="249">
        <v>2936</v>
      </c>
      <c r="T18" s="249">
        <v>2376</v>
      </c>
      <c r="U18" s="249">
        <v>1764</v>
      </c>
      <c r="V18" s="249">
        <v>1538</v>
      </c>
      <c r="W18" s="249">
        <v>10271</v>
      </c>
      <c r="X18" s="249">
        <f t="shared" si="0"/>
        <v>5071</v>
      </c>
      <c r="Y18" s="249">
        <v>990001</v>
      </c>
      <c r="Z18" s="249">
        <v>991033</v>
      </c>
    </row>
    <row r="19" spans="1:32" x14ac:dyDescent="0.2">
      <c r="A19" s="247" t="s">
        <v>15</v>
      </c>
      <c r="B19" s="249">
        <v>2598</v>
      </c>
      <c r="C19" s="249">
        <v>218</v>
      </c>
      <c r="D19" s="249">
        <v>87621</v>
      </c>
      <c r="E19" s="249">
        <v>21107</v>
      </c>
      <c r="F19" s="249">
        <v>10527</v>
      </c>
      <c r="G19" s="249">
        <v>6869</v>
      </c>
      <c r="H19" s="249">
        <v>5340</v>
      </c>
      <c r="I19" s="249">
        <v>3308</v>
      </c>
      <c r="J19" s="249">
        <v>2085</v>
      </c>
      <c r="K19" s="249">
        <v>1561</v>
      </c>
      <c r="L19" s="249">
        <v>1170</v>
      </c>
      <c r="M19" s="249">
        <v>960</v>
      </c>
      <c r="N19" s="249">
        <v>829</v>
      </c>
      <c r="O19" s="249">
        <v>2598</v>
      </c>
      <c r="P19" s="249">
        <v>147726</v>
      </c>
      <c r="Q19" s="249">
        <v>829</v>
      </c>
      <c r="R19" s="249">
        <v>853</v>
      </c>
      <c r="S19" s="249">
        <v>591</v>
      </c>
      <c r="T19" s="249">
        <v>470</v>
      </c>
      <c r="U19" s="249">
        <v>326</v>
      </c>
      <c r="V19" s="249">
        <v>225</v>
      </c>
      <c r="W19" s="249">
        <v>1068</v>
      </c>
      <c r="X19" s="249">
        <f t="shared" si="0"/>
        <v>829</v>
      </c>
      <c r="Y19" s="249">
        <v>145128</v>
      </c>
      <c r="Z19" s="249">
        <v>147726</v>
      </c>
    </row>
    <row r="20" spans="1:32" x14ac:dyDescent="0.2">
      <c r="A20" s="247" t="s">
        <v>16</v>
      </c>
      <c r="B20" s="249">
        <v>350</v>
      </c>
      <c r="C20" s="249">
        <v>903</v>
      </c>
      <c r="D20" s="249">
        <v>124055</v>
      </c>
      <c r="E20" s="249">
        <v>39995</v>
      </c>
      <c r="F20" s="249">
        <v>18534</v>
      </c>
      <c r="G20" s="249">
        <v>12536</v>
      </c>
      <c r="H20" s="249">
        <v>7841</v>
      </c>
      <c r="I20" s="249">
        <v>5109</v>
      </c>
      <c r="J20" s="249">
        <v>3319</v>
      </c>
      <c r="K20" s="249">
        <v>2308</v>
      </c>
      <c r="L20" s="249">
        <v>1679</v>
      </c>
      <c r="M20" s="249">
        <v>1224</v>
      </c>
      <c r="N20" s="249">
        <v>1197</v>
      </c>
      <c r="O20" s="249">
        <v>350</v>
      </c>
      <c r="P20" s="249">
        <v>224121</v>
      </c>
      <c r="Q20" s="249">
        <v>1197</v>
      </c>
      <c r="R20" s="249">
        <v>1115</v>
      </c>
      <c r="S20" s="249">
        <v>767</v>
      </c>
      <c r="T20" s="249">
        <v>529</v>
      </c>
      <c r="U20" s="249">
        <v>381</v>
      </c>
      <c r="V20" s="249">
        <v>274</v>
      </c>
      <c r="W20" s="249">
        <v>2005</v>
      </c>
      <c r="X20" s="249">
        <f t="shared" si="0"/>
        <v>1197</v>
      </c>
      <c r="Y20" s="249">
        <v>223771</v>
      </c>
      <c r="Z20" s="249">
        <v>224121</v>
      </c>
    </row>
    <row r="21" spans="1:32" x14ac:dyDescent="0.2">
      <c r="A21" s="247" t="s">
        <v>0</v>
      </c>
      <c r="B21" s="249">
        <v>17158</v>
      </c>
      <c r="C21" s="249">
        <v>3696</v>
      </c>
      <c r="D21" s="249">
        <v>887725</v>
      </c>
      <c r="E21" s="249">
        <v>316857</v>
      </c>
      <c r="F21" s="249">
        <v>168879</v>
      </c>
      <c r="G21" s="249">
        <v>105352</v>
      </c>
      <c r="H21" s="249">
        <v>84297</v>
      </c>
      <c r="I21" s="249">
        <v>54330</v>
      </c>
      <c r="J21" s="249">
        <v>34742</v>
      </c>
      <c r="K21" s="249">
        <v>24900</v>
      </c>
      <c r="L21" s="249">
        <v>17776</v>
      </c>
      <c r="M21" s="249">
        <v>13868</v>
      </c>
      <c r="N21" s="249">
        <v>12567</v>
      </c>
      <c r="O21" s="249">
        <v>17158</v>
      </c>
      <c r="P21" s="249">
        <v>1805269</v>
      </c>
      <c r="Q21" s="249">
        <v>12567</v>
      </c>
      <c r="R21" s="249">
        <v>10661</v>
      </c>
      <c r="S21" s="249">
        <v>7691</v>
      </c>
      <c r="T21" s="249">
        <v>6651</v>
      </c>
      <c r="U21" s="249">
        <v>5190</v>
      </c>
      <c r="V21" s="249">
        <v>4648</v>
      </c>
      <c r="W21" s="249">
        <v>28281</v>
      </c>
      <c r="X21" s="249">
        <f t="shared" si="0"/>
        <v>12567</v>
      </c>
      <c r="Y21" s="249">
        <v>1788111</v>
      </c>
      <c r="Z21" s="249">
        <v>1805269</v>
      </c>
      <c r="AE21" s="416"/>
      <c r="AF21" s="417"/>
    </row>
    <row r="22" spans="1:32" x14ac:dyDescent="0.2">
      <c r="A22" s="247" t="s">
        <v>17</v>
      </c>
      <c r="B22" s="249">
        <v>7385</v>
      </c>
      <c r="C22" s="249">
        <v>794</v>
      </c>
      <c r="D22" s="249">
        <v>261026</v>
      </c>
      <c r="E22" s="249">
        <v>67799</v>
      </c>
      <c r="F22" s="249">
        <v>42402</v>
      </c>
      <c r="G22" s="249">
        <v>27336</v>
      </c>
      <c r="H22" s="249">
        <v>16863</v>
      </c>
      <c r="I22" s="249">
        <v>8958</v>
      </c>
      <c r="J22" s="249">
        <v>6174</v>
      </c>
      <c r="K22" s="249">
        <v>4246</v>
      </c>
      <c r="L22" s="249">
        <v>3947</v>
      </c>
      <c r="M22" s="249">
        <v>2826</v>
      </c>
      <c r="N22" s="249">
        <v>2361</v>
      </c>
      <c r="O22" s="249">
        <v>7385</v>
      </c>
      <c r="P22" s="249">
        <v>460765</v>
      </c>
      <c r="Q22" s="249">
        <v>2361</v>
      </c>
      <c r="R22" s="249">
        <v>2054</v>
      </c>
      <c r="S22" s="249">
        <v>1255</v>
      </c>
      <c r="T22" s="249">
        <v>835</v>
      </c>
      <c r="U22" s="249">
        <v>660</v>
      </c>
      <c r="V22" s="249">
        <v>592</v>
      </c>
      <c r="W22" s="249">
        <v>3252</v>
      </c>
      <c r="X22" s="249">
        <f t="shared" si="0"/>
        <v>2361</v>
      </c>
      <c r="Y22" s="249">
        <v>453380</v>
      </c>
      <c r="Z22" s="249">
        <v>460765</v>
      </c>
    </row>
    <row r="23" spans="1:32" x14ac:dyDescent="0.2">
      <c r="A23" s="247" t="s">
        <v>18</v>
      </c>
      <c r="B23" s="249">
        <v>4896</v>
      </c>
      <c r="C23" s="249">
        <v>362</v>
      </c>
      <c r="D23" s="249">
        <v>103367</v>
      </c>
      <c r="E23" s="249">
        <v>33297</v>
      </c>
      <c r="F23" s="249">
        <v>21735</v>
      </c>
      <c r="G23" s="249">
        <v>12213</v>
      </c>
      <c r="H23" s="249">
        <v>7142</v>
      </c>
      <c r="I23" s="249">
        <v>6535</v>
      </c>
      <c r="J23" s="249">
        <v>4113</v>
      </c>
      <c r="K23" s="249">
        <v>2876</v>
      </c>
      <c r="L23" s="249">
        <v>2025</v>
      </c>
      <c r="M23" s="249">
        <v>1545</v>
      </c>
      <c r="N23" s="249">
        <v>1268</v>
      </c>
      <c r="O23" s="249">
        <v>4896</v>
      </c>
      <c r="P23" s="249">
        <v>207126</v>
      </c>
      <c r="Q23" s="249">
        <v>1268</v>
      </c>
      <c r="R23" s="249">
        <v>1059</v>
      </c>
      <c r="S23" s="249">
        <v>921</v>
      </c>
      <c r="T23" s="249">
        <v>711</v>
      </c>
      <c r="U23" s="249">
        <v>601</v>
      </c>
      <c r="V23" s="249">
        <v>402</v>
      </c>
      <c r="W23" s="249">
        <v>2058</v>
      </c>
      <c r="X23" s="249">
        <f t="shared" si="0"/>
        <v>1268</v>
      </c>
      <c r="Y23" s="249">
        <v>202230</v>
      </c>
      <c r="Z23" s="249">
        <v>207126</v>
      </c>
    </row>
    <row r="24" spans="1:32" x14ac:dyDescent="0.2">
      <c r="A24" s="247" t="s">
        <v>19</v>
      </c>
      <c r="B24" s="249">
        <v>6949</v>
      </c>
      <c r="C24" s="249">
        <v>185</v>
      </c>
      <c r="D24" s="249">
        <v>83789</v>
      </c>
      <c r="E24" s="249">
        <v>23504</v>
      </c>
      <c r="F24" s="249">
        <v>12017</v>
      </c>
      <c r="G24" s="249">
        <v>7479</v>
      </c>
      <c r="H24" s="249">
        <v>5111</v>
      </c>
      <c r="I24" s="249">
        <v>3109</v>
      </c>
      <c r="J24" s="249">
        <v>1858</v>
      </c>
      <c r="K24" s="249">
        <v>1399</v>
      </c>
      <c r="L24" s="249">
        <v>986</v>
      </c>
      <c r="M24" s="249">
        <v>615</v>
      </c>
      <c r="N24" s="249">
        <v>650</v>
      </c>
      <c r="O24" s="249">
        <v>6949</v>
      </c>
      <c r="P24" s="249">
        <v>149959</v>
      </c>
      <c r="Q24" s="249">
        <v>650</v>
      </c>
      <c r="R24" s="249">
        <v>611</v>
      </c>
      <c r="S24" s="249">
        <v>388</v>
      </c>
      <c r="T24" s="249">
        <v>233</v>
      </c>
      <c r="U24" s="249">
        <v>184</v>
      </c>
      <c r="V24" s="249">
        <v>128</v>
      </c>
      <c r="W24" s="249">
        <v>764</v>
      </c>
      <c r="X24" s="249">
        <f t="shared" si="0"/>
        <v>650</v>
      </c>
      <c r="Y24" s="249">
        <v>143010</v>
      </c>
      <c r="Z24" s="249">
        <v>149959</v>
      </c>
    </row>
    <row r="25" spans="1:32" x14ac:dyDescent="0.2">
      <c r="A25" s="247" t="s">
        <v>20</v>
      </c>
      <c r="B25" s="249">
        <v>1135</v>
      </c>
      <c r="C25" s="249">
        <v>602</v>
      </c>
      <c r="D25" s="249">
        <v>685316</v>
      </c>
      <c r="E25" s="249">
        <v>321782</v>
      </c>
      <c r="F25" s="249">
        <v>186216</v>
      </c>
      <c r="G25" s="249">
        <v>123277</v>
      </c>
      <c r="H25" s="249">
        <v>78798</v>
      </c>
      <c r="I25" s="249">
        <v>48570</v>
      </c>
      <c r="J25" s="249">
        <v>34995</v>
      </c>
      <c r="K25" s="249">
        <v>26146</v>
      </c>
      <c r="L25" s="249">
        <v>19201</v>
      </c>
      <c r="M25" s="249">
        <v>15596</v>
      </c>
      <c r="N25" s="249">
        <v>12906</v>
      </c>
      <c r="O25" s="249">
        <v>1135</v>
      </c>
      <c r="P25" s="249">
        <v>1635486</v>
      </c>
      <c r="Q25" s="249">
        <v>12906</v>
      </c>
      <c r="R25" s="249">
        <v>11306</v>
      </c>
      <c r="S25" s="249">
        <v>8892</v>
      </c>
      <c r="T25" s="249">
        <v>7363</v>
      </c>
      <c r="U25" s="249">
        <v>5831</v>
      </c>
      <c r="V25" s="249">
        <v>5071</v>
      </c>
      <c r="W25" s="249">
        <v>42483</v>
      </c>
      <c r="X25" s="249">
        <f t="shared" si="0"/>
        <v>12906</v>
      </c>
      <c r="Y25" s="249">
        <v>1634351</v>
      </c>
      <c r="Z25" s="249">
        <v>1635486</v>
      </c>
    </row>
    <row r="26" spans="1:32" x14ac:dyDescent="0.2">
      <c r="A26" s="247" t="s">
        <v>21</v>
      </c>
      <c r="B26" s="249">
        <v>4131</v>
      </c>
      <c r="C26" s="249">
        <v>135</v>
      </c>
      <c r="D26" s="249">
        <v>129392</v>
      </c>
      <c r="E26" s="249">
        <v>33311</v>
      </c>
      <c r="F26" s="249">
        <v>11829</v>
      </c>
      <c r="G26" s="249">
        <v>9384</v>
      </c>
      <c r="H26" s="249">
        <v>7144</v>
      </c>
      <c r="I26" s="249">
        <v>6080</v>
      </c>
      <c r="J26" s="249">
        <v>3733</v>
      </c>
      <c r="K26" s="249">
        <v>2243</v>
      </c>
      <c r="L26" s="249">
        <v>1766</v>
      </c>
      <c r="M26" s="249">
        <v>1084</v>
      </c>
      <c r="N26" s="249">
        <v>788</v>
      </c>
      <c r="O26" s="249">
        <v>4131</v>
      </c>
      <c r="P26" s="249">
        <v>214850</v>
      </c>
      <c r="Q26" s="249">
        <v>788</v>
      </c>
      <c r="R26" s="249">
        <v>880</v>
      </c>
      <c r="S26" s="249">
        <v>724</v>
      </c>
      <c r="T26" s="249">
        <v>408</v>
      </c>
      <c r="U26" s="249">
        <v>280</v>
      </c>
      <c r="V26" s="249">
        <v>232</v>
      </c>
      <c r="W26" s="249">
        <v>1306</v>
      </c>
      <c r="X26" s="249">
        <f t="shared" si="0"/>
        <v>788</v>
      </c>
      <c r="Y26" s="249">
        <v>210719</v>
      </c>
      <c r="Z26" s="249">
        <v>214850</v>
      </c>
    </row>
    <row r="27" spans="1:32" x14ac:dyDescent="0.2">
      <c r="A27" s="247" t="s">
        <v>22</v>
      </c>
      <c r="B27" s="249">
        <v>4263</v>
      </c>
      <c r="C27" s="249">
        <v>526</v>
      </c>
      <c r="D27" s="249">
        <v>332622</v>
      </c>
      <c r="E27" s="249">
        <v>97879</v>
      </c>
      <c r="F27" s="249">
        <v>46768</v>
      </c>
      <c r="G27" s="249">
        <v>28718</v>
      </c>
      <c r="H27" s="249">
        <v>19100</v>
      </c>
      <c r="I27" s="249">
        <v>13332</v>
      </c>
      <c r="J27" s="249">
        <v>8980</v>
      </c>
      <c r="K27" s="249">
        <v>6861</v>
      </c>
      <c r="L27" s="249">
        <v>5788</v>
      </c>
      <c r="M27" s="249">
        <v>4570</v>
      </c>
      <c r="N27" s="249">
        <v>5462</v>
      </c>
      <c r="O27" s="249">
        <v>4263</v>
      </c>
      <c r="P27" s="249">
        <v>595897</v>
      </c>
      <c r="Q27" s="249">
        <v>5462</v>
      </c>
      <c r="R27" s="249">
        <v>4634</v>
      </c>
      <c r="S27" s="249">
        <v>3255</v>
      </c>
      <c r="T27" s="249">
        <v>2458</v>
      </c>
      <c r="U27" s="249">
        <v>1665</v>
      </c>
      <c r="V27" s="249">
        <v>1325</v>
      </c>
      <c r="W27" s="249">
        <v>7691</v>
      </c>
      <c r="X27" s="249">
        <f t="shared" si="0"/>
        <v>5462</v>
      </c>
      <c r="Y27" s="249">
        <v>591634</v>
      </c>
      <c r="Z27" s="249">
        <v>595897</v>
      </c>
    </row>
    <row r="28" spans="1:32" x14ac:dyDescent="0.2">
      <c r="A28" s="247" t="s">
        <v>23</v>
      </c>
      <c r="B28" s="249">
        <v>970</v>
      </c>
      <c r="C28" s="249">
        <v>466</v>
      </c>
      <c r="D28" s="249">
        <v>252760</v>
      </c>
      <c r="E28" s="249">
        <v>121161</v>
      </c>
      <c r="F28" s="249">
        <v>64709</v>
      </c>
      <c r="G28" s="249">
        <v>42051</v>
      </c>
      <c r="H28" s="249">
        <v>29493</v>
      </c>
      <c r="I28" s="249">
        <v>20463</v>
      </c>
      <c r="J28" s="249">
        <v>13789</v>
      </c>
      <c r="K28" s="249">
        <v>10315</v>
      </c>
      <c r="L28" s="249">
        <v>8052</v>
      </c>
      <c r="M28" s="249">
        <v>6052</v>
      </c>
      <c r="N28" s="249">
        <v>5048</v>
      </c>
      <c r="O28" s="249">
        <v>970</v>
      </c>
      <c r="P28" s="249">
        <v>603612</v>
      </c>
      <c r="Q28" s="249">
        <v>5048</v>
      </c>
      <c r="R28" s="249">
        <v>4348</v>
      </c>
      <c r="S28" s="249">
        <v>3436</v>
      </c>
      <c r="T28" s="249">
        <v>2787</v>
      </c>
      <c r="U28" s="249">
        <v>2799</v>
      </c>
      <c r="V28" s="249">
        <v>1707</v>
      </c>
      <c r="W28" s="249">
        <v>13206</v>
      </c>
      <c r="X28" s="249">
        <f t="shared" si="0"/>
        <v>5048</v>
      </c>
      <c r="Y28" s="249">
        <v>602642</v>
      </c>
      <c r="Z28" s="249">
        <v>603612</v>
      </c>
    </row>
    <row r="29" spans="1:32" x14ac:dyDescent="0.2">
      <c r="A29" s="247" t="s">
        <v>24</v>
      </c>
      <c r="B29" s="249">
        <v>1466</v>
      </c>
      <c r="C29" s="249">
        <v>96</v>
      </c>
      <c r="D29" s="249">
        <v>226889</v>
      </c>
      <c r="E29" s="249">
        <v>59398</v>
      </c>
      <c r="F29" s="249">
        <v>27288</v>
      </c>
      <c r="G29" s="249">
        <v>16315</v>
      </c>
      <c r="H29" s="249">
        <v>10639</v>
      </c>
      <c r="I29" s="249">
        <v>6844</v>
      </c>
      <c r="J29" s="249">
        <v>4743</v>
      </c>
      <c r="K29" s="249">
        <v>3177</v>
      </c>
      <c r="L29" s="249">
        <v>2152</v>
      </c>
      <c r="M29" s="249">
        <v>1687</v>
      </c>
      <c r="N29" s="249">
        <v>1352</v>
      </c>
      <c r="O29" s="249">
        <v>1466</v>
      </c>
      <c r="P29" s="249">
        <v>370055</v>
      </c>
      <c r="Q29" s="249">
        <v>1352</v>
      </c>
      <c r="R29" s="249">
        <v>1091</v>
      </c>
      <c r="S29" s="249">
        <v>1023</v>
      </c>
      <c r="T29" s="249">
        <v>968</v>
      </c>
      <c r="U29" s="249">
        <v>792</v>
      </c>
      <c r="V29" s="249">
        <v>511</v>
      </c>
      <c r="W29" s="249">
        <v>3624</v>
      </c>
      <c r="X29" s="249">
        <f t="shared" si="0"/>
        <v>1352</v>
      </c>
      <c r="Y29" s="249">
        <v>368589</v>
      </c>
      <c r="Z29" s="249">
        <v>370055</v>
      </c>
    </row>
    <row r="30" spans="1:32" x14ac:dyDescent="0.2">
      <c r="A30" s="247" t="s">
        <v>25</v>
      </c>
      <c r="B30" s="249">
        <v>6608</v>
      </c>
      <c r="C30" s="249">
        <v>270</v>
      </c>
      <c r="D30" s="249">
        <v>185660</v>
      </c>
      <c r="E30" s="249">
        <v>87596</v>
      </c>
      <c r="F30" s="249">
        <v>48739</v>
      </c>
      <c r="G30" s="249">
        <v>26503</v>
      </c>
      <c r="H30" s="249">
        <v>16441</v>
      </c>
      <c r="I30" s="249">
        <v>34710</v>
      </c>
      <c r="J30" s="249">
        <v>7096</v>
      </c>
      <c r="K30" s="249">
        <v>5730</v>
      </c>
      <c r="L30" s="249">
        <v>4928</v>
      </c>
      <c r="M30" s="249">
        <v>3623</v>
      </c>
      <c r="N30" s="249">
        <v>3177</v>
      </c>
      <c r="O30" s="249">
        <v>6608</v>
      </c>
      <c r="P30" s="249">
        <v>445552</v>
      </c>
      <c r="Q30" s="249">
        <v>3177</v>
      </c>
      <c r="R30" s="249">
        <v>2434</v>
      </c>
      <c r="S30" s="249">
        <v>1832</v>
      </c>
      <c r="T30" s="249">
        <v>1573</v>
      </c>
      <c r="U30" s="249">
        <v>1240</v>
      </c>
      <c r="V30" s="249">
        <v>981</v>
      </c>
      <c r="W30" s="249">
        <v>6411</v>
      </c>
      <c r="X30" s="249">
        <f t="shared" si="0"/>
        <v>3177</v>
      </c>
      <c r="Y30" s="249">
        <v>438944</v>
      </c>
      <c r="Z30" s="249">
        <v>445552</v>
      </c>
    </row>
    <row r="31" spans="1:32" x14ac:dyDescent="0.2">
      <c r="A31" s="247" t="s">
        <v>26</v>
      </c>
      <c r="B31" s="249">
        <v>4854</v>
      </c>
      <c r="C31" s="249">
        <v>703</v>
      </c>
      <c r="D31" s="249">
        <v>359889</v>
      </c>
      <c r="E31" s="249">
        <v>82075</v>
      </c>
      <c r="F31" s="249">
        <v>46656</v>
      </c>
      <c r="G31" s="249">
        <v>23308</v>
      </c>
      <c r="H31" s="249">
        <v>14702</v>
      </c>
      <c r="I31" s="249">
        <v>8685</v>
      </c>
      <c r="J31" s="249">
        <v>5483</v>
      </c>
      <c r="K31" s="249">
        <v>3899</v>
      </c>
      <c r="L31" s="249">
        <v>3012</v>
      </c>
      <c r="M31" s="249">
        <v>2064</v>
      </c>
      <c r="N31" s="249">
        <v>1882</v>
      </c>
      <c r="O31" s="249">
        <v>4854</v>
      </c>
      <c r="P31" s="249">
        <v>565897</v>
      </c>
      <c r="Q31" s="249">
        <v>1882</v>
      </c>
      <c r="R31" s="249">
        <v>1761</v>
      </c>
      <c r="S31" s="249">
        <v>1325</v>
      </c>
      <c r="T31" s="249">
        <v>852</v>
      </c>
      <c r="U31" s="249">
        <v>730</v>
      </c>
      <c r="V31" s="249">
        <v>552</v>
      </c>
      <c r="W31" s="249">
        <v>3465</v>
      </c>
      <c r="X31" s="249">
        <f t="shared" si="0"/>
        <v>1882</v>
      </c>
      <c r="Y31" s="249">
        <v>561043</v>
      </c>
      <c r="Z31" s="249">
        <v>565897</v>
      </c>
    </row>
    <row r="32" spans="1:32" x14ac:dyDescent="0.2">
      <c r="A32" s="247" t="s">
        <v>27</v>
      </c>
      <c r="B32" s="249">
        <v>2201</v>
      </c>
      <c r="C32" s="249">
        <v>499</v>
      </c>
      <c r="D32" s="249">
        <v>325805</v>
      </c>
      <c r="E32" s="249">
        <v>123139</v>
      </c>
      <c r="F32" s="249">
        <v>51371</v>
      </c>
      <c r="G32" s="249">
        <v>33251</v>
      </c>
      <c r="H32" s="249">
        <v>22938</v>
      </c>
      <c r="I32" s="249">
        <v>13870</v>
      </c>
      <c r="J32" s="249">
        <v>9301</v>
      </c>
      <c r="K32" s="249">
        <v>6975</v>
      </c>
      <c r="L32" s="249">
        <v>4838</v>
      </c>
      <c r="M32" s="249">
        <v>3621</v>
      </c>
      <c r="N32" s="249">
        <v>3490</v>
      </c>
      <c r="O32" s="249">
        <v>2201</v>
      </c>
      <c r="P32" s="249">
        <v>617112</v>
      </c>
      <c r="Q32" s="249">
        <v>3490</v>
      </c>
      <c r="R32" s="249">
        <v>2752</v>
      </c>
      <c r="S32" s="249">
        <v>2122</v>
      </c>
      <c r="T32" s="249">
        <v>1749</v>
      </c>
      <c r="U32" s="249">
        <v>1249</v>
      </c>
      <c r="V32" s="249">
        <v>1075</v>
      </c>
      <c r="W32" s="249">
        <v>6866</v>
      </c>
      <c r="X32" s="249">
        <f t="shared" si="0"/>
        <v>3490</v>
      </c>
      <c r="Y32" s="249">
        <v>614911</v>
      </c>
      <c r="Z32" s="249">
        <v>617112</v>
      </c>
    </row>
    <row r="33" spans="1:26" x14ac:dyDescent="0.2">
      <c r="A33" s="247" t="s">
        <v>28</v>
      </c>
      <c r="B33" s="249">
        <v>3658</v>
      </c>
      <c r="C33" s="249">
        <v>138</v>
      </c>
      <c r="D33" s="249">
        <v>102458</v>
      </c>
      <c r="E33" s="249">
        <v>25219</v>
      </c>
      <c r="F33" s="249">
        <v>12294</v>
      </c>
      <c r="G33" s="249">
        <v>8361</v>
      </c>
      <c r="H33" s="249">
        <v>6149</v>
      </c>
      <c r="I33" s="249">
        <v>4324</v>
      </c>
      <c r="J33" s="249">
        <v>2897</v>
      </c>
      <c r="K33" s="249">
        <v>2084</v>
      </c>
      <c r="L33" s="249">
        <v>1508</v>
      </c>
      <c r="M33" s="249">
        <v>1147</v>
      </c>
      <c r="N33" s="249">
        <v>988</v>
      </c>
      <c r="O33" s="249">
        <v>3658</v>
      </c>
      <c r="P33" s="249">
        <v>176822</v>
      </c>
      <c r="Q33" s="249">
        <v>988</v>
      </c>
      <c r="R33" s="249">
        <v>772</v>
      </c>
      <c r="S33" s="249">
        <v>806</v>
      </c>
      <c r="T33" s="249">
        <v>644</v>
      </c>
      <c r="U33" s="249">
        <v>506</v>
      </c>
      <c r="V33" s="249">
        <v>352</v>
      </c>
      <c r="W33" s="249">
        <v>2517</v>
      </c>
      <c r="X33" s="249">
        <f t="shared" si="0"/>
        <v>988</v>
      </c>
      <c r="Y33" s="249">
        <v>173164</v>
      </c>
      <c r="Z33" s="249">
        <v>176822</v>
      </c>
    </row>
    <row r="34" spans="1:26" x14ac:dyDescent="0.2">
      <c r="A34" s="247" t="s">
        <v>29</v>
      </c>
      <c r="B34" s="249">
        <v>3256</v>
      </c>
      <c r="C34" s="249">
        <v>262</v>
      </c>
      <c r="D34" s="249">
        <v>254533</v>
      </c>
      <c r="E34" s="249">
        <v>190269</v>
      </c>
      <c r="F34" s="249">
        <v>81672</v>
      </c>
      <c r="G34" s="249">
        <v>46530</v>
      </c>
      <c r="H34" s="249">
        <v>24602</v>
      </c>
      <c r="I34" s="249">
        <v>16266</v>
      </c>
      <c r="J34" s="249">
        <v>10946</v>
      </c>
      <c r="K34" s="249">
        <v>8064</v>
      </c>
      <c r="L34" s="249">
        <v>6232</v>
      </c>
      <c r="M34" s="249">
        <v>4645</v>
      </c>
      <c r="N34" s="249">
        <v>3867</v>
      </c>
      <c r="O34" s="249">
        <v>3256</v>
      </c>
      <c r="P34" s="249">
        <v>669683</v>
      </c>
      <c r="Q34" s="249">
        <v>3867</v>
      </c>
      <c r="R34" s="249">
        <v>3519</v>
      </c>
      <c r="S34" s="249">
        <v>2575</v>
      </c>
      <c r="T34" s="249">
        <v>1986</v>
      </c>
      <c r="U34" s="249">
        <v>1581</v>
      </c>
      <c r="V34" s="249">
        <v>1342</v>
      </c>
      <c r="W34" s="249">
        <v>7536</v>
      </c>
      <c r="X34" s="249">
        <f t="shared" si="0"/>
        <v>3867</v>
      </c>
      <c r="Y34" s="249">
        <v>666427</v>
      </c>
      <c r="Z34" s="249">
        <v>669683</v>
      </c>
    </row>
    <row r="35" spans="1:26" x14ac:dyDescent="0.2">
      <c r="A35" s="247" t="s">
        <v>30</v>
      </c>
      <c r="B35" s="249">
        <v>147</v>
      </c>
      <c r="C35" s="249">
        <v>89</v>
      </c>
      <c r="D35" s="249">
        <v>55313</v>
      </c>
      <c r="E35" s="249">
        <v>20389</v>
      </c>
      <c r="F35" s="249">
        <v>9605</v>
      </c>
      <c r="G35" s="249">
        <v>4602</v>
      </c>
      <c r="H35" s="249">
        <v>3083</v>
      </c>
      <c r="I35" s="249">
        <v>1918</v>
      </c>
      <c r="J35" s="249">
        <v>1269</v>
      </c>
      <c r="K35" s="249">
        <v>965</v>
      </c>
      <c r="L35" s="249">
        <v>778</v>
      </c>
      <c r="M35" s="249">
        <v>545</v>
      </c>
      <c r="N35" s="249">
        <v>514</v>
      </c>
      <c r="O35" s="249">
        <v>147</v>
      </c>
      <c r="P35" s="249">
        <v>101238</v>
      </c>
      <c r="Q35" s="249">
        <v>514</v>
      </c>
      <c r="R35" s="249">
        <v>487</v>
      </c>
      <c r="S35" s="249">
        <v>342</v>
      </c>
      <c r="T35" s="249">
        <v>212</v>
      </c>
      <c r="U35" s="249">
        <v>137</v>
      </c>
      <c r="V35" s="249">
        <v>111</v>
      </c>
      <c r="W35" s="249">
        <v>732</v>
      </c>
      <c r="X35" s="249">
        <f t="shared" si="0"/>
        <v>514</v>
      </c>
      <c r="Y35" s="249">
        <v>101091</v>
      </c>
      <c r="Z35" s="249">
        <v>101238</v>
      </c>
    </row>
    <row r="36" spans="1:26" x14ac:dyDescent="0.2">
      <c r="A36" s="247" t="s">
        <v>31</v>
      </c>
      <c r="B36" s="249">
        <v>31148</v>
      </c>
      <c r="C36" s="249">
        <v>1343</v>
      </c>
      <c r="D36" s="249">
        <v>347847</v>
      </c>
      <c r="E36" s="249">
        <v>102066</v>
      </c>
      <c r="F36" s="249">
        <v>60294</v>
      </c>
      <c r="G36" s="249">
        <v>54839</v>
      </c>
      <c r="H36" s="249">
        <v>41061</v>
      </c>
      <c r="I36" s="249">
        <v>26262</v>
      </c>
      <c r="J36" s="249">
        <v>16974</v>
      </c>
      <c r="K36" s="249">
        <v>11193</v>
      </c>
      <c r="L36" s="249">
        <v>7927</v>
      </c>
      <c r="M36" s="249">
        <v>5954</v>
      </c>
      <c r="N36" s="249">
        <v>5381</v>
      </c>
      <c r="O36" s="249">
        <v>31148</v>
      </c>
      <c r="P36" s="249">
        <v>733396</v>
      </c>
      <c r="Q36" s="249">
        <v>5381</v>
      </c>
      <c r="R36" s="249">
        <v>4035</v>
      </c>
      <c r="S36" s="249">
        <v>3147</v>
      </c>
      <c r="T36" s="249">
        <v>2548</v>
      </c>
      <c r="U36" s="249">
        <v>1651</v>
      </c>
      <c r="V36" s="249">
        <v>1354</v>
      </c>
      <c r="W36" s="249">
        <v>8372</v>
      </c>
      <c r="X36" s="249">
        <f t="shared" si="0"/>
        <v>5381</v>
      </c>
      <c r="Y36" s="249">
        <v>702248</v>
      </c>
      <c r="Z36" s="249">
        <v>733396</v>
      </c>
    </row>
    <row r="37" spans="1:26" x14ac:dyDescent="0.2">
      <c r="A37" s="247" t="s">
        <v>32</v>
      </c>
      <c r="B37" s="249">
        <v>804</v>
      </c>
      <c r="C37" s="249">
        <v>405</v>
      </c>
      <c r="D37" s="249">
        <v>198643</v>
      </c>
      <c r="E37" s="249">
        <v>49539</v>
      </c>
      <c r="F37" s="249">
        <v>28531</v>
      </c>
      <c r="G37" s="249">
        <v>56599</v>
      </c>
      <c r="H37" s="249">
        <v>8937</v>
      </c>
      <c r="I37" s="249">
        <v>5770</v>
      </c>
      <c r="J37" s="249">
        <v>3576</v>
      </c>
      <c r="K37" s="249">
        <v>2593</v>
      </c>
      <c r="L37" s="249">
        <v>1931</v>
      </c>
      <c r="M37" s="249">
        <v>1634</v>
      </c>
      <c r="N37" s="249">
        <v>1254</v>
      </c>
      <c r="O37" s="249">
        <v>804</v>
      </c>
      <c r="P37" s="249">
        <v>367448</v>
      </c>
      <c r="Q37" s="249">
        <v>1254</v>
      </c>
      <c r="R37" s="249">
        <v>1363</v>
      </c>
      <c r="S37" s="249">
        <v>1059</v>
      </c>
      <c r="T37" s="249">
        <v>856</v>
      </c>
      <c r="U37" s="249">
        <v>562</v>
      </c>
      <c r="V37" s="249">
        <v>496</v>
      </c>
      <c r="W37" s="249">
        <v>2896</v>
      </c>
      <c r="X37" s="249">
        <f t="shared" si="0"/>
        <v>1254</v>
      </c>
      <c r="Y37" s="249">
        <v>366644</v>
      </c>
      <c r="Z37" s="249">
        <v>367448</v>
      </c>
    </row>
    <row r="38" spans="1:26" x14ac:dyDescent="0.2">
      <c r="A38" s="247" t="s">
        <v>33</v>
      </c>
      <c r="B38" s="249">
        <v>575</v>
      </c>
      <c r="C38" s="249">
        <v>169</v>
      </c>
      <c r="D38" s="249">
        <v>97919</v>
      </c>
      <c r="E38" s="249">
        <v>29630</v>
      </c>
      <c r="F38" s="249">
        <v>17850</v>
      </c>
      <c r="G38" s="249">
        <v>14184</v>
      </c>
      <c r="H38" s="249">
        <v>8639</v>
      </c>
      <c r="I38" s="249">
        <v>4869</v>
      </c>
      <c r="J38" s="249">
        <v>4155</v>
      </c>
      <c r="K38" s="249">
        <v>2488</v>
      </c>
      <c r="L38" s="249">
        <v>1689</v>
      </c>
      <c r="M38" s="249">
        <v>1106</v>
      </c>
      <c r="N38" s="249">
        <v>941</v>
      </c>
      <c r="O38" s="249">
        <v>575</v>
      </c>
      <c r="P38" s="249">
        <v>187900</v>
      </c>
      <c r="Q38" s="249">
        <v>941</v>
      </c>
      <c r="R38" s="249">
        <v>750</v>
      </c>
      <c r="S38" s="249">
        <v>520</v>
      </c>
      <c r="T38" s="249">
        <v>500</v>
      </c>
      <c r="U38" s="249">
        <v>285</v>
      </c>
      <c r="V38" s="249">
        <v>248</v>
      </c>
      <c r="W38" s="249">
        <v>1383</v>
      </c>
      <c r="X38" s="249">
        <f t="shared" si="0"/>
        <v>941</v>
      </c>
      <c r="Y38" s="249">
        <v>187325</v>
      </c>
      <c r="Z38" s="249">
        <v>187900</v>
      </c>
    </row>
    <row r="39" spans="1:26" x14ac:dyDescent="0.2">
      <c r="A39" s="247" t="s">
        <v>358</v>
      </c>
      <c r="B39" s="249">
        <v>130872</v>
      </c>
      <c r="C39" s="249">
        <f t="shared" ref="C39:M39" si="1">SUM(C7:C38)</f>
        <v>20135</v>
      </c>
      <c r="D39" s="249">
        <f t="shared" si="1"/>
        <v>9662362</v>
      </c>
      <c r="E39" s="249">
        <f t="shared" si="1"/>
        <v>3705001</v>
      </c>
      <c r="F39" s="249">
        <f t="shared" si="1"/>
        <v>1924018</v>
      </c>
      <c r="G39" s="249">
        <f t="shared" si="1"/>
        <v>1272348</v>
      </c>
      <c r="H39" s="249">
        <f t="shared" si="1"/>
        <v>823414</v>
      </c>
      <c r="I39" s="249">
        <f t="shared" si="1"/>
        <v>561470</v>
      </c>
      <c r="J39" s="249">
        <f t="shared" si="1"/>
        <v>371747</v>
      </c>
      <c r="K39" s="249">
        <f t="shared" si="1"/>
        <v>272766</v>
      </c>
      <c r="L39" s="249">
        <f t="shared" si="1"/>
        <v>206221</v>
      </c>
      <c r="M39" s="249">
        <f t="shared" si="1"/>
        <v>160928</v>
      </c>
      <c r="N39" s="249">
        <v>144594</v>
      </c>
      <c r="O39" s="249">
        <v>130872</v>
      </c>
      <c r="P39" s="249">
        <v>20051552</v>
      </c>
      <c r="Q39" s="249">
        <f t="shared" ref="Q39:W39" si="2">SUM(Q7:Q38)</f>
        <v>144594</v>
      </c>
      <c r="R39" s="249">
        <f t="shared" si="2"/>
        <v>123678</v>
      </c>
      <c r="S39" s="249">
        <f t="shared" si="2"/>
        <v>93478</v>
      </c>
      <c r="T39" s="249">
        <f t="shared" si="2"/>
        <v>77255</v>
      </c>
      <c r="U39" s="249">
        <f t="shared" si="2"/>
        <v>62583</v>
      </c>
      <c r="V39" s="249">
        <f t="shared" si="2"/>
        <v>51275</v>
      </c>
      <c r="W39" s="249">
        <f t="shared" si="2"/>
        <v>387407</v>
      </c>
      <c r="X39" s="249">
        <f t="shared" si="0"/>
        <v>144594</v>
      </c>
      <c r="Y39" s="249">
        <f>SUM(Y7:Y38)</f>
        <v>19920680</v>
      </c>
      <c r="Z39" s="249">
        <v>20051552</v>
      </c>
    </row>
    <row r="40" spans="1:26" x14ac:dyDescent="0.2">
      <c r="C40" s="416"/>
      <c r="X40" s="247">
        <f t="shared" si="0"/>
        <v>0</v>
      </c>
      <c r="Z40" s="417">
        <f>B39/Z39</f>
        <v>6.5267765806856243E-3</v>
      </c>
    </row>
  </sheetData>
  <mergeCells count="1">
    <mergeCell ref="H1:I1"/>
  </mergeCells>
  <hyperlinks>
    <hyperlink ref="H1:I1" location="Index!A1" display="Regresar al Índice" xr:uid="{A27AE983-2455-472D-9681-777C96F04395}"/>
  </hyperlinks>
  <pageMargins left="0.7" right="0.7" top="0.75" bottom="0.75" header="0.3" footer="0.3"/>
  <pageSetup orientation="portrait" horizontalDpi="4294967295" verticalDpi="4294967295"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66CBD-B794-4797-985A-C89D850CFFCE}">
  <sheetPr codeName="Hoja37"/>
  <dimension ref="A1:AF40"/>
  <sheetViews>
    <sheetView workbookViewId="0">
      <selection activeCell="B3" sqref="B3"/>
    </sheetView>
  </sheetViews>
  <sheetFormatPr baseColWidth="10" defaultRowHeight="12.75" x14ac:dyDescent="0.2"/>
  <cols>
    <col min="1" max="27" width="11.42578125" style="247"/>
    <col min="28" max="28" width="12.7109375" style="247" bestFit="1" customWidth="1"/>
    <col min="29" max="16384" width="11.42578125" style="247"/>
  </cols>
  <sheetData>
    <row r="1" spans="1:26" ht="15" x14ac:dyDescent="0.25">
      <c r="A1" s="12" t="s">
        <v>920</v>
      </c>
      <c r="H1" s="525" t="s">
        <v>39</v>
      </c>
      <c r="I1" s="525"/>
    </row>
    <row r="6" spans="1:26" x14ac:dyDescent="0.2">
      <c r="A6" s="247" t="s">
        <v>342</v>
      </c>
      <c r="B6" s="247" t="s">
        <v>1080</v>
      </c>
      <c r="C6" s="247" t="s">
        <v>1081</v>
      </c>
      <c r="D6" s="247" t="s">
        <v>1082</v>
      </c>
      <c r="E6" s="247" t="s">
        <v>1083</v>
      </c>
      <c r="F6" s="247" t="s">
        <v>1084</v>
      </c>
      <c r="G6" s="247" t="s">
        <v>1085</v>
      </c>
      <c r="H6" s="247" t="s">
        <v>1086</v>
      </c>
      <c r="I6" s="247" t="s">
        <v>1087</v>
      </c>
      <c r="J6" s="247" t="s">
        <v>1088</v>
      </c>
      <c r="K6" s="247" t="s">
        <v>1089</v>
      </c>
      <c r="L6" s="247" t="s">
        <v>1090</v>
      </c>
      <c r="M6" s="247" t="s">
        <v>1091</v>
      </c>
      <c r="N6" s="247" t="s">
        <v>1092</v>
      </c>
      <c r="O6" s="251" t="s">
        <v>1093</v>
      </c>
      <c r="P6" s="251" t="s">
        <v>1094</v>
      </c>
      <c r="Q6" s="251" t="s">
        <v>1095</v>
      </c>
      <c r="R6" s="251" t="s">
        <v>1096</v>
      </c>
      <c r="S6" s="251" t="s">
        <v>1097</v>
      </c>
      <c r="T6" s="251" t="s">
        <v>1098</v>
      </c>
      <c r="U6" s="251" t="s">
        <v>1099</v>
      </c>
      <c r="V6" s="251" t="s">
        <v>1100</v>
      </c>
      <c r="W6" s="251" t="s">
        <v>1101</v>
      </c>
      <c r="X6" s="247" t="s">
        <v>1092</v>
      </c>
      <c r="Y6" s="247" t="s">
        <v>1102</v>
      </c>
      <c r="Z6" s="247" t="s">
        <v>1094</v>
      </c>
    </row>
    <row r="7" spans="1:26" x14ac:dyDescent="0.2">
      <c r="A7" s="247" t="s">
        <v>3</v>
      </c>
      <c r="B7" s="249">
        <v>1132</v>
      </c>
      <c r="C7" s="249">
        <v>957</v>
      </c>
      <c r="D7" s="249">
        <v>152405</v>
      </c>
      <c r="E7" s="249">
        <v>59993</v>
      </c>
      <c r="F7" s="249">
        <v>34817</v>
      </c>
      <c r="G7" s="249">
        <v>24352</v>
      </c>
      <c r="H7" s="249">
        <v>16094</v>
      </c>
      <c r="I7" s="249">
        <v>10596</v>
      </c>
      <c r="J7" s="249">
        <v>6635</v>
      </c>
      <c r="K7" s="249">
        <v>4451</v>
      </c>
      <c r="L7" s="249">
        <v>2775</v>
      </c>
      <c r="M7" s="249">
        <v>2318</v>
      </c>
      <c r="N7" s="249">
        <v>2142</v>
      </c>
      <c r="O7" s="249">
        <v>1132</v>
      </c>
      <c r="P7" s="249">
        <v>327014</v>
      </c>
      <c r="Q7" s="249">
        <v>2142</v>
      </c>
      <c r="R7" s="249">
        <v>1677</v>
      </c>
      <c r="S7" s="249">
        <v>1084</v>
      </c>
      <c r="T7" s="249">
        <v>885</v>
      </c>
      <c r="U7" s="249">
        <v>686</v>
      </c>
      <c r="V7" s="249">
        <v>566</v>
      </c>
      <c r="W7" s="249">
        <v>3449</v>
      </c>
      <c r="X7" s="249">
        <f>SUM(Q7)</f>
        <v>2142</v>
      </c>
      <c r="Y7" s="249">
        <v>325882</v>
      </c>
      <c r="Z7" s="249">
        <v>327014</v>
      </c>
    </row>
    <row r="8" spans="1:26" x14ac:dyDescent="0.2">
      <c r="A8" s="247" t="s">
        <v>4</v>
      </c>
      <c r="B8" s="249">
        <v>2110</v>
      </c>
      <c r="C8" s="249">
        <v>2</v>
      </c>
      <c r="D8" s="249">
        <v>353760</v>
      </c>
      <c r="E8" s="249">
        <v>259833</v>
      </c>
      <c r="F8" s="249">
        <v>113677</v>
      </c>
      <c r="G8" s="249">
        <v>61517</v>
      </c>
      <c r="H8" s="249">
        <v>37256</v>
      </c>
      <c r="I8" s="249">
        <v>23713</v>
      </c>
      <c r="J8" s="249">
        <v>15858</v>
      </c>
      <c r="K8" s="249">
        <v>11870</v>
      </c>
      <c r="L8" s="249">
        <v>8780</v>
      </c>
      <c r="M8" s="249">
        <v>6675</v>
      </c>
      <c r="N8" s="249">
        <v>5714</v>
      </c>
      <c r="O8" s="249">
        <v>2110</v>
      </c>
      <c r="P8" s="249">
        <v>936250</v>
      </c>
      <c r="Q8" s="249">
        <v>5714</v>
      </c>
      <c r="R8" s="249">
        <v>4799</v>
      </c>
      <c r="S8" s="249">
        <v>4034</v>
      </c>
      <c r="T8" s="249">
        <v>3540</v>
      </c>
      <c r="U8" s="249">
        <v>3299</v>
      </c>
      <c r="V8" s="249">
        <v>2553</v>
      </c>
      <c r="W8" s="249">
        <v>17260</v>
      </c>
      <c r="X8" s="249">
        <f t="shared" ref="X8:X40" si="0">SUM(Q8)</f>
        <v>5714</v>
      </c>
      <c r="Y8" s="249">
        <v>934140</v>
      </c>
      <c r="Z8" s="249">
        <v>936250</v>
      </c>
    </row>
    <row r="9" spans="1:26" x14ac:dyDescent="0.2">
      <c r="A9" s="247" t="s">
        <v>5</v>
      </c>
      <c r="B9" s="249">
        <v>392</v>
      </c>
      <c r="C9" s="249">
        <v>122</v>
      </c>
      <c r="D9" s="249">
        <v>96963</v>
      </c>
      <c r="E9" s="249">
        <v>29246</v>
      </c>
      <c r="F9" s="249">
        <v>15056</v>
      </c>
      <c r="G9" s="249">
        <v>9000</v>
      </c>
      <c r="H9" s="249">
        <v>6429</v>
      </c>
      <c r="I9" s="249">
        <v>5008</v>
      </c>
      <c r="J9" s="249">
        <v>3114</v>
      </c>
      <c r="K9" s="249">
        <v>2201</v>
      </c>
      <c r="L9" s="249">
        <v>1656</v>
      </c>
      <c r="M9" s="249">
        <v>1171</v>
      </c>
      <c r="N9" s="249">
        <v>992</v>
      </c>
      <c r="O9" s="249">
        <v>392</v>
      </c>
      <c r="P9" s="249">
        <v>177524</v>
      </c>
      <c r="Q9" s="249">
        <v>992</v>
      </c>
      <c r="R9" s="249">
        <v>858</v>
      </c>
      <c r="S9" s="249">
        <v>687</v>
      </c>
      <c r="T9" s="249">
        <v>789</v>
      </c>
      <c r="U9" s="249">
        <v>661</v>
      </c>
      <c r="V9" s="249">
        <v>490</v>
      </c>
      <c r="W9" s="249">
        <v>2689</v>
      </c>
      <c r="X9" s="249">
        <f t="shared" si="0"/>
        <v>992</v>
      </c>
      <c r="Y9" s="249">
        <v>177132</v>
      </c>
      <c r="Z9" s="249">
        <v>177524</v>
      </c>
    </row>
    <row r="10" spans="1:26" x14ac:dyDescent="0.2">
      <c r="A10" s="247" t="s">
        <v>6</v>
      </c>
      <c r="B10" s="249">
        <v>587</v>
      </c>
      <c r="C10" s="249">
        <v>41</v>
      </c>
      <c r="D10" s="249">
        <v>60648</v>
      </c>
      <c r="E10" s="249">
        <v>18649</v>
      </c>
      <c r="F10" s="249">
        <v>10323</v>
      </c>
      <c r="G10" s="249">
        <v>10133</v>
      </c>
      <c r="H10" s="249">
        <v>5842</v>
      </c>
      <c r="I10" s="249">
        <v>3743</v>
      </c>
      <c r="J10" s="249">
        <v>2692</v>
      </c>
      <c r="K10" s="249">
        <v>2074</v>
      </c>
      <c r="L10" s="249">
        <v>1526</v>
      </c>
      <c r="M10" s="249">
        <v>1277</v>
      </c>
      <c r="N10" s="249">
        <v>1180</v>
      </c>
      <c r="O10" s="249">
        <v>587</v>
      </c>
      <c r="P10" s="249">
        <v>126613</v>
      </c>
      <c r="Q10" s="249">
        <v>1180</v>
      </c>
      <c r="R10" s="249">
        <v>1099</v>
      </c>
      <c r="S10" s="249">
        <v>774</v>
      </c>
      <c r="T10" s="249">
        <v>971</v>
      </c>
      <c r="U10" s="249">
        <v>542</v>
      </c>
      <c r="V10" s="249">
        <v>554</v>
      </c>
      <c r="W10" s="249">
        <v>3958</v>
      </c>
      <c r="X10" s="249">
        <f t="shared" si="0"/>
        <v>1180</v>
      </c>
      <c r="Y10" s="249">
        <v>126026</v>
      </c>
      <c r="Z10" s="249">
        <v>126613</v>
      </c>
    </row>
    <row r="11" spans="1:26" x14ac:dyDescent="0.2">
      <c r="A11" s="247" t="s">
        <v>7</v>
      </c>
      <c r="B11" s="249">
        <v>5583</v>
      </c>
      <c r="C11" s="249">
        <v>835</v>
      </c>
      <c r="D11" s="249">
        <v>124973</v>
      </c>
      <c r="E11" s="249">
        <v>31377</v>
      </c>
      <c r="F11" s="249">
        <v>15986</v>
      </c>
      <c r="G11" s="249">
        <v>11407</v>
      </c>
      <c r="H11" s="249">
        <v>9159</v>
      </c>
      <c r="I11" s="249">
        <v>5372</v>
      </c>
      <c r="J11" s="249">
        <v>4304</v>
      </c>
      <c r="K11" s="249">
        <v>3231</v>
      </c>
      <c r="L11" s="249">
        <v>2115</v>
      </c>
      <c r="M11" s="249">
        <v>1472</v>
      </c>
      <c r="N11" s="249">
        <v>1250</v>
      </c>
      <c r="O11" s="249">
        <v>5583</v>
      </c>
      <c r="P11" s="249">
        <v>222218</v>
      </c>
      <c r="Q11" s="249">
        <v>1250</v>
      </c>
      <c r="R11" s="249">
        <v>999</v>
      </c>
      <c r="S11" s="249">
        <v>872</v>
      </c>
      <c r="T11" s="249">
        <v>617</v>
      </c>
      <c r="U11" s="249">
        <v>524</v>
      </c>
      <c r="V11" s="249">
        <v>439</v>
      </c>
      <c r="W11" s="249">
        <v>1703</v>
      </c>
      <c r="X11" s="249">
        <f t="shared" si="0"/>
        <v>1250</v>
      </c>
      <c r="Y11" s="249">
        <v>216635</v>
      </c>
      <c r="Z11" s="249">
        <v>222218</v>
      </c>
    </row>
    <row r="12" spans="1:26" x14ac:dyDescent="0.2">
      <c r="A12" s="247" t="s">
        <v>8</v>
      </c>
      <c r="B12" s="249">
        <v>6008</v>
      </c>
      <c r="C12" s="249">
        <v>610</v>
      </c>
      <c r="D12" s="249">
        <v>373337</v>
      </c>
      <c r="E12" s="249">
        <v>248312</v>
      </c>
      <c r="F12" s="249">
        <v>98553</v>
      </c>
      <c r="G12" s="249">
        <v>54512</v>
      </c>
      <c r="H12" s="249">
        <v>34005</v>
      </c>
      <c r="I12" s="249">
        <v>23514</v>
      </c>
      <c r="J12" s="249">
        <v>15990</v>
      </c>
      <c r="K12" s="249">
        <v>11855</v>
      </c>
      <c r="L12" s="249">
        <v>8752</v>
      </c>
      <c r="M12" s="249">
        <v>6773</v>
      </c>
      <c r="N12" s="249">
        <v>5424</v>
      </c>
      <c r="O12" s="249">
        <v>6008</v>
      </c>
      <c r="P12" s="249">
        <v>915483</v>
      </c>
      <c r="Q12" s="249">
        <v>5424</v>
      </c>
      <c r="R12" s="249">
        <v>4609</v>
      </c>
      <c r="S12" s="249">
        <v>3800</v>
      </c>
      <c r="T12" s="249">
        <v>3266</v>
      </c>
      <c r="U12" s="249">
        <v>2678</v>
      </c>
      <c r="V12" s="249">
        <v>2026</v>
      </c>
      <c r="W12" s="249">
        <v>11459</v>
      </c>
      <c r="X12" s="249">
        <f t="shared" si="0"/>
        <v>5424</v>
      </c>
      <c r="Y12" s="249">
        <v>909475</v>
      </c>
      <c r="Z12" s="249">
        <v>915483</v>
      </c>
    </row>
    <row r="13" spans="1:26" x14ac:dyDescent="0.2">
      <c r="A13" s="247" t="s">
        <v>9</v>
      </c>
      <c r="B13" s="249">
        <v>4872</v>
      </c>
      <c r="C13" s="249">
        <v>2494</v>
      </c>
      <c r="D13" s="249">
        <v>1510725</v>
      </c>
      <c r="E13" s="249">
        <v>481966</v>
      </c>
      <c r="F13" s="249">
        <v>298008</v>
      </c>
      <c r="G13" s="249">
        <v>206609</v>
      </c>
      <c r="H13" s="249">
        <v>150836</v>
      </c>
      <c r="I13" s="249">
        <v>103388</v>
      </c>
      <c r="J13" s="249">
        <v>82328</v>
      </c>
      <c r="K13" s="249">
        <v>64816</v>
      </c>
      <c r="L13" s="249">
        <v>51223</v>
      </c>
      <c r="M13" s="249">
        <v>41831</v>
      </c>
      <c r="N13" s="249">
        <v>39461</v>
      </c>
      <c r="O13" s="249">
        <v>4872</v>
      </c>
      <c r="P13" s="249">
        <v>3309725</v>
      </c>
      <c r="Q13" s="249">
        <v>39461</v>
      </c>
      <c r="R13" s="249">
        <v>33863</v>
      </c>
      <c r="S13" s="249">
        <v>25745</v>
      </c>
      <c r="T13" s="249">
        <v>22051</v>
      </c>
      <c r="U13" s="249">
        <v>19205</v>
      </c>
      <c r="V13" s="249">
        <v>16051</v>
      </c>
      <c r="W13" s="249">
        <v>154253</v>
      </c>
      <c r="X13" s="249">
        <f t="shared" si="0"/>
        <v>39461</v>
      </c>
      <c r="Y13" s="249">
        <v>3304853</v>
      </c>
      <c r="Z13" s="249">
        <v>3309725</v>
      </c>
    </row>
    <row r="14" spans="1:26" x14ac:dyDescent="0.2">
      <c r="A14" s="247" t="s">
        <v>10</v>
      </c>
      <c r="B14" s="249">
        <v>901</v>
      </c>
      <c r="C14" s="249">
        <v>473</v>
      </c>
      <c r="D14" s="249">
        <v>333526</v>
      </c>
      <c r="E14" s="249">
        <v>164926</v>
      </c>
      <c r="F14" s="249">
        <v>88265</v>
      </c>
      <c r="G14" s="249">
        <v>54866</v>
      </c>
      <c r="H14" s="249">
        <v>34890</v>
      </c>
      <c r="I14" s="249">
        <v>21674</v>
      </c>
      <c r="J14" s="249">
        <v>13927</v>
      </c>
      <c r="K14" s="249">
        <v>10009</v>
      </c>
      <c r="L14" s="249">
        <v>8162</v>
      </c>
      <c r="M14" s="249">
        <v>6308</v>
      </c>
      <c r="N14" s="249">
        <v>5106</v>
      </c>
      <c r="O14" s="249">
        <v>901</v>
      </c>
      <c r="P14" s="249">
        <v>766974</v>
      </c>
      <c r="Q14" s="249">
        <v>5106</v>
      </c>
      <c r="R14" s="249">
        <v>4467</v>
      </c>
      <c r="S14" s="249">
        <v>3177</v>
      </c>
      <c r="T14" s="249">
        <v>2447</v>
      </c>
      <c r="U14" s="249">
        <v>1993</v>
      </c>
      <c r="V14" s="249">
        <v>1740</v>
      </c>
      <c r="W14" s="249">
        <v>10117</v>
      </c>
      <c r="X14" s="249">
        <f t="shared" si="0"/>
        <v>5106</v>
      </c>
      <c r="Y14" s="249">
        <v>766073</v>
      </c>
      <c r="Z14" s="249">
        <v>766974</v>
      </c>
    </row>
    <row r="15" spans="1:26" x14ac:dyDescent="0.2">
      <c r="A15" s="247" t="s">
        <v>11</v>
      </c>
      <c r="B15" s="249">
        <v>1828</v>
      </c>
      <c r="C15" s="249">
        <v>153</v>
      </c>
      <c r="D15" s="249">
        <v>73793</v>
      </c>
      <c r="E15" s="249">
        <v>21619</v>
      </c>
      <c r="F15" s="249">
        <v>11269</v>
      </c>
      <c r="G15" s="249">
        <v>9066</v>
      </c>
      <c r="H15" s="249">
        <v>5228</v>
      </c>
      <c r="I15" s="249">
        <v>3310</v>
      </c>
      <c r="J15" s="249">
        <v>2229</v>
      </c>
      <c r="K15" s="249">
        <v>1555</v>
      </c>
      <c r="L15" s="249">
        <v>1300</v>
      </c>
      <c r="M15" s="249">
        <v>869</v>
      </c>
      <c r="N15" s="249">
        <v>643</v>
      </c>
      <c r="O15" s="249">
        <v>1828</v>
      </c>
      <c r="P15" s="249">
        <v>135668</v>
      </c>
      <c r="Q15" s="249">
        <v>643</v>
      </c>
      <c r="R15" s="249">
        <v>635</v>
      </c>
      <c r="S15" s="249">
        <v>491</v>
      </c>
      <c r="T15" s="249">
        <v>367</v>
      </c>
      <c r="U15" s="249">
        <v>200</v>
      </c>
      <c r="V15" s="249">
        <v>203</v>
      </c>
      <c r="W15" s="249">
        <v>910</v>
      </c>
      <c r="X15" s="249">
        <f t="shared" si="0"/>
        <v>643</v>
      </c>
      <c r="Y15" s="249">
        <v>133840</v>
      </c>
      <c r="Z15" s="249">
        <v>135668</v>
      </c>
    </row>
    <row r="16" spans="1:26" x14ac:dyDescent="0.2">
      <c r="A16" s="247" t="s">
        <v>12</v>
      </c>
      <c r="B16" s="249">
        <v>718</v>
      </c>
      <c r="C16" s="249">
        <v>195</v>
      </c>
      <c r="D16" s="249">
        <v>152626</v>
      </c>
      <c r="E16" s="249">
        <v>35843</v>
      </c>
      <c r="F16" s="249">
        <v>17076</v>
      </c>
      <c r="G16" s="249">
        <v>11118</v>
      </c>
      <c r="H16" s="249">
        <v>7332</v>
      </c>
      <c r="I16" s="249">
        <v>4473</v>
      </c>
      <c r="J16" s="249">
        <v>2901</v>
      </c>
      <c r="K16" s="249">
        <v>1916</v>
      </c>
      <c r="L16" s="249">
        <v>1641</v>
      </c>
      <c r="M16" s="249">
        <v>1219</v>
      </c>
      <c r="N16" s="249">
        <v>1149</v>
      </c>
      <c r="O16" s="249">
        <v>718</v>
      </c>
      <c r="P16" s="249">
        <v>243874</v>
      </c>
      <c r="Q16" s="249">
        <v>1149</v>
      </c>
      <c r="R16" s="249">
        <v>1082</v>
      </c>
      <c r="S16" s="249">
        <v>826</v>
      </c>
      <c r="T16" s="249">
        <v>565</v>
      </c>
      <c r="U16" s="249">
        <v>431</v>
      </c>
      <c r="V16" s="249">
        <v>383</v>
      </c>
      <c r="W16" s="249">
        <v>2380</v>
      </c>
      <c r="X16" s="249">
        <f t="shared" si="0"/>
        <v>1149</v>
      </c>
      <c r="Y16" s="249">
        <v>243156</v>
      </c>
      <c r="Z16" s="249">
        <v>243874</v>
      </c>
    </row>
    <row r="17" spans="1:32" x14ac:dyDescent="0.2">
      <c r="A17" s="247" t="s">
        <v>13</v>
      </c>
      <c r="B17" s="249">
        <v>1157</v>
      </c>
      <c r="C17" s="249">
        <v>1459</v>
      </c>
      <c r="D17" s="249">
        <v>800710</v>
      </c>
      <c r="E17" s="249">
        <v>310685</v>
      </c>
      <c r="F17" s="249">
        <v>162224</v>
      </c>
      <c r="G17" s="249">
        <v>102807</v>
      </c>
      <c r="H17" s="249">
        <v>65641</v>
      </c>
      <c r="I17" s="249">
        <v>41876</v>
      </c>
      <c r="J17" s="249">
        <v>28050</v>
      </c>
      <c r="K17" s="249">
        <v>19073</v>
      </c>
      <c r="L17" s="249">
        <v>13666</v>
      </c>
      <c r="M17" s="249">
        <v>11019</v>
      </c>
      <c r="N17" s="249">
        <v>10540</v>
      </c>
      <c r="O17" s="249">
        <v>1157</v>
      </c>
      <c r="P17" s="249">
        <v>1619262</v>
      </c>
      <c r="Q17" s="249">
        <v>10540</v>
      </c>
      <c r="R17" s="249">
        <v>8828</v>
      </c>
      <c r="S17" s="249">
        <v>6381</v>
      </c>
      <c r="T17" s="249">
        <v>5048</v>
      </c>
      <c r="U17" s="249">
        <v>3950</v>
      </c>
      <c r="V17" s="249">
        <v>3106</v>
      </c>
      <c r="W17" s="249">
        <v>23042</v>
      </c>
      <c r="X17" s="249">
        <f t="shared" si="0"/>
        <v>10540</v>
      </c>
      <c r="Y17" s="249">
        <v>1618105</v>
      </c>
      <c r="Z17" s="249">
        <v>1619262</v>
      </c>
    </row>
    <row r="18" spans="1:32" x14ac:dyDescent="0.2">
      <c r="A18" s="247" t="s">
        <v>14</v>
      </c>
      <c r="B18" s="249">
        <v>1032</v>
      </c>
      <c r="C18" s="249">
        <v>933</v>
      </c>
      <c r="D18" s="249">
        <v>526267</v>
      </c>
      <c r="E18" s="249">
        <v>196540</v>
      </c>
      <c r="F18" s="249">
        <v>90848</v>
      </c>
      <c r="G18" s="249">
        <v>57254</v>
      </c>
      <c r="H18" s="249">
        <v>32382</v>
      </c>
      <c r="I18" s="249">
        <v>21491</v>
      </c>
      <c r="J18" s="249">
        <v>13491</v>
      </c>
      <c r="K18" s="249">
        <v>9692</v>
      </c>
      <c r="L18" s="249">
        <v>7240</v>
      </c>
      <c r="M18" s="249">
        <v>5630</v>
      </c>
      <c r="N18" s="249">
        <v>5071</v>
      </c>
      <c r="O18" s="249">
        <v>1032</v>
      </c>
      <c r="P18" s="249">
        <v>991033</v>
      </c>
      <c r="Q18" s="249">
        <v>5071</v>
      </c>
      <c r="R18" s="249">
        <v>4277</v>
      </c>
      <c r="S18" s="249">
        <v>2936</v>
      </c>
      <c r="T18" s="249">
        <v>2376</v>
      </c>
      <c r="U18" s="249">
        <v>1764</v>
      </c>
      <c r="V18" s="249">
        <v>1538</v>
      </c>
      <c r="W18" s="249">
        <v>10271</v>
      </c>
      <c r="X18" s="249">
        <f t="shared" si="0"/>
        <v>5071</v>
      </c>
      <c r="Y18" s="249">
        <v>990001</v>
      </c>
      <c r="Z18" s="249">
        <v>991033</v>
      </c>
    </row>
    <row r="19" spans="1:32" x14ac:dyDescent="0.2">
      <c r="A19" s="247" t="s">
        <v>15</v>
      </c>
      <c r="B19" s="249">
        <v>2598</v>
      </c>
      <c r="C19" s="249">
        <v>218</v>
      </c>
      <c r="D19" s="249">
        <v>87621</v>
      </c>
      <c r="E19" s="249">
        <v>21107</v>
      </c>
      <c r="F19" s="249">
        <v>10527</v>
      </c>
      <c r="G19" s="249">
        <v>6869</v>
      </c>
      <c r="H19" s="249">
        <v>5340</v>
      </c>
      <c r="I19" s="249">
        <v>3308</v>
      </c>
      <c r="J19" s="249">
        <v>2085</v>
      </c>
      <c r="K19" s="249">
        <v>1561</v>
      </c>
      <c r="L19" s="249">
        <v>1170</v>
      </c>
      <c r="M19" s="249">
        <v>960</v>
      </c>
      <c r="N19" s="249">
        <v>829</v>
      </c>
      <c r="O19" s="249">
        <v>2598</v>
      </c>
      <c r="P19" s="249">
        <v>147726</v>
      </c>
      <c r="Q19" s="249">
        <v>829</v>
      </c>
      <c r="R19" s="249">
        <v>853</v>
      </c>
      <c r="S19" s="249">
        <v>591</v>
      </c>
      <c r="T19" s="249">
        <v>470</v>
      </c>
      <c r="U19" s="249">
        <v>326</v>
      </c>
      <c r="V19" s="249">
        <v>225</v>
      </c>
      <c r="W19" s="249">
        <v>1068</v>
      </c>
      <c r="X19" s="249">
        <f t="shared" si="0"/>
        <v>829</v>
      </c>
      <c r="Y19" s="249">
        <v>145128</v>
      </c>
      <c r="Z19" s="249">
        <v>147726</v>
      </c>
    </row>
    <row r="20" spans="1:32" x14ac:dyDescent="0.2">
      <c r="A20" s="247" t="s">
        <v>16</v>
      </c>
      <c r="B20" s="249">
        <v>350</v>
      </c>
      <c r="C20" s="249">
        <v>903</v>
      </c>
      <c r="D20" s="249">
        <v>124055</v>
      </c>
      <c r="E20" s="249">
        <v>39995</v>
      </c>
      <c r="F20" s="249">
        <v>18534</v>
      </c>
      <c r="G20" s="249">
        <v>12536</v>
      </c>
      <c r="H20" s="249">
        <v>7841</v>
      </c>
      <c r="I20" s="249">
        <v>5109</v>
      </c>
      <c r="J20" s="249">
        <v>3319</v>
      </c>
      <c r="K20" s="249">
        <v>2308</v>
      </c>
      <c r="L20" s="249">
        <v>1679</v>
      </c>
      <c r="M20" s="249">
        <v>1224</v>
      </c>
      <c r="N20" s="249">
        <v>1197</v>
      </c>
      <c r="O20" s="249">
        <v>350</v>
      </c>
      <c r="P20" s="249">
        <v>224121</v>
      </c>
      <c r="Q20" s="249">
        <v>1197</v>
      </c>
      <c r="R20" s="249">
        <v>1115</v>
      </c>
      <c r="S20" s="249">
        <v>767</v>
      </c>
      <c r="T20" s="249">
        <v>529</v>
      </c>
      <c r="U20" s="249">
        <v>381</v>
      </c>
      <c r="V20" s="249">
        <v>274</v>
      </c>
      <c r="W20" s="249">
        <v>2005</v>
      </c>
      <c r="X20" s="249">
        <f t="shared" si="0"/>
        <v>1197</v>
      </c>
      <c r="Y20" s="249">
        <v>223771</v>
      </c>
      <c r="Z20" s="249">
        <v>224121</v>
      </c>
    </row>
    <row r="21" spans="1:32" x14ac:dyDescent="0.2">
      <c r="A21" s="247" t="s">
        <v>0</v>
      </c>
      <c r="B21" s="249">
        <v>17158</v>
      </c>
      <c r="C21" s="249">
        <v>3696</v>
      </c>
      <c r="D21" s="249">
        <v>887725</v>
      </c>
      <c r="E21" s="249">
        <v>316857</v>
      </c>
      <c r="F21" s="249">
        <v>168879</v>
      </c>
      <c r="G21" s="249">
        <v>105352</v>
      </c>
      <c r="H21" s="249">
        <v>84297</v>
      </c>
      <c r="I21" s="249">
        <v>54330</v>
      </c>
      <c r="J21" s="249">
        <v>34742</v>
      </c>
      <c r="K21" s="249">
        <v>24900</v>
      </c>
      <c r="L21" s="249">
        <v>17776</v>
      </c>
      <c r="M21" s="249">
        <v>13868</v>
      </c>
      <c r="N21" s="249">
        <v>12567</v>
      </c>
      <c r="O21" s="249">
        <v>17158</v>
      </c>
      <c r="P21" s="249">
        <v>1805269</v>
      </c>
      <c r="Q21" s="249">
        <v>12567</v>
      </c>
      <c r="R21" s="249">
        <v>10661</v>
      </c>
      <c r="S21" s="249">
        <v>7691</v>
      </c>
      <c r="T21" s="249">
        <v>6651</v>
      </c>
      <c r="U21" s="249">
        <v>5190</v>
      </c>
      <c r="V21" s="249">
        <v>4648</v>
      </c>
      <c r="W21" s="249">
        <v>28281</v>
      </c>
      <c r="X21" s="249">
        <f t="shared" si="0"/>
        <v>12567</v>
      </c>
      <c r="Y21" s="249">
        <v>1788111</v>
      </c>
      <c r="Z21" s="249">
        <v>1805269</v>
      </c>
      <c r="AE21" s="416"/>
      <c r="AF21" s="417"/>
    </row>
    <row r="22" spans="1:32" x14ac:dyDescent="0.2">
      <c r="A22" s="247" t="s">
        <v>17</v>
      </c>
      <c r="B22" s="249">
        <v>7385</v>
      </c>
      <c r="C22" s="249">
        <v>794</v>
      </c>
      <c r="D22" s="249">
        <v>261026</v>
      </c>
      <c r="E22" s="249">
        <v>67799</v>
      </c>
      <c r="F22" s="249">
        <v>42402</v>
      </c>
      <c r="G22" s="249">
        <v>27336</v>
      </c>
      <c r="H22" s="249">
        <v>16863</v>
      </c>
      <c r="I22" s="249">
        <v>8958</v>
      </c>
      <c r="J22" s="249">
        <v>6174</v>
      </c>
      <c r="K22" s="249">
        <v>4246</v>
      </c>
      <c r="L22" s="249">
        <v>3947</v>
      </c>
      <c r="M22" s="249">
        <v>2826</v>
      </c>
      <c r="N22" s="249">
        <v>2361</v>
      </c>
      <c r="O22" s="249">
        <v>7385</v>
      </c>
      <c r="P22" s="249">
        <v>460765</v>
      </c>
      <c r="Q22" s="249">
        <v>2361</v>
      </c>
      <c r="R22" s="249">
        <v>2054</v>
      </c>
      <c r="S22" s="249">
        <v>1255</v>
      </c>
      <c r="T22" s="249">
        <v>835</v>
      </c>
      <c r="U22" s="249">
        <v>660</v>
      </c>
      <c r="V22" s="249">
        <v>592</v>
      </c>
      <c r="W22" s="249">
        <v>3252</v>
      </c>
      <c r="X22" s="249">
        <f t="shared" si="0"/>
        <v>2361</v>
      </c>
      <c r="Y22" s="249">
        <v>453380</v>
      </c>
      <c r="Z22" s="249">
        <v>460765</v>
      </c>
    </row>
    <row r="23" spans="1:32" x14ac:dyDescent="0.2">
      <c r="A23" s="247" t="s">
        <v>18</v>
      </c>
      <c r="B23" s="249">
        <v>4896</v>
      </c>
      <c r="C23" s="249">
        <v>362</v>
      </c>
      <c r="D23" s="249">
        <v>103367</v>
      </c>
      <c r="E23" s="249">
        <v>33297</v>
      </c>
      <c r="F23" s="249">
        <v>21735</v>
      </c>
      <c r="G23" s="249">
        <v>12213</v>
      </c>
      <c r="H23" s="249">
        <v>7142</v>
      </c>
      <c r="I23" s="249">
        <v>6535</v>
      </c>
      <c r="J23" s="249">
        <v>4113</v>
      </c>
      <c r="K23" s="249">
        <v>2876</v>
      </c>
      <c r="L23" s="249">
        <v>2025</v>
      </c>
      <c r="M23" s="249">
        <v>1545</v>
      </c>
      <c r="N23" s="249">
        <v>1268</v>
      </c>
      <c r="O23" s="249">
        <v>4896</v>
      </c>
      <c r="P23" s="249">
        <v>207126</v>
      </c>
      <c r="Q23" s="249">
        <v>1268</v>
      </c>
      <c r="R23" s="249">
        <v>1059</v>
      </c>
      <c r="S23" s="249">
        <v>921</v>
      </c>
      <c r="T23" s="249">
        <v>711</v>
      </c>
      <c r="U23" s="249">
        <v>601</v>
      </c>
      <c r="V23" s="249">
        <v>402</v>
      </c>
      <c r="W23" s="249">
        <v>2058</v>
      </c>
      <c r="X23" s="249">
        <f t="shared" si="0"/>
        <v>1268</v>
      </c>
      <c r="Y23" s="249">
        <v>202230</v>
      </c>
      <c r="Z23" s="249">
        <v>207126</v>
      </c>
    </row>
    <row r="24" spans="1:32" x14ac:dyDescent="0.2">
      <c r="A24" s="247" t="s">
        <v>19</v>
      </c>
      <c r="B24" s="249">
        <v>6949</v>
      </c>
      <c r="C24" s="249">
        <v>185</v>
      </c>
      <c r="D24" s="249">
        <v>83789</v>
      </c>
      <c r="E24" s="249">
        <v>23504</v>
      </c>
      <c r="F24" s="249">
        <v>12017</v>
      </c>
      <c r="G24" s="249">
        <v>7479</v>
      </c>
      <c r="H24" s="249">
        <v>5111</v>
      </c>
      <c r="I24" s="249">
        <v>3109</v>
      </c>
      <c r="J24" s="249">
        <v>1858</v>
      </c>
      <c r="K24" s="249">
        <v>1399</v>
      </c>
      <c r="L24" s="249">
        <v>986</v>
      </c>
      <c r="M24" s="249">
        <v>615</v>
      </c>
      <c r="N24" s="249">
        <v>650</v>
      </c>
      <c r="O24" s="249">
        <v>6949</v>
      </c>
      <c r="P24" s="249">
        <v>149959</v>
      </c>
      <c r="Q24" s="249">
        <v>650</v>
      </c>
      <c r="R24" s="249">
        <v>611</v>
      </c>
      <c r="S24" s="249">
        <v>388</v>
      </c>
      <c r="T24" s="249">
        <v>233</v>
      </c>
      <c r="U24" s="249">
        <v>184</v>
      </c>
      <c r="V24" s="249">
        <v>128</v>
      </c>
      <c r="W24" s="249">
        <v>764</v>
      </c>
      <c r="X24" s="249">
        <f t="shared" si="0"/>
        <v>650</v>
      </c>
      <c r="Y24" s="249">
        <v>143010</v>
      </c>
      <c r="Z24" s="249">
        <v>149959</v>
      </c>
    </row>
    <row r="25" spans="1:32" x14ac:dyDescent="0.2">
      <c r="A25" s="247" t="s">
        <v>20</v>
      </c>
      <c r="B25" s="249">
        <v>1135</v>
      </c>
      <c r="C25" s="249">
        <v>602</v>
      </c>
      <c r="D25" s="249">
        <v>685316</v>
      </c>
      <c r="E25" s="249">
        <v>321782</v>
      </c>
      <c r="F25" s="249">
        <v>186216</v>
      </c>
      <c r="G25" s="249">
        <v>123277</v>
      </c>
      <c r="H25" s="249">
        <v>78798</v>
      </c>
      <c r="I25" s="249">
        <v>48570</v>
      </c>
      <c r="J25" s="249">
        <v>34995</v>
      </c>
      <c r="K25" s="249">
        <v>26146</v>
      </c>
      <c r="L25" s="249">
        <v>19201</v>
      </c>
      <c r="M25" s="249">
        <v>15596</v>
      </c>
      <c r="N25" s="249">
        <v>12906</v>
      </c>
      <c r="O25" s="249">
        <v>1135</v>
      </c>
      <c r="P25" s="249">
        <v>1635486</v>
      </c>
      <c r="Q25" s="249">
        <v>12906</v>
      </c>
      <c r="R25" s="249">
        <v>11306</v>
      </c>
      <c r="S25" s="249">
        <v>8892</v>
      </c>
      <c r="T25" s="249">
        <v>7363</v>
      </c>
      <c r="U25" s="249">
        <v>5831</v>
      </c>
      <c r="V25" s="249">
        <v>5071</v>
      </c>
      <c r="W25" s="249">
        <v>42483</v>
      </c>
      <c r="X25" s="249">
        <f t="shared" si="0"/>
        <v>12906</v>
      </c>
      <c r="Y25" s="249">
        <v>1634351</v>
      </c>
      <c r="Z25" s="249">
        <v>1635486</v>
      </c>
    </row>
    <row r="26" spans="1:32" x14ac:dyDescent="0.2">
      <c r="A26" s="247" t="s">
        <v>21</v>
      </c>
      <c r="B26" s="249">
        <v>4131</v>
      </c>
      <c r="C26" s="249">
        <v>135</v>
      </c>
      <c r="D26" s="249">
        <v>129392</v>
      </c>
      <c r="E26" s="249">
        <v>33311</v>
      </c>
      <c r="F26" s="249">
        <v>11829</v>
      </c>
      <c r="G26" s="249">
        <v>9384</v>
      </c>
      <c r="H26" s="249">
        <v>7144</v>
      </c>
      <c r="I26" s="249">
        <v>6080</v>
      </c>
      <c r="J26" s="249">
        <v>3733</v>
      </c>
      <c r="K26" s="249">
        <v>2243</v>
      </c>
      <c r="L26" s="249">
        <v>1766</v>
      </c>
      <c r="M26" s="249">
        <v>1084</v>
      </c>
      <c r="N26" s="249">
        <v>788</v>
      </c>
      <c r="O26" s="249">
        <v>4131</v>
      </c>
      <c r="P26" s="249">
        <v>214850</v>
      </c>
      <c r="Q26" s="249">
        <v>788</v>
      </c>
      <c r="R26" s="249">
        <v>880</v>
      </c>
      <c r="S26" s="249">
        <v>724</v>
      </c>
      <c r="T26" s="249">
        <v>408</v>
      </c>
      <c r="U26" s="249">
        <v>280</v>
      </c>
      <c r="V26" s="249">
        <v>232</v>
      </c>
      <c r="W26" s="249">
        <v>1306</v>
      </c>
      <c r="X26" s="249">
        <f t="shared" si="0"/>
        <v>788</v>
      </c>
      <c r="Y26" s="249">
        <v>210719</v>
      </c>
      <c r="Z26" s="249">
        <v>214850</v>
      </c>
    </row>
    <row r="27" spans="1:32" x14ac:dyDescent="0.2">
      <c r="A27" s="247" t="s">
        <v>22</v>
      </c>
      <c r="B27" s="249">
        <v>4263</v>
      </c>
      <c r="C27" s="249">
        <v>526</v>
      </c>
      <c r="D27" s="249">
        <v>332622</v>
      </c>
      <c r="E27" s="249">
        <v>97879</v>
      </c>
      <c r="F27" s="249">
        <v>46768</v>
      </c>
      <c r="G27" s="249">
        <v>28718</v>
      </c>
      <c r="H27" s="249">
        <v>19100</v>
      </c>
      <c r="I27" s="249">
        <v>13332</v>
      </c>
      <c r="J27" s="249">
        <v>8980</v>
      </c>
      <c r="K27" s="249">
        <v>6861</v>
      </c>
      <c r="L27" s="249">
        <v>5788</v>
      </c>
      <c r="M27" s="249">
        <v>4570</v>
      </c>
      <c r="N27" s="249">
        <v>5462</v>
      </c>
      <c r="O27" s="249">
        <v>4263</v>
      </c>
      <c r="P27" s="249">
        <v>595897</v>
      </c>
      <c r="Q27" s="249">
        <v>5462</v>
      </c>
      <c r="R27" s="249">
        <v>4634</v>
      </c>
      <c r="S27" s="249">
        <v>3255</v>
      </c>
      <c r="T27" s="249">
        <v>2458</v>
      </c>
      <c r="U27" s="249">
        <v>1665</v>
      </c>
      <c r="V27" s="249">
        <v>1325</v>
      </c>
      <c r="W27" s="249">
        <v>7691</v>
      </c>
      <c r="X27" s="249">
        <f t="shared" si="0"/>
        <v>5462</v>
      </c>
      <c r="Y27" s="249">
        <v>591634</v>
      </c>
      <c r="Z27" s="249">
        <v>595897</v>
      </c>
    </row>
    <row r="28" spans="1:32" x14ac:dyDescent="0.2">
      <c r="A28" s="247" t="s">
        <v>23</v>
      </c>
      <c r="B28" s="249">
        <v>970</v>
      </c>
      <c r="C28" s="249">
        <v>466</v>
      </c>
      <c r="D28" s="249">
        <v>252760</v>
      </c>
      <c r="E28" s="249">
        <v>121161</v>
      </c>
      <c r="F28" s="249">
        <v>64709</v>
      </c>
      <c r="G28" s="249">
        <v>42051</v>
      </c>
      <c r="H28" s="249">
        <v>29493</v>
      </c>
      <c r="I28" s="249">
        <v>20463</v>
      </c>
      <c r="J28" s="249">
        <v>13789</v>
      </c>
      <c r="K28" s="249">
        <v>10315</v>
      </c>
      <c r="L28" s="249">
        <v>8052</v>
      </c>
      <c r="M28" s="249">
        <v>6052</v>
      </c>
      <c r="N28" s="249">
        <v>5048</v>
      </c>
      <c r="O28" s="249">
        <v>970</v>
      </c>
      <c r="P28" s="249">
        <v>603612</v>
      </c>
      <c r="Q28" s="249">
        <v>5048</v>
      </c>
      <c r="R28" s="249">
        <v>4348</v>
      </c>
      <c r="S28" s="249">
        <v>3436</v>
      </c>
      <c r="T28" s="249">
        <v>2787</v>
      </c>
      <c r="U28" s="249">
        <v>2799</v>
      </c>
      <c r="V28" s="249">
        <v>1707</v>
      </c>
      <c r="W28" s="249">
        <v>13206</v>
      </c>
      <c r="X28" s="249">
        <f t="shared" si="0"/>
        <v>5048</v>
      </c>
      <c r="Y28" s="249">
        <v>602642</v>
      </c>
      <c r="Z28" s="249">
        <v>603612</v>
      </c>
    </row>
    <row r="29" spans="1:32" x14ac:dyDescent="0.2">
      <c r="A29" s="247" t="s">
        <v>24</v>
      </c>
      <c r="B29" s="249">
        <v>1466</v>
      </c>
      <c r="C29" s="249">
        <v>96</v>
      </c>
      <c r="D29" s="249">
        <v>226889</v>
      </c>
      <c r="E29" s="249">
        <v>59398</v>
      </c>
      <c r="F29" s="249">
        <v>27288</v>
      </c>
      <c r="G29" s="249">
        <v>16315</v>
      </c>
      <c r="H29" s="249">
        <v>10639</v>
      </c>
      <c r="I29" s="249">
        <v>6844</v>
      </c>
      <c r="J29" s="249">
        <v>4743</v>
      </c>
      <c r="K29" s="249">
        <v>3177</v>
      </c>
      <c r="L29" s="249">
        <v>2152</v>
      </c>
      <c r="M29" s="249">
        <v>1687</v>
      </c>
      <c r="N29" s="249">
        <v>1352</v>
      </c>
      <c r="O29" s="249">
        <v>1466</v>
      </c>
      <c r="P29" s="249">
        <v>370055</v>
      </c>
      <c r="Q29" s="249">
        <v>1352</v>
      </c>
      <c r="R29" s="249">
        <v>1091</v>
      </c>
      <c r="S29" s="249">
        <v>1023</v>
      </c>
      <c r="T29" s="249">
        <v>968</v>
      </c>
      <c r="U29" s="249">
        <v>792</v>
      </c>
      <c r="V29" s="249">
        <v>511</v>
      </c>
      <c r="W29" s="249">
        <v>3624</v>
      </c>
      <c r="X29" s="249">
        <f t="shared" si="0"/>
        <v>1352</v>
      </c>
      <c r="Y29" s="249">
        <v>368589</v>
      </c>
      <c r="Z29" s="249">
        <v>370055</v>
      </c>
    </row>
    <row r="30" spans="1:32" x14ac:dyDescent="0.2">
      <c r="A30" s="247" t="s">
        <v>25</v>
      </c>
      <c r="B30" s="249">
        <v>6608</v>
      </c>
      <c r="C30" s="249">
        <v>270</v>
      </c>
      <c r="D30" s="249">
        <v>185660</v>
      </c>
      <c r="E30" s="249">
        <v>87596</v>
      </c>
      <c r="F30" s="249">
        <v>48739</v>
      </c>
      <c r="G30" s="249">
        <v>26503</v>
      </c>
      <c r="H30" s="249">
        <v>16441</v>
      </c>
      <c r="I30" s="249">
        <v>34710</v>
      </c>
      <c r="J30" s="249">
        <v>7096</v>
      </c>
      <c r="K30" s="249">
        <v>5730</v>
      </c>
      <c r="L30" s="249">
        <v>4928</v>
      </c>
      <c r="M30" s="249">
        <v>3623</v>
      </c>
      <c r="N30" s="249">
        <v>3177</v>
      </c>
      <c r="O30" s="249">
        <v>6608</v>
      </c>
      <c r="P30" s="249">
        <v>445552</v>
      </c>
      <c r="Q30" s="249">
        <v>3177</v>
      </c>
      <c r="R30" s="249">
        <v>2434</v>
      </c>
      <c r="S30" s="249">
        <v>1832</v>
      </c>
      <c r="T30" s="249">
        <v>1573</v>
      </c>
      <c r="U30" s="249">
        <v>1240</v>
      </c>
      <c r="V30" s="249">
        <v>981</v>
      </c>
      <c r="W30" s="249">
        <v>6411</v>
      </c>
      <c r="X30" s="249">
        <f t="shared" si="0"/>
        <v>3177</v>
      </c>
      <c r="Y30" s="249">
        <v>438944</v>
      </c>
      <c r="Z30" s="249">
        <v>445552</v>
      </c>
    </row>
    <row r="31" spans="1:32" x14ac:dyDescent="0.2">
      <c r="A31" s="247" t="s">
        <v>26</v>
      </c>
      <c r="B31" s="249">
        <v>4854</v>
      </c>
      <c r="C31" s="249">
        <v>703</v>
      </c>
      <c r="D31" s="249">
        <v>359889</v>
      </c>
      <c r="E31" s="249">
        <v>82075</v>
      </c>
      <c r="F31" s="249">
        <v>46656</v>
      </c>
      <c r="G31" s="249">
        <v>23308</v>
      </c>
      <c r="H31" s="249">
        <v>14702</v>
      </c>
      <c r="I31" s="249">
        <v>8685</v>
      </c>
      <c r="J31" s="249">
        <v>5483</v>
      </c>
      <c r="K31" s="249">
        <v>3899</v>
      </c>
      <c r="L31" s="249">
        <v>3012</v>
      </c>
      <c r="M31" s="249">
        <v>2064</v>
      </c>
      <c r="N31" s="249">
        <v>1882</v>
      </c>
      <c r="O31" s="249">
        <v>4854</v>
      </c>
      <c r="P31" s="249">
        <v>565897</v>
      </c>
      <c r="Q31" s="249">
        <v>1882</v>
      </c>
      <c r="R31" s="249">
        <v>1761</v>
      </c>
      <c r="S31" s="249">
        <v>1325</v>
      </c>
      <c r="T31" s="249">
        <v>852</v>
      </c>
      <c r="U31" s="249">
        <v>730</v>
      </c>
      <c r="V31" s="249">
        <v>552</v>
      </c>
      <c r="W31" s="249">
        <v>3465</v>
      </c>
      <c r="X31" s="249">
        <f t="shared" si="0"/>
        <v>1882</v>
      </c>
      <c r="Y31" s="249">
        <v>561043</v>
      </c>
      <c r="Z31" s="249">
        <v>565897</v>
      </c>
    </row>
    <row r="32" spans="1:32" x14ac:dyDescent="0.2">
      <c r="A32" s="247" t="s">
        <v>27</v>
      </c>
      <c r="B32" s="249">
        <v>2201</v>
      </c>
      <c r="C32" s="249">
        <v>499</v>
      </c>
      <c r="D32" s="249">
        <v>325805</v>
      </c>
      <c r="E32" s="249">
        <v>123139</v>
      </c>
      <c r="F32" s="249">
        <v>51371</v>
      </c>
      <c r="G32" s="249">
        <v>33251</v>
      </c>
      <c r="H32" s="249">
        <v>22938</v>
      </c>
      <c r="I32" s="249">
        <v>13870</v>
      </c>
      <c r="J32" s="249">
        <v>9301</v>
      </c>
      <c r="K32" s="249">
        <v>6975</v>
      </c>
      <c r="L32" s="249">
        <v>4838</v>
      </c>
      <c r="M32" s="249">
        <v>3621</v>
      </c>
      <c r="N32" s="249">
        <v>3490</v>
      </c>
      <c r="O32" s="249">
        <v>2201</v>
      </c>
      <c r="P32" s="249">
        <v>617112</v>
      </c>
      <c r="Q32" s="249">
        <v>3490</v>
      </c>
      <c r="R32" s="249">
        <v>2752</v>
      </c>
      <c r="S32" s="249">
        <v>2122</v>
      </c>
      <c r="T32" s="249">
        <v>1749</v>
      </c>
      <c r="U32" s="249">
        <v>1249</v>
      </c>
      <c r="V32" s="249">
        <v>1075</v>
      </c>
      <c r="W32" s="249">
        <v>6866</v>
      </c>
      <c r="X32" s="249">
        <f t="shared" si="0"/>
        <v>3490</v>
      </c>
      <c r="Y32" s="249">
        <v>614911</v>
      </c>
      <c r="Z32" s="249">
        <v>617112</v>
      </c>
    </row>
    <row r="33" spans="1:26" x14ac:dyDescent="0.2">
      <c r="A33" s="247" t="s">
        <v>28</v>
      </c>
      <c r="B33" s="249">
        <v>3658</v>
      </c>
      <c r="C33" s="249">
        <v>138</v>
      </c>
      <c r="D33" s="249">
        <v>102458</v>
      </c>
      <c r="E33" s="249">
        <v>25219</v>
      </c>
      <c r="F33" s="249">
        <v>12294</v>
      </c>
      <c r="G33" s="249">
        <v>8361</v>
      </c>
      <c r="H33" s="249">
        <v>6149</v>
      </c>
      <c r="I33" s="249">
        <v>4324</v>
      </c>
      <c r="J33" s="249">
        <v>2897</v>
      </c>
      <c r="K33" s="249">
        <v>2084</v>
      </c>
      <c r="L33" s="249">
        <v>1508</v>
      </c>
      <c r="M33" s="249">
        <v>1147</v>
      </c>
      <c r="N33" s="249">
        <v>988</v>
      </c>
      <c r="O33" s="249">
        <v>3658</v>
      </c>
      <c r="P33" s="249">
        <v>176822</v>
      </c>
      <c r="Q33" s="249">
        <v>988</v>
      </c>
      <c r="R33" s="249">
        <v>772</v>
      </c>
      <c r="S33" s="249">
        <v>806</v>
      </c>
      <c r="T33" s="249">
        <v>644</v>
      </c>
      <c r="U33" s="249">
        <v>506</v>
      </c>
      <c r="V33" s="249">
        <v>352</v>
      </c>
      <c r="W33" s="249">
        <v>2517</v>
      </c>
      <c r="X33" s="249">
        <f t="shared" si="0"/>
        <v>988</v>
      </c>
      <c r="Y33" s="249">
        <v>173164</v>
      </c>
      <c r="Z33" s="249">
        <v>176822</v>
      </c>
    </row>
    <row r="34" spans="1:26" x14ac:dyDescent="0.2">
      <c r="A34" s="247" t="s">
        <v>29</v>
      </c>
      <c r="B34" s="249">
        <v>3256</v>
      </c>
      <c r="C34" s="249">
        <v>262</v>
      </c>
      <c r="D34" s="249">
        <v>254533</v>
      </c>
      <c r="E34" s="249">
        <v>190269</v>
      </c>
      <c r="F34" s="249">
        <v>81672</v>
      </c>
      <c r="G34" s="249">
        <v>46530</v>
      </c>
      <c r="H34" s="249">
        <v>24602</v>
      </c>
      <c r="I34" s="249">
        <v>16266</v>
      </c>
      <c r="J34" s="249">
        <v>10946</v>
      </c>
      <c r="K34" s="249">
        <v>8064</v>
      </c>
      <c r="L34" s="249">
        <v>6232</v>
      </c>
      <c r="M34" s="249">
        <v>4645</v>
      </c>
      <c r="N34" s="249">
        <v>3867</v>
      </c>
      <c r="O34" s="249">
        <v>3256</v>
      </c>
      <c r="P34" s="249">
        <v>669683</v>
      </c>
      <c r="Q34" s="249">
        <v>3867</v>
      </c>
      <c r="R34" s="249">
        <v>3519</v>
      </c>
      <c r="S34" s="249">
        <v>2575</v>
      </c>
      <c r="T34" s="249">
        <v>1986</v>
      </c>
      <c r="U34" s="249">
        <v>1581</v>
      </c>
      <c r="V34" s="249">
        <v>1342</v>
      </c>
      <c r="W34" s="249">
        <v>7536</v>
      </c>
      <c r="X34" s="249">
        <f t="shared" si="0"/>
        <v>3867</v>
      </c>
      <c r="Y34" s="249">
        <v>666427</v>
      </c>
      <c r="Z34" s="249">
        <v>669683</v>
      </c>
    </row>
    <row r="35" spans="1:26" x14ac:dyDescent="0.2">
      <c r="A35" s="247" t="s">
        <v>30</v>
      </c>
      <c r="B35" s="249">
        <v>147</v>
      </c>
      <c r="C35" s="249">
        <v>89</v>
      </c>
      <c r="D35" s="249">
        <v>55313</v>
      </c>
      <c r="E35" s="249">
        <v>20389</v>
      </c>
      <c r="F35" s="249">
        <v>9605</v>
      </c>
      <c r="G35" s="249">
        <v>4602</v>
      </c>
      <c r="H35" s="249">
        <v>3083</v>
      </c>
      <c r="I35" s="249">
        <v>1918</v>
      </c>
      <c r="J35" s="249">
        <v>1269</v>
      </c>
      <c r="K35" s="249">
        <v>965</v>
      </c>
      <c r="L35" s="249">
        <v>778</v>
      </c>
      <c r="M35" s="249">
        <v>545</v>
      </c>
      <c r="N35" s="249">
        <v>514</v>
      </c>
      <c r="O35" s="249">
        <v>147</v>
      </c>
      <c r="P35" s="249">
        <v>101238</v>
      </c>
      <c r="Q35" s="249">
        <v>514</v>
      </c>
      <c r="R35" s="249">
        <v>487</v>
      </c>
      <c r="S35" s="249">
        <v>342</v>
      </c>
      <c r="T35" s="249">
        <v>212</v>
      </c>
      <c r="U35" s="249">
        <v>137</v>
      </c>
      <c r="V35" s="249">
        <v>111</v>
      </c>
      <c r="W35" s="249">
        <v>732</v>
      </c>
      <c r="X35" s="249">
        <f t="shared" si="0"/>
        <v>514</v>
      </c>
      <c r="Y35" s="249">
        <v>101091</v>
      </c>
      <c r="Z35" s="249">
        <v>101238</v>
      </c>
    </row>
    <row r="36" spans="1:26" x14ac:dyDescent="0.2">
      <c r="A36" s="247" t="s">
        <v>31</v>
      </c>
      <c r="B36" s="249">
        <v>31148</v>
      </c>
      <c r="C36" s="249">
        <v>1343</v>
      </c>
      <c r="D36" s="249">
        <v>347847</v>
      </c>
      <c r="E36" s="249">
        <v>102066</v>
      </c>
      <c r="F36" s="249">
        <v>60294</v>
      </c>
      <c r="G36" s="249">
        <v>54839</v>
      </c>
      <c r="H36" s="249">
        <v>41061</v>
      </c>
      <c r="I36" s="249">
        <v>26262</v>
      </c>
      <c r="J36" s="249">
        <v>16974</v>
      </c>
      <c r="K36" s="249">
        <v>11193</v>
      </c>
      <c r="L36" s="249">
        <v>7927</v>
      </c>
      <c r="M36" s="249">
        <v>5954</v>
      </c>
      <c r="N36" s="249">
        <v>5381</v>
      </c>
      <c r="O36" s="249">
        <v>31148</v>
      </c>
      <c r="P36" s="249">
        <v>733396</v>
      </c>
      <c r="Q36" s="249">
        <v>5381</v>
      </c>
      <c r="R36" s="249">
        <v>4035</v>
      </c>
      <c r="S36" s="249">
        <v>3147</v>
      </c>
      <c r="T36" s="249">
        <v>2548</v>
      </c>
      <c r="U36" s="249">
        <v>1651</v>
      </c>
      <c r="V36" s="249">
        <v>1354</v>
      </c>
      <c r="W36" s="249">
        <v>8372</v>
      </c>
      <c r="X36" s="249">
        <f t="shared" si="0"/>
        <v>5381</v>
      </c>
      <c r="Y36" s="249">
        <v>702248</v>
      </c>
      <c r="Z36" s="249">
        <v>733396</v>
      </c>
    </row>
    <row r="37" spans="1:26" x14ac:dyDescent="0.2">
      <c r="A37" s="247" t="s">
        <v>32</v>
      </c>
      <c r="B37" s="249">
        <v>804</v>
      </c>
      <c r="C37" s="249">
        <v>405</v>
      </c>
      <c r="D37" s="249">
        <v>198643</v>
      </c>
      <c r="E37" s="249">
        <v>49539</v>
      </c>
      <c r="F37" s="249">
        <v>28531</v>
      </c>
      <c r="G37" s="249">
        <v>56599</v>
      </c>
      <c r="H37" s="249">
        <v>8937</v>
      </c>
      <c r="I37" s="249">
        <v>5770</v>
      </c>
      <c r="J37" s="249">
        <v>3576</v>
      </c>
      <c r="K37" s="249">
        <v>2593</v>
      </c>
      <c r="L37" s="249">
        <v>1931</v>
      </c>
      <c r="M37" s="249">
        <v>1634</v>
      </c>
      <c r="N37" s="249">
        <v>1254</v>
      </c>
      <c r="O37" s="249">
        <v>804</v>
      </c>
      <c r="P37" s="249">
        <v>367448</v>
      </c>
      <c r="Q37" s="249">
        <v>1254</v>
      </c>
      <c r="R37" s="249">
        <v>1363</v>
      </c>
      <c r="S37" s="249">
        <v>1059</v>
      </c>
      <c r="T37" s="249">
        <v>856</v>
      </c>
      <c r="U37" s="249">
        <v>562</v>
      </c>
      <c r="V37" s="249">
        <v>496</v>
      </c>
      <c r="W37" s="249">
        <v>2896</v>
      </c>
      <c r="X37" s="249">
        <f t="shared" si="0"/>
        <v>1254</v>
      </c>
      <c r="Y37" s="249">
        <v>366644</v>
      </c>
      <c r="Z37" s="249">
        <v>367448</v>
      </c>
    </row>
    <row r="38" spans="1:26" x14ac:dyDescent="0.2">
      <c r="A38" s="247" t="s">
        <v>33</v>
      </c>
      <c r="B38" s="249">
        <v>575</v>
      </c>
      <c r="C38" s="249">
        <v>169</v>
      </c>
      <c r="D38" s="249">
        <v>97919</v>
      </c>
      <c r="E38" s="249">
        <v>29630</v>
      </c>
      <c r="F38" s="249">
        <v>17850</v>
      </c>
      <c r="G38" s="249">
        <v>14184</v>
      </c>
      <c r="H38" s="249">
        <v>8639</v>
      </c>
      <c r="I38" s="249">
        <v>4869</v>
      </c>
      <c r="J38" s="249">
        <v>4155</v>
      </c>
      <c r="K38" s="249">
        <v>2488</v>
      </c>
      <c r="L38" s="249">
        <v>1689</v>
      </c>
      <c r="M38" s="249">
        <v>1106</v>
      </c>
      <c r="N38" s="249">
        <v>941</v>
      </c>
      <c r="O38" s="249">
        <v>575</v>
      </c>
      <c r="P38" s="249">
        <v>187900</v>
      </c>
      <c r="Q38" s="249">
        <v>941</v>
      </c>
      <c r="R38" s="249">
        <v>750</v>
      </c>
      <c r="S38" s="249">
        <v>520</v>
      </c>
      <c r="T38" s="249">
        <v>500</v>
      </c>
      <c r="U38" s="249">
        <v>285</v>
      </c>
      <c r="V38" s="249">
        <v>248</v>
      </c>
      <c r="W38" s="249">
        <v>1383</v>
      </c>
      <c r="X38" s="249">
        <f t="shared" si="0"/>
        <v>941</v>
      </c>
      <c r="Y38" s="249">
        <v>187325</v>
      </c>
      <c r="Z38" s="249">
        <v>187900</v>
      </c>
    </row>
    <row r="39" spans="1:26" x14ac:dyDescent="0.2">
      <c r="A39" s="247" t="s">
        <v>358</v>
      </c>
      <c r="B39" s="249">
        <v>130872</v>
      </c>
      <c r="C39" s="249">
        <f t="shared" ref="C39:M39" si="1">SUM(C7:C38)</f>
        <v>20135</v>
      </c>
      <c r="D39" s="249">
        <f t="shared" si="1"/>
        <v>9662362</v>
      </c>
      <c r="E39" s="249">
        <f t="shared" si="1"/>
        <v>3705001</v>
      </c>
      <c r="F39" s="249">
        <f t="shared" si="1"/>
        <v>1924018</v>
      </c>
      <c r="G39" s="249">
        <f t="shared" si="1"/>
        <v>1272348</v>
      </c>
      <c r="H39" s="249">
        <f t="shared" si="1"/>
        <v>823414</v>
      </c>
      <c r="I39" s="249">
        <f t="shared" si="1"/>
        <v>561470</v>
      </c>
      <c r="J39" s="249">
        <f t="shared" si="1"/>
        <v>371747</v>
      </c>
      <c r="K39" s="249">
        <f t="shared" si="1"/>
        <v>272766</v>
      </c>
      <c r="L39" s="249">
        <f t="shared" si="1"/>
        <v>206221</v>
      </c>
      <c r="M39" s="249">
        <f t="shared" si="1"/>
        <v>160928</v>
      </c>
      <c r="N39" s="249">
        <v>144594</v>
      </c>
      <c r="O39" s="249">
        <v>130872</v>
      </c>
      <c r="P39" s="249">
        <v>20051552</v>
      </c>
      <c r="Q39" s="249">
        <f t="shared" ref="Q39:W39" si="2">SUM(Q7:Q38)</f>
        <v>144594</v>
      </c>
      <c r="R39" s="249">
        <f t="shared" si="2"/>
        <v>123678</v>
      </c>
      <c r="S39" s="249">
        <f t="shared" si="2"/>
        <v>93478</v>
      </c>
      <c r="T39" s="249">
        <f t="shared" si="2"/>
        <v>77255</v>
      </c>
      <c r="U39" s="249">
        <f t="shared" si="2"/>
        <v>62583</v>
      </c>
      <c r="V39" s="249">
        <f t="shared" si="2"/>
        <v>51275</v>
      </c>
      <c r="W39" s="249">
        <f t="shared" si="2"/>
        <v>387407</v>
      </c>
      <c r="X39" s="249">
        <f t="shared" si="0"/>
        <v>144594</v>
      </c>
      <c r="Y39" s="249">
        <f>SUM(Y7:Y38)</f>
        <v>19920680</v>
      </c>
      <c r="Z39" s="249">
        <v>20051552</v>
      </c>
    </row>
    <row r="40" spans="1:26" x14ac:dyDescent="0.2">
      <c r="C40" s="416"/>
      <c r="X40" s="247">
        <f t="shared" si="0"/>
        <v>0</v>
      </c>
      <c r="Z40" s="417">
        <f>B39/Z39</f>
        <v>6.5267765806856243E-3</v>
      </c>
    </row>
  </sheetData>
  <mergeCells count="1">
    <mergeCell ref="H1:I1"/>
  </mergeCells>
  <hyperlinks>
    <hyperlink ref="H1:I1" location="Index!A1" display="Regresar al Índice" xr:uid="{498D568E-EA1C-45F0-99E6-BD0268502B02}"/>
  </hyperlinks>
  <pageMargins left="0.7" right="0.7" top="0.75" bottom="0.75" header="0.3" footer="0.3"/>
  <pageSetup orientation="portrait" horizontalDpi="4294967295" verticalDpi="4294967295"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886D2-5D3A-43AD-9C36-D2A5A529AB41}">
  <sheetPr codeName="Hoja38"/>
  <dimension ref="A1:AF150"/>
  <sheetViews>
    <sheetView workbookViewId="0">
      <selection activeCell="B3" sqref="B3"/>
    </sheetView>
  </sheetViews>
  <sheetFormatPr baseColWidth="10" defaultRowHeight="12.75" x14ac:dyDescent="0.2"/>
  <cols>
    <col min="1" max="27" width="11.42578125" style="247"/>
    <col min="28" max="28" width="12.7109375" style="247" bestFit="1" customWidth="1"/>
    <col min="29" max="16384" width="11.42578125" style="247"/>
  </cols>
  <sheetData>
    <row r="1" spans="1:26" ht="15" x14ac:dyDescent="0.25">
      <c r="A1" s="12" t="s">
        <v>921</v>
      </c>
      <c r="H1" s="525" t="s">
        <v>39</v>
      </c>
      <c r="I1" s="525"/>
    </row>
    <row r="6" spans="1:26" x14ac:dyDescent="0.2">
      <c r="A6" s="247" t="s">
        <v>342</v>
      </c>
      <c r="B6" s="247" t="s">
        <v>1080</v>
      </c>
      <c r="C6" s="247" t="s">
        <v>1081</v>
      </c>
      <c r="N6" s="248"/>
      <c r="O6" s="248"/>
      <c r="P6" s="248"/>
      <c r="Q6" s="248"/>
      <c r="R6" s="248"/>
      <c r="S6" s="248"/>
      <c r="T6" s="248"/>
      <c r="U6" s="248"/>
      <c r="V6" s="248"/>
      <c r="W6" s="248"/>
      <c r="X6" s="248"/>
    </row>
    <row r="7" spans="1:26" x14ac:dyDescent="0.2">
      <c r="A7" s="247" t="s">
        <v>4</v>
      </c>
      <c r="B7" s="249">
        <v>2110</v>
      </c>
      <c r="C7" s="249">
        <v>2</v>
      </c>
      <c r="D7" s="249"/>
      <c r="E7" s="249"/>
      <c r="F7" s="249"/>
      <c r="G7" s="249"/>
      <c r="H7" s="249"/>
      <c r="I7" s="249"/>
      <c r="J7" s="249"/>
      <c r="K7" s="249"/>
      <c r="L7" s="249"/>
      <c r="M7" s="249"/>
      <c r="N7" s="249"/>
      <c r="O7" s="249"/>
      <c r="P7" s="249"/>
      <c r="Q7" s="249"/>
      <c r="R7" s="249"/>
      <c r="S7" s="249"/>
      <c r="T7" s="249"/>
      <c r="U7" s="249"/>
      <c r="V7" s="249"/>
      <c r="W7" s="249"/>
      <c r="X7" s="249"/>
      <c r="Y7" s="249"/>
      <c r="Z7" s="249"/>
    </row>
    <row r="8" spans="1:26" x14ac:dyDescent="0.2">
      <c r="A8" s="247" t="s">
        <v>6</v>
      </c>
      <c r="B8" s="249">
        <v>587</v>
      </c>
      <c r="C8" s="249">
        <v>41</v>
      </c>
      <c r="D8" s="249"/>
      <c r="E8" s="249"/>
      <c r="F8" s="249"/>
      <c r="G8" s="249"/>
      <c r="H8" s="249"/>
      <c r="I8" s="249"/>
      <c r="J8" s="249"/>
      <c r="K8" s="249"/>
      <c r="L8" s="249"/>
      <c r="M8" s="249"/>
      <c r="N8" s="249"/>
      <c r="O8" s="249"/>
      <c r="P8" s="249"/>
      <c r="Q8" s="249"/>
      <c r="R8" s="249"/>
      <c r="S8" s="249"/>
      <c r="T8" s="249"/>
      <c r="U8" s="249"/>
      <c r="V8" s="249"/>
      <c r="W8" s="249"/>
      <c r="X8" s="249"/>
      <c r="Y8" s="249"/>
      <c r="Z8" s="249"/>
    </row>
    <row r="9" spans="1:26" x14ac:dyDescent="0.2">
      <c r="A9" s="247" t="s">
        <v>30</v>
      </c>
      <c r="B9" s="249">
        <v>147</v>
      </c>
      <c r="C9" s="249">
        <v>89</v>
      </c>
      <c r="D9" s="249"/>
      <c r="E9" s="249"/>
      <c r="F9" s="249"/>
      <c r="G9" s="249"/>
      <c r="H9" s="249"/>
      <c r="I9" s="249"/>
      <c r="J9" s="249"/>
      <c r="K9" s="249"/>
      <c r="L9" s="249"/>
      <c r="M9" s="249"/>
      <c r="N9" s="249"/>
      <c r="O9" s="249"/>
      <c r="P9" s="249"/>
      <c r="Q9" s="249"/>
      <c r="R9" s="249"/>
      <c r="S9" s="249"/>
      <c r="T9" s="249"/>
      <c r="U9" s="249"/>
      <c r="V9" s="249"/>
      <c r="W9" s="249"/>
      <c r="X9" s="249"/>
      <c r="Y9" s="249"/>
      <c r="Z9" s="249"/>
    </row>
    <row r="10" spans="1:26" x14ac:dyDescent="0.2">
      <c r="A10" s="247" t="s">
        <v>24</v>
      </c>
      <c r="B10" s="249">
        <v>1466</v>
      </c>
      <c r="C10" s="249">
        <v>96</v>
      </c>
      <c r="D10" s="249"/>
      <c r="E10" s="249"/>
      <c r="F10" s="249"/>
      <c r="G10" s="249"/>
      <c r="H10" s="249"/>
      <c r="I10" s="249"/>
      <c r="J10" s="249"/>
      <c r="K10" s="249"/>
      <c r="L10" s="249"/>
      <c r="M10" s="249"/>
      <c r="N10" s="249"/>
      <c r="O10" s="249"/>
      <c r="P10" s="249"/>
      <c r="Q10" s="249"/>
      <c r="R10" s="249"/>
      <c r="S10" s="249"/>
      <c r="T10" s="249"/>
      <c r="U10" s="249"/>
      <c r="V10" s="249"/>
      <c r="W10" s="249"/>
      <c r="X10" s="249"/>
      <c r="Y10" s="249"/>
      <c r="Z10" s="249"/>
    </row>
    <row r="11" spans="1:26" x14ac:dyDescent="0.2">
      <c r="A11" s="247" t="s">
        <v>5</v>
      </c>
      <c r="B11" s="249">
        <v>392</v>
      </c>
      <c r="C11" s="249">
        <v>122</v>
      </c>
      <c r="D11" s="249"/>
      <c r="E11" s="249"/>
      <c r="F11" s="249"/>
      <c r="G11" s="249"/>
      <c r="H11" s="249"/>
      <c r="I11" s="249"/>
      <c r="J11" s="249"/>
      <c r="K11" s="249"/>
      <c r="L11" s="249"/>
      <c r="M11" s="249"/>
      <c r="N11" s="249"/>
      <c r="O11" s="249"/>
      <c r="P11" s="249"/>
      <c r="Q11" s="249"/>
      <c r="R11" s="249"/>
      <c r="S11" s="249"/>
      <c r="T11" s="249"/>
      <c r="U11" s="249"/>
      <c r="V11" s="249"/>
      <c r="W11" s="249"/>
      <c r="X11" s="249"/>
      <c r="Y11" s="249"/>
      <c r="Z11" s="249"/>
    </row>
    <row r="12" spans="1:26" x14ac:dyDescent="0.2">
      <c r="A12" s="247" t="s">
        <v>21</v>
      </c>
      <c r="B12" s="249">
        <v>4131</v>
      </c>
      <c r="C12" s="249">
        <v>135</v>
      </c>
      <c r="D12" s="249"/>
      <c r="E12" s="249"/>
      <c r="F12" s="249"/>
      <c r="G12" s="249"/>
      <c r="H12" s="249"/>
      <c r="I12" s="249"/>
      <c r="J12" s="249"/>
      <c r="K12" s="249"/>
      <c r="L12" s="249"/>
      <c r="M12" s="249"/>
      <c r="N12" s="249"/>
      <c r="O12" s="249"/>
      <c r="P12" s="249"/>
      <c r="Q12" s="249"/>
      <c r="R12" s="249"/>
      <c r="S12" s="249"/>
      <c r="T12" s="249"/>
      <c r="U12" s="249"/>
      <c r="V12" s="249"/>
      <c r="W12" s="249"/>
      <c r="X12" s="249"/>
      <c r="Y12" s="249"/>
      <c r="Z12" s="249"/>
    </row>
    <row r="13" spans="1:26" x14ac:dyDescent="0.2">
      <c r="A13" s="247" t="s">
        <v>28</v>
      </c>
      <c r="B13" s="249">
        <v>3658</v>
      </c>
      <c r="C13" s="249">
        <v>138</v>
      </c>
      <c r="D13" s="249"/>
      <c r="E13" s="249"/>
      <c r="F13" s="249"/>
      <c r="G13" s="249"/>
      <c r="H13" s="249"/>
      <c r="I13" s="249"/>
      <c r="J13" s="249"/>
      <c r="K13" s="249"/>
      <c r="L13" s="249"/>
      <c r="M13" s="249"/>
      <c r="N13" s="249"/>
      <c r="O13" s="249"/>
      <c r="P13" s="249"/>
      <c r="Q13" s="249"/>
      <c r="R13" s="249"/>
      <c r="S13" s="249"/>
      <c r="T13" s="249"/>
      <c r="U13" s="249"/>
      <c r="V13" s="249"/>
      <c r="W13" s="249"/>
      <c r="X13" s="249"/>
      <c r="Y13" s="249"/>
      <c r="Z13" s="249"/>
    </row>
    <row r="14" spans="1:26" x14ac:dyDescent="0.2">
      <c r="A14" s="247" t="s">
        <v>11</v>
      </c>
      <c r="B14" s="249">
        <v>1828</v>
      </c>
      <c r="C14" s="249">
        <v>153</v>
      </c>
      <c r="D14" s="249"/>
      <c r="E14" s="249"/>
      <c r="F14" s="249"/>
      <c r="G14" s="249"/>
      <c r="H14" s="249"/>
      <c r="I14" s="249"/>
      <c r="J14" s="249"/>
      <c r="K14" s="249"/>
      <c r="L14" s="249"/>
      <c r="M14" s="249"/>
      <c r="N14" s="249"/>
      <c r="O14" s="249"/>
      <c r="P14" s="249"/>
      <c r="Q14" s="249"/>
      <c r="R14" s="249"/>
      <c r="S14" s="249"/>
      <c r="T14" s="249"/>
      <c r="U14" s="249"/>
      <c r="V14" s="249"/>
      <c r="W14" s="249"/>
      <c r="X14" s="249"/>
      <c r="Y14" s="249"/>
      <c r="Z14" s="249"/>
    </row>
    <row r="15" spans="1:26" x14ac:dyDescent="0.2">
      <c r="A15" s="247" t="s">
        <v>33</v>
      </c>
      <c r="B15" s="249">
        <v>575</v>
      </c>
      <c r="C15" s="249">
        <v>169</v>
      </c>
      <c r="D15" s="249"/>
      <c r="E15" s="249"/>
      <c r="F15" s="249"/>
      <c r="G15" s="249"/>
      <c r="H15" s="249"/>
      <c r="I15" s="249"/>
      <c r="J15" s="249"/>
      <c r="K15" s="249"/>
      <c r="L15" s="249"/>
      <c r="M15" s="249"/>
      <c r="N15" s="249"/>
      <c r="O15" s="249"/>
      <c r="P15" s="249"/>
      <c r="Q15" s="249"/>
      <c r="R15" s="249"/>
      <c r="S15" s="249"/>
      <c r="T15" s="249"/>
      <c r="U15" s="249"/>
      <c r="V15" s="249"/>
      <c r="W15" s="249"/>
      <c r="X15" s="249"/>
      <c r="Y15" s="249"/>
      <c r="Z15" s="249"/>
    </row>
    <row r="16" spans="1:26" x14ac:dyDescent="0.2">
      <c r="A16" s="247" t="s">
        <v>19</v>
      </c>
      <c r="B16" s="249">
        <v>6949</v>
      </c>
      <c r="C16" s="249">
        <v>185</v>
      </c>
      <c r="D16" s="249"/>
      <c r="E16" s="249"/>
      <c r="F16" s="249"/>
      <c r="G16" s="249"/>
      <c r="H16" s="249"/>
      <c r="I16" s="249"/>
      <c r="J16" s="249"/>
      <c r="K16" s="249"/>
      <c r="L16" s="249"/>
      <c r="M16" s="249"/>
      <c r="N16" s="249"/>
      <c r="O16" s="249"/>
      <c r="P16" s="249"/>
      <c r="Q16" s="249"/>
      <c r="R16" s="249"/>
      <c r="S16" s="249"/>
      <c r="T16" s="249"/>
      <c r="U16" s="249"/>
      <c r="V16" s="249"/>
      <c r="W16" s="249"/>
      <c r="X16" s="249"/>
      <c r="Y16" s="249"/>
      <c r="Z16" s="249"/>
    </row>
    <row r="17" spans="1:26" x14ac:dyDescent="0.2">
      <c r="A17" s="247" t="s">
        <v>12</v>
      </c>
      <c r="B17" s="249">
        <v>718</v>
      </c>
      <c r="C17" s="249">
        <v>195</v>
      </c>
      <c r="D17" s="249"/>
      <c r="E17" s="249"/>
      <c r="F17" s="249"/>
      <c r="G17" s="249"/>
      <c r="H17" s="249"/>
      <c r="I17" s="249"/>
      <c r="J17" s="249"/>
      <c r="K17" s="249"/>
      <c r="L17" s="249"/>
      <c r="M17" s="249"/>
      <c r="N17" s="249"/>
      <c r="O17" s="249"/>
      <c r="P17" s="249"/>
      <c r="Q17" s="249"/>
      <c r="R17" s="249"/>
      <c r="S17" s="249"/>
      <c r="T17" s="249"/>
      <c r="U17" s="249"/>
      <c r="V17" s="249"/>
      <c r="W17" s="249"/>
      <c r="X17" s="249"/>
      <c r="Y17" s="249"/>
      <c r="Z17" s="249"/>
    </row>
    <row r="18" spans="1:26" x14ac:dyDescent="0.2">
      <c r="A18" s="247" t="s">
        <v>15</v>
      </c>
      <c r="B18" s="249">
        <v>2598</v>
      </c>
      <c r="C18" s="249">
        <v>218</v>
      </c>
      <c r="D18" s="249"/>
      <c r="E18" s="249"/>
      <c r="F18" s="249"/>
      <c r="G18" s="249"/>
      <c r="H18" s="249"/>
      <c r="I18" s="249"/>
      <c r="J18" s="249"/>
      <c r="K18" s="249"/>
      <c r="L18" s="249"/>
      <c r="M18" s="249"/>
      <c r="N18" s="249"/>
      <c r="O18" s="249"/>
      <c r="P18" s="249"/>
      <c r="Q18" s="249"/>
      <c r="R18" s="249"/>
      <c r="S18" s="249"/>
      <c r="T18" s="249"/>
      <c r="U18" s="249"/>
      <c r="V18" s="249"/>
      <c r="W18" s="249"/>
      <c r="X18" s="249"/>
      <c r="Y18" s="249"/>
      <c r="Z18" s="249"/>
    </row>
    <row r="19" spans="1:26" x14ac:dyDescent="0.2">
      <c r="A19" s="247" t="s">
        <v>29</v>
      </c>
      <c r="B19" s="249">
        <v>3256</v>
      </c>
      <c r="C19" s="249">
        <v>262</v>
      </c>
      <c r="D19" s="249"/>
      <c r="E19" s="249"/>
      <c r="F19" s="249"/>
      <c r="G19" s="249"/>
      <c r="H19" s="249"/>
      <c r="I19" s="249"/>
      <c r="J19" s="249"/>
      <c r="K19" s="249"/>
      <c r="L19" s="249"/>
      <c r="M19" s="249"/>
      <c r="N19" s="249"/>
      <c r="O19" s="249"/>
      <c r="P19" s="249"/>
      <c r="Q19" s="249"/>
      <c r="R19" s="249"/>
      <c r="S19" s="249"/>
      <c r="T19" s="249"/>
      <c r="U19" s="249"/>
      <c r="V19" s="249"/>
      <c r="W19" s="249"/>
      <c r="X19" s="249"/>
      <c r="Y19" s="249"/>
      <c r="Z19" s="249"/>
    </row>
    <row r="20" spans="1:26" x14ac:dyDescent="0.2">
      <c r="A20" s="247" t="s">
        <v>25</v>
      </c>
      <c r="B20" s="249">
        <v>6608</v>
      </c>
      <c r="C20" s="249">
        <v>270</v>
      </c>
      <c r="D20" s="249"/>
      <c r="E20" s="249"/>
      <c r="F20" s="249"/>
      <c r="G20" s="249"/>
      <c r="H20" s="249"/>
      <c r="I20" s="249"/>
      <c r="J20" s="249"/>
      <c r="K20" s="249"/>
      <c r="L20" s="249"/>
      <c r="M20" s="249"/>
      <c r="N20" s="249"/>
      <c r="O20" s="249"/>
      <c r="P20" s="249"/>
      <c r="Q20" s="249"/>
      <c r="R20" s="249"/>
      <c r="S20" s="249"/>
      <c r="T20" s="249"/>
      <c r="U20" s="249"/>
      <c r="V20" s="249"/>
      <c r="W20" s="249"/>
      <c r="X20" s="249"/>
      <c r="Y20" s="249"/>
      <c r="Z20" s="249"/>
    </row>
    <row r="21" spans="1:26" x14ac:dyDescent="0.2">
      <c r="A21" s="247" t="s">
        <v>18</v>
      </c>
      <c r="B21" s="249">
        <v>4896</v>
      </c>
      <c r="C21" s="249">
        <v>362</v>
      </c>
      <c r="D21" s="249"/>
      <c r="E21" s="249"/>
      <c r="F21" s="249"/>
      <c r="G21" s="249"/>
      <c r="H21" s="249"/>
      <c r="I21" s="249"/>
      <c r="J21" s="249"/>
      <c r="K21" s="249"/>
      <c r="L21" s="249"/>
      <c r="M21" s="249"/>
      <c r="N21" s="249"/>
      <c r="O21" s="249"/>
      <c r="P21" s="249"/>
      <c r="Q21" s="249"/>
      <c r="R21" s="249"/>
      <c r="S21" s="249"/>
      <c r="T21" s="249"/>
      <c r="U21" s="249"/>
      <c r="V21" s="249"/>
      <c r="W21" s="249"/>
      <c r="X21" s="249"/>
      <c r="Y21" s="249"/>
      <c r="Z21" s="249"/>
    </row>
    <row r="22" spans="1:26" x14ac:dyDescent="0.2">
      <c r="A22" s="247" t="s">
        <v>32</v>
      </c>
      <c r="B22" s="249">
        <v>804</v>
      </c>
      <c r="C22" s="249">
        <v>405</v>
      </c>
      <c r="D22" s="249"/>
      <c r="E22" s="249"/>
      <c r="F22" s="249"/>
      <c r="G22" s="249"/>
      <c r="H22" s="249"/>
      <c r="I22" s="249"/>
      <c r="J22" s="249"/>
      <c r="K22" s="249"/>
      <c r="L22" s="249"/>
      <c r="M22" s="249"/>
      <c r="N22" s="249"/>
      <c r="O22" s="249"/>
      <c r="P22" s="249"/>
      <c r="Q22" s="249"/>
      <c r="R22" s="249"/>
      <c r="S22" s="249"/>
      <c r="T22" s="249"/>
      <c r="U22" s="249"/>
      <c r="V22" s="249"/>
      <c r="W22" s="249"/>
      <c r="X22" s="249"/>
      <c r="Y22" s="249"/>
      <c r="Z22" s="249"/>
    </row>
    <row r="23" spans="1:26" x14ac:dyDescent="0.2">
      <c r="A23" s="247" t="s">
        <v>23</v>
      </c>
      <c r="B23" s="249">
        <v>970</v>
      </c>
      <c r="C23" s="249">
        <v>466</v>
      </c>
      <c r="D23" s="249"/>
      <c r="E23" s="249"/>
      <c r="F23" s="249"/>
      <c r="G23" s="249"/>
      <c r="H23" s="249"/>
      <c r="I23" s="249"/>
      <c r="J23" s="249"/>
      <c r="K23" s="249"/>
      <c r="L23" s="249"/>
      <c r="M23" s="249"/>
      <c r="N23" s="249"/>
      <c r="O23" s="249"/>
      <c r="P23" s="249"/>
      <c r="Q23" s="249"/>
      <c r="R23" s="249"/>
      <c r="S23" s="249"/>
      <c r="T23" s="249"/>
      <c r="U23" s="249"/>
      <c r="V23" s="249"/>
      <c r="W23" s="249"/>
      <c r="X23" s="249"/>
      <c r="Y23" s="249"/>
      <c r="Z23" s="249"/>
    </row>
    <row r="24" spans="1:26" x14ac:dyDescent="0.2">
      <c r="A24" s="247" t="s">
        <v>10</v>
      </c>
      <c r="B24" s="249">
        <v>901</v>
      </c>
      <c r="C24" s="249">
        <v>473</v>
      </c>
      <c r="D24" s="249"/>
      <c r="E24" s="249"/>
      <c r="F24" s="249"/>
      <c r="G24" s="249"/>
      <c r="H24" s="249"/>
      <c r="I24" s="249"/>
      <c r="J24" s="249"/>
      <c r="K24" s="249"/>
      <c r="L24" s="249"/>
      <c r="M24" s="249"/>
      <c r="N24" s="249"/>
      <c r="O24" s="249"/>
      <c r="P24" s="249"/>
      <c r="Q24" s="249"/>
      <c r="R24" s="249"/>
      <c r="S24" s="249"/>
      <c r="T24" s="249"/>
      <c r="U24" s="249"/>
      <c r="V24" s="249"/>
      <c r="W24" s="249"/>
      <c r="X24" s="249"/>
      <c r="Y24" s="249"/>
      <c r="Z24" s="249"/>
    </row>
    <row r="25" spans="1:26" x14ac:dyDescent="0.2">
      <c r="A25" s="247" t="s">
        <v>27</v>
      </c>
      <c r="B25" s="249">
        <v>2201</v>
      </c>
      <c r="C25" s="249">
        <v>499</v>
      </c>
      <c r="D25" s="249"/>
      <c r="E25" s="249"/>
      <c r="F25" s="249"/>
      <c r="G25" s="249"/>
      <c r="H25" s="249"/>
      <c r="I25" s="249"/>
      <c r="J25" s="249"/>
      <c r="K25" s="249"/>
      <c r="L25" s="249"/>
      <c r="M25" s="249"/>
      <c r="N25" s="249"/>
      <c r="O25" s="249"/>
      <c r="P25" s="249"/>
      <c r="Q25" s="249"/>
      <c r="R25" s="249"/>
      <c r="S25" s="249"/>
      <c r="T25" s="249"/>
      <c r="U25" s="249"/>
      <c r="V25" s="249"/>
      <c r="W25" s="249"/>
      <c r="X25" s="249"/>
      <c r="Y25" s="249"/>
      <c r="Z25" s="249"/>
    </row>
    <row r="26" spans="1:26" x14ac:dyDescent="0.2">
      <c r="A26" s="247" t="s">
        <v>22</v>
      </c>
      <c r="B26" s="249">
        <v>4263</v>
      </c>
      <c r="C26" s="249">
        <v>526</v>
      </c>
      <c r="D26" s="249"/>
      <c r="E26" s="249"/>
      <c r="F26" s="249"/>
      <c r="G26" s="249"/>
      <c r="H26" s="249"/>
      <c r="I26" s="249"/>
      <c r="J26" s="249"/>
      <c r="K26" s="249"/>
      <c r="L26" s="249"/>
      <c r="M26" s="249"/>
      <c r="N26" s="249"/>
      <c r="O26" s="249"/>
      <c r="P26" s="249"/>
      <c r="Q26" s="249"/>
      <c r="R26" s="249"/>
      <c r="S26" s="249"/>
      <c r="T26" s="249"/>
      <c r="U26" s="249"/>
      <c r="V26" s="249"/>
      <c r="W26" s="249"/>
      <c r="X26" s="249"/>
      <c r="Y26" s="249"/>
      <c r="Z26" s="249"/>
    </row>
    <row r="27" spans="1:26" x14ac:dyDescent="0.2">
      <c r="A27" s="247" t="s">
        <v>20</v>
      </c>
      <c r="B27" s="249">
        <v>1135</v>
      </c>
      <c r="C27" s="249">
        <v>602</v>
      </c>
      <c r="D27" s="249"/>
      <c r="E27" s="249"/>
      <c r="F27" s="249"/>
      <c r="G27" s="249"/>
      <c r="H27" s="249"/>
      <c r="I27" s="249"/>
      <c r="J27" s="249"/>
      <c r="K27" s="249"/>
      <c r="L27" s="249"/>
      <c r="M27" s="249"/>
      <c r="N27" s="249"/>
      <c r="O27" s="249"/>
      <c r="P27" s="249"/>
      <c r="Q27" s="249"/>
      <c r="R27" s="249"/>
      <c r="S27" s="249"/>
      <c r="T27" s="249"/>
      <c r="U27" s="249"/>
      <c r="V27" s="249"/>
      <c r="W27" s="249"/>
      <c r="X27" s="249"/>
      <c r="Y27" s="249"/>
      <c r="Z27" s="249"/>
    </row>
    <row r="28" spans="1:26" x14ac:dyDescent="0.2">
      <c r="A28" s="247" t="s">
        <v>8</v>
      </c>
      <c r="B28" s="249">
        <v>6008</v>
      </c>
      <c r="C28" s="249">
        <v>610</v>
      </c>
      <c r="D28" s="249"/>
      <c r="E28" s="249"/>
      <c r="F28" s="249"/>
      <c r="G28" s="249"/>
      <c r="H28" s="249"/>
      <c r="I28" s="249"/>
      <c r="J28" s="249"/>
      <c r="K28" s="249"/>
      <c r="L28" s="249"/>
      <c r="M28" s="249"/>
      <c r="N28" s="249"/>
      <c r="O28" s="249"/>
      <c r="P28" s="249"/>
      <c r="Q28" s="249"/>
      <c r="R28" s="249"/>
      <c r="S28" s="249"/>
      <c r="T28" s="249"/>
      <c r="U28" s="249"/>
      <c r="V28" s="249"/>
      <c r="W28" s="249"/>
      <c r="X28" s="249"/>
      <c r="Y28" s="249"/>
      <c r="Z28" s="249"/>
    </row>
    <row r="29" spans="1:26" x14ac:dyDescent="0.2">
      <c r="A29" s="247" t="s">
        <v>26</v>
      </c>
      <c r="B29" s="249">
        <v>4854</v>
      </c>
      <c r="C29" s="249">
        <v>703</v>
      </c>
      <c r="D29" s="249"/>
      <c r="E29" s="249"/>
      <c r="F29" s="249"/>
      <c r="G29" s="249"/>
      <c r="H29" s="249"/>
      <c r="I29" s="249"/>
      <c r="J29" s="249"/>
      <c r="K29" s="249"/>
      <c r="L29" s="249"/>
      <c r="M29" s="249"/>
      <c r="N29" s="249"/>
      <c r="O29" s="249"/>
      <c r="P29" s="249"/>
      <c r="Q29" s="249"/>
      <c r="R29" s="249"/>
      <c r="S29" s="249"/>
      <c r="T29" s="249"/>
      <c r="U29" s="249"/>
      <c r="V29" s="249"/>
      <c r="W29" s="249"/>
      <c r="X29" s="249"/>
      <c r="Y29" s="249"/>
      <c r="Z29" s="249"/>
    </row>
    <row r="30" spans="1:26" x14ac:dyDescent="0.2">
      <c r="A30" s="247" t="s">
        <v>17</v>
      </c>
      <c r="B30" s="249">
        <v>7385</v>
      </c>
      <c r="C30" s="249">
        <v>794</v>
      </c>
      <c r="D30" s="249"/>
      <c r="E30" s="249"/>
      <c r="F30" s="249"/>
      <c r="G30" s="249"/>
      <c r="H30" s="249"/>
      <c r="I30" s="249"/>
      <c r="J30" s="249"/>
      <c r="K30" s="249"/>
      <c r="L30" s="249"/>
      <c r="M30" s="249"/>
      <c r="N30" s="249"/>
      <c r="O30" s="249"/>
      <c r="P30" s="249"/>
      <c r="Q30" s="249"/>
      <c r="R30" s="249"/>
      <c r="S30" s="249"/>
      <c r="T30" s="249"/>
      <c r="U30" s="249"/>
      <c r="V30" s="249"/>
      <c r="W30" s="249"/>
      <c r="X30" s="249"/>
      <c r="Y30" s="249"/>
      <c r="Z30" s="249"/>
    </row>
    <row r="31" spans="1:26" x14ac:dyDescent="0.2">
      <c r="A31" s="247" t="s">
        <v>7</v>
      </c>
      <c r="B31" s="249">
        <v>5583</v>
      </c>
      <c r="C31" s="249">
        <v>835</v>
      </c>
      <c r="D31" s="249"/>
      <c r="E31" s="249"/>
      <c r="F31" s="249"/>
      <c r="G31" s="249"/>
      <c r="H31" s="249"/>
      <c r="I31" s="249"/>
      <c r="J31" s="249"/>
      <c r="K31" s="249"/>
      <c r="L31" s="249"/>
      <c r="M31" s="249"/>
      <c r="N31" s="249"/>
      <c r="O31" s="249"/>
      <c r="P31" s="249"/>
      <c r="Q31" s="249"/>
      <c r="R31" s="249"/>
      <c r="S31" s="249"/>
      <c r="T31" s="249"/>
      <c r="U31" s="249"/>
      <c r="V31" s="249"/>
      <c r="W31" s="249"/>
      <c r="X31" s="249"/>
      <c r="Y31" s="249"/>
      <c r="Z31" s="249"/>
    </row>
    <row r="32" spans="1:26" x14ac:dyDescent="0.2">
      <c r="A32" s="247" t="s">
        <v>16</v>
      </c>
      <c r="B32" s="249">
        <v>350</v>
      </c>
      <c r="C32" s="249">
        <v>903</v>
      </c>
      <c r="D32" s="249"/>
      <c r="E32" s="249"/>
      <c r="F32" s="249"/>
      <c r="G32" s="249"/>
      <c r="H32" s="249"/>
      <c r="I32" s="249"/>
      <c r="J32" s="249"/>
      <c r="K32" s="249"/>
      <c r="L32" s="249"/>
      <c r="M32" s="249"/>
      <c r="N32" s="249"/>
      <c r="O32" s="249"/>
      <c r="P32" s="249"/>
      <c r="Q32" s="249"/>
      <c r="R32" s="249"/>
      <c r="S32" s="249"/>
      <c r="T32" s="249"/>
      <c r="U32" s="249"/>
      <c r="V32" s="249"/>
      <c r="W32" s="249"/>
      <c r="X32" s="249"/>
      <c r="Y32" s="249"/>
      <c r="Z32" s="249"/>
    </row>
    <row r="33" spans="1:32" x14ac:dyDescent="0.2">
      <c r="A33" s="247" t="s">
        <v>14</v>
      </c>
      <c r="B33" s="249">
        <v>1032</v>
      </c>
      <c r="C33" s="249">
        <v>933</v>
      </c>
      <c r="D33" s="249"/>
      <c r="E33" s="249"/>
      <c r="F33" s="249"/>
      <c r="G33" s="249"/>
      <c r="H33" s="249"/>
      <c r="I33" s="249"/>
      <c r="J33" s="249"/>
      <c r="K33" s="249"/>
      <c r="L33" s="249"/>
      <c r="M33" s="249"/>
      <c r="N33" s="249"/>
      <c r="O33" s="249"/>
      <c r="P33" s="249"/>
      <c r="Q33" s="249"/>
      <c r="R33" s="249"/>
      <c r="S33" s="249"/>
      <c r="T33" s="249"/>
      <c r="U33" s="249"/>
      <c r="V33" s="249"/>
      <c r="W33" s="249"/>
      <c r="X33" s="249"/>
      <c r="Y33" s="249"/>
      <c r="Z33" s="249"/>
    </row>
    <row r="34" spans="1:32" x14ac:dyDescent="0.2">
      <c r="A34" s="247" t="s">
        <v>3</v>
      </c>
      <c r="B34" s="249">
        <v>1132</v>
      </c>
      <c r="C34" s="249">
        <v>957</v>
      </c>
      <c r="D34" s="249"/>
      <c r="E34" s="249"/>
      <c r="F34" s="249"/>
      <c r="G34" s="249"/>
      <c r="H34" s="249"/>
      <c r="I34" s="249"/>
      <c r="J34" s="249"/>
      <c r="K34" s="249"/>
      <c r="L34" s="249"/>
      <c r="M34" s="249"/>
      <c r="N34" s="249"/>
      <c r="O34" s="249"/>
      <c r="P34" s="249"/>
      <c r="Q34" s="249"/>
      <c r="R34" s="249"/>
      <c r="S34" s="249"/>
      <c r="T34" s="249"/>
      <c r="U34" s="249"/>
      <c r="V34" s="249"/>
      <c r="W34" s="249"/>
      <c r="X34" s="249"/>
      <c r="Y34" s="249"/>
      <c r="Z34" s="249"/>
    </row>
    <row r="35" spans="1:32" x14ac:dyDescent="0.2">
      <c r="A35" s="247" t="s">
        <v>31</v>
      </c>
      <c r="B35" s="249">
        <v>31148</v>
      </c>
      <c r="C35" s="249">
        <v>1343</v>
      </c>
      <c r="D35" s="249"/>
      <c r="E35" s="249"/>
      <c r="F35" s="249"/>
      <c r="G35" s="249"/>
      <c r="H35" s="249"/>
      <c r="I35" s="249"/>
      <c r="J35" s="249"/>
      <c r="K35" s="249"/>
      <c r="L35" s="249"/>
      <c r="M35" s="249"/>
      <c r="N35" s="249"/>
      <c r="O35" s="249"/>
      <c r="P35" s="249"/>
      <c r="Q35" s="249"/>
      <c r="R35" s="249"/>
      <c r="S35" s="249"/>
      <c r="T35" s="249"/>
      <c r="U35" s="249"/>
      <c r="V35" s="249"/>
      <c r="W35" s="249"/>
      <c r="X35" s="249"/>
      <c r="Y35" s="249"/>
      <c r="Z35" s="249"/>
    </row>
    <row r="36" spans="1:32" x14ac:dyDescent="0.2">
      <c r="A36" s="247" t="s">
        <v>13</v>
      </c>
      <c r="B36" s="249">
        <v>1157</v>
      </c>
      <c r="C36" s="249">
        <v>1459</v>
      </c>
      <c r="D36" s="249"/>
      <c r="E36" s="249"/>
      <c r="F36" s="249"/>
      <c r="G36" s="249"/>
      <c r="H36" s="249"/>
      <c r="I36" s="249"/>
      <c r="J36" s="249"/>
      <c r="K36" s="249"/>
      <c r="L36" s="249"/>
      <c r="M36" s="249"/>
      <c r="N36" s="249"/>
      <c r="O36" s="249"/>
      <c r="P36" s="249"/>
      <c r="Q36" s="249"/>
      <c r="R36" s="249"/>
      <c r="S36" s="249"/>
      <c r="T36" s="249"/>
      <c r="U36" s="249"/>
      <c r="V36" s="249"/>
      <c r="W36" s="249"/>
      <c r="X36" s="249"/>
      <c r="Y36" s="249"/>
      <c r="Z36" s="249"/>
    </row>
    <row r="37" spans="1:32" x14ac:dyDescent="0.2">
      <c r="A37" s="247" t="s">
        <v>9</v>
      </c>
      <c r="B37" s="249">
        <v>4872</v>
      </c>
      <c r="C37" s="249">
        <v>2494</v>
      </c>
      <c r="D37" s="249"/>
      <c r="E37" s="249"/>
      <c r="F37" s="249"/>
      <c r="G37" s="249"/>
      <c r="H37" s="249"/>
      <c r="I37" s="249"/>
      <c r="J37" s="249"/>
      <c r="K37" s="249"/>
      <c r="L37" s="249"/>
      <c r="M37" s="249"/>
      <c r="N37" s="249"/>
      <c r="O37" s="249"/>
      <c r="P37" s="249"/>
      <c r="Q37" s="249"/>
      <c r="R37" s="249"/>
      <c r="S37" s="249"/>
      <c r="T37" s="249"/>
      <c r="U37" s="249"/>
      <c r="V37" s="249"/>
      <c r="W37" s="249"/>
      <c r="X37" s="249"/>
      <c r="Y37" s="249"/>
      <c r="Z37" s="249"/>
    </row>
    <row r="38" spans="1:32" x14ac:dyDescent="0.2">
      <c r="A38" s="247" t="s">
        <v>0</v>
      </c>
      <c r="B38" s="249">
        <v>17158</v>
      </c>
      <c r="C38" s="249">
        <v>3696</v>
      </c>
      <c r="D38" s="249"/>
      <c r="E38" s="249"/>
      <c r="F38" s="249"/>
      <c r="G38" s="249"/>
      <c r="H38" s="249"/>
      <c r="I38" s="249"/>
      <c r="J38" s="249"/>
      <c r="K38" s="249"/>
      <c r="L38" s="249"/>
      <c r="M38" s="249"/>
      <c r="N38" s="249"/>
      <c r="O38" s="249"/>
      <c r="P38" s="249"/>
      <c r="Q38" s="249"/>
      <c r="R38" s="249"/>
      <c r="S38" s="249"/>
      <c r="T38" s="249"/>
      <c r="U38" s="249"/>
      <c r="V38" s="249"/>
      <c r="W38" s="249"/>
      <c r="X38" s="249"/>
      <c r="Y38" s="249"/>
      <c r="Z38" s="249"/>
      <c r="AE38" s="416"/>
      <c r="AF38" s="417"/>
    </row>
    <row r="39" spans="1:32" x14ac:dyDescent="0.2">
      <c r="A39" s="247" t="s">
        <v>1</v>
      </c>
      <c r="B39" s="249">
        <v>130872</v>
      </c>
      <c r="C39" s="249">
        <f t="shared" ref="C39" si="0">SUM(C7:C38)</f>
        <v>20135</v>
      </c>
      <c r="D39" s="249"/>
      <c r="E39" s="249"/>
      <c r="F39" s="249"/>
      <c r="G39" s="249"/>
      <c r="H39" s="249"/>
      <c r="I39" s="249"/>
      <c r="J39" s="249"/>
      <c r="K39" s="249"/>
      <c r="L39" s="249"/>
      <c r="M39" s="249"/>
      <c r="N39" s="249"/>
      <c r="O39" s="249"/>
      <c r="P39" s="249"/>
      <c r="Q39" s="249"/>
      <c r="R39" s="249"/>
      <c r="S39" s="249"/>
      <c r="T39" s="249"/>
      <c r="U39" s="249"/>
      <c r="V39" s="249"/>
      <c r="W39" s="249"/>
      <c r="X39" s="249"/>
      <c r="Y39" s="249"/>
      <c r="Z39" s="249"/>
    </row>
    <row r="40" spans="1:32" x14ac:dyDescent="0.2">
      <c r="C40" s="416"/>
      <c r="Z40" s="417"/>
    </row>
    <row r="43" spans="1:32" x14ac:dyDescent="0.2">
      <c r="B43" s="249"/>
      <c r="C43" s="249"/>
      <c r="D43" s="417"/>
      <c r="E43" s="417"/>
      <c r="H43" s="417"/>
    </row>
    <row r="44" spans="1:32" x14ac:dyDescent="0.2">
      <c r="B44" s="249"/>
      <c r="C44" s="249"/>
      <c r="D44" s="417"/>
      <c r="E44" s="417"/>
      <c r="H44" s="417"/>
    </row>
    <row r="45" spans="1:32" x14ac:dyDescent="0.2">
      <c r="B45" s="249"/>
      <c r="C45" s="249"/>
      <c r="D45" s="417"/>
      <c r="E45" s="417"/>
      <c r="H45" s="417"/>
    </row>
    <row r="46" spans="1:32" x14ac:dyDescent="0.2">
      <c r="B46" s="249"/>
      <c r="C46" s="249"/>
      <c r="D46" s="417"/>
      <c r="E46" s="417"/>
      <c r="H46" s="417"/>
    </row>
    <row r="47" spans="1:32" x14ac:dyDescent="0.2">
      <c r="B47" s="249"/>
      <c r="C47" s="249"/>
      <c r="D47" s="417"/>
      <c r="E47" s="417"/>
      <c r="H47" s="417"/>
    </row>
    <row r="48" spans="1:32" x14ac:dyDescent="0.2">
      <c r="B48" s="249"/>
      <c r="C48" s="249"/>
      <c r="D48" s="417"/>
      <c r="E48" s="417"/>
      <c r="H48" s="417"/>
    </row>
    <row r="49" spans="2:8" x14ac:dyDescent="0.2">
      <c r="B49" s="249"/>
      <c r="C49" s="249"/>
      <c r="D49" s="417"/>
      <c r="E49" s="417"/>
      <c r="H49" s="417"/>
    </row>
    <row r="50" spans="2:8" x14ac:dyDescent="0.2">
      <c r="B50" s="249"/>
      <c r="C50" s="249"/>
      <c r="D50" s="417"/>
      <c r="E50" s="417"/>
      <c r="H50" s="417"/>
    </row>
    <row r="51" spans="2:8" x14ac:dyDescent="0.2">
      <c r="B51" s="249"/>
      <c r="C51" s="249"/>
      <c r="D51" s="417"/>
      <c r="E51" s="417"/>
      <c r="H51" s="417"/>
    </row>
    <row r="52" spans="2:8" x14ac:dyDescent="0.2">
      <c r="B52" s="249"/>
      <c r="C52" s="249"/>
      <c r="D52" s="417"/>
      <c r="E52" s="417"/>
      <c r="H52" s="417"/>
    </row>
    <row r="53" spans="2:8" x14ac:dyDescent="0.2">
      <c r="B53" s="249"/>
      <c r="C53" s="249"/>
      <c r="D53" s="417"/>
      <c r="E53" s="417"/>
      <c r="H53" s="417"/>
    </row>
    <row r="54" spans="2:8" x14ac:dyDescent="0.2">
      <c r="B54" s="249"/>
      <c r="C54" s="249"/>
      <c r="D54" s="417"/>
      <c r="E54" s="417"/>
      <c r="H54" s="417"/>
    </row>
    <row r="55" spans="2:8" x14ac:dyDescent="0.2">
      <c r="B55" s="249"/>
      <c r="C55" s="249"/>
      <c r="D55" s="417"/>
      <c r="E55" s="417"/>
      <c r="H55" s="417"/>
    </row>
    <row r="56" spans="2:8" x14ac:dyDescent="0.2">
      <c r="B56" s="249"/>
      <c r="C56" s="249"/>
      <c r="D56" s="417"/>
      <c r="E56" s="417"/>
      <c r="H56" s="417"/>
    </row>
    <row r="57" spans="2:8" x14ac:dyDescent="0.2">
      <c r="B57" s="249"/>
      <c r="C57" s="249"/>
      <c r="D57" s="417"/>
      <c r="E57" s="417"/>
      <c r="H57" s="417"/>
    </row>
    <row r="58" spans="2:8" x14ac:dyDescent="0.2">
      <c r="B58" s="249"/>
      <c r="C58" s="249"/>
      <c r="D58" s="417"/>
      <c r="E58" s="417"/>
      <c r="H58" s="417"/>
    </row>
    <row r="59" spans="2:8" x14ac:dyDescent="0.2">
      <c r="B59" s="249"/>
      <c r="C59" s="249"/>
      <c r="D59" s="417"/>
      <c r="E59" s="417"/>
      <c r="H59" s="417"/>
    </row>
    <row r="60" spans="2:8" x14ac:dyDescent="0.2">
      <c r="B60" s="249"/>
      <c r="C60" s="249"/>
      <c r="D60" s="417"/>
      <c r="E60" s="417"/>
      <c r="H60" s="417"/>
    </row>
    <row r="61" spans="2:8" x14ac:dyDescent="0.2">
      <c r="B61" s="249"/>
      <c r="C61" s="249"/>
      <c r="D61" s="417"/>
      <c r="E61" s="417"/>
      <c r="H61" s="417"/>
    </row>
    <row r="62" spans="2:8" x14ac:dyDescent="0.2">
      <c r="B62" s="249"/>
      <c r="C62" s="249"/>
      <c r="D62" s="417"/>
      <c r="E62" s="417"/>
      <c r="H62" s="417"/>
    </row>
    <row r="63" spans="2:8" x14ac:dyDescent="0.2">
      <c r="B63" s="249"/>
      <c r="C63" s="249"/>
      <c r="D63" s="417"/>
      <c r="E63" s="417"/>
      <c r="H63" s="417"/>
    </row>
    <row r="64" spans="2:8" x14ac:dyDescent="0.2">
      <c r="B64" s="249"/>
      <c r="C64" s="249"/>
      <c r="D64" s="417"/>
      <c r="E64" s="417"/>
      <c r="H64" s="417"/>
    </row>
    <row r="65" spans="2:8" x14ac:dyDescent="0.2">
      <c r="B65" s="249"/>
      <c r="C65" s="249"/>
      <c r="D65" s="417"/>
      <c r="E65" s="417"/>
      <c r="H65" s="417"/>
    </row>
    <row r="66" spans="2:8" x14ac:dyDescent="0.2">
      <c r="B66" s="249"/>
      <c r="C66" s="249"/>
      <c r="D66" s="417"/>
      <c r="E66" s="417"/>
      <c r="H66" s="417"/>
    </row>
    <row r="67" spans="2:8" x14ac:dyDescent="0.2">
      <c r="B67" s="249"/>
      <c r="C67" s="249"/>
      <c r="D67" s="417"/>
      <c r="E67" s="417"/>
      <c r="H67" s="417"/>
    </row>
    <row r="68" spans="2:8" x14ac:dyDescent="0.2">
      <c r="B68" s="249"/>
      <c r="C68" s="249"/>
      <c r="D68" s="417"/>
      <c r="E68" s="417"/>
      <c r="H68" s="417"/>
    </row>
    <row r="69" spans="2:8" x14ac:dyDescent="0.2">
      <c r="B69" s="249"/>
      <c r="C69" s="249"/>
      <c r="D69" s="417"/>
      <c r="E69" s="417"/>
      <c r="H69" s="417"/>
    </row>
    <row r="70" spans="2:8" x14ac:dyDescent="0.2">
      <c r="B70" s="249"/>
      <c r="C70" s="249"/>
      <c r="D70" s="417"/>
      <c r="E70" s="417"/>
      <c r="H70" s="417"/>
    </row>
    <row r="71" spans="2:8" x14ac:dyDescent="0.2">
      <c r="B71" s="249"/>
      <c r="C71" s="249"/>
      <c r="D71" s="417"/>
      <c r="E71" s="417"/>
      <c r="H71" s="417"/>
    </row>
    <row r="72" spans="2:8" x14ac:dyDescent="0.2">
      <c r="B72" s="249"/>
      <c r="C72" s="249"/>
      <c r="D72" s="417"/>
      <c r="E72" s="417"/>
      <c r="H72" s="417"/>
    </row>
    <row r="73" spans="2:8" x14ac:dyDescent="0.2">
      <c r="B73" s="249"/>
      <c r="C73" s="249"/>
      <c r="D73" s="417"/>
      <c r="E73" s="417"/>
      <c r="H73" s="417"/>
    </row>
    <row r="74" spans="2:8" x14ac:dyDescent="0.2">
      <c r="B74" s="249"/>
      <c r="C74" s="249"/>
      <c r="D74" s="417"/>
      <c r="E74" s="417"/>
      <c r="H74" s="417"/>
    </row>
    <row r="75" spans="2:8" x14ac:dyDescent="0.2">
      <c r="B75" s="249"/>
      <c r="C75" s="249"/>
      <c r="D75" s="417"/>
      <c r="E75" s="417"/>
    </row>
    <row r="82" spans="2:2" x14ac:dyDescent="0.2">
      <c r="B82" s="249"/>
    </row>
    <row r="83" spans="2:2" x14ac:dyDescent="0.2">
      <c r="B83" s="249"/>
    </row>
    <row r="84" spans="2:2" x14ac:dyDescent="0.2">
      <c r="B84" s="249"/>
    </row>
    <row r="85" spans="2:2" x14ac:dyDescent="0.2">
      <c r="B85" s="249"/>
    </row>
    <row r="86" spans="2:2" x14ac:dyDescent="0.2">
      <c r="B86" s="249"/>
    </row>
    <row r="87" spans="2:2" x14ac:dyDescent="0.2">
      <c r="B87" s="249"/>
    </row>
    <row r="88" spans="2:2" x14ac:dyDescent="0.2">
      <c r="B88" s="249"/>
    </row>
    <row r="89" spans="2:2" x14ac:dyDescent="0.2">
      <c r="B89" s="249"/>
    </row>
    <row r="90" spans="2:2" x14ac:dyDescent="0.2">
      <c r="B90" s="249"/>
    </row>
    <row r="91" spans="2:2" x14ac:dyDescent="0.2">
      <c r="B91" s="249"/>
    </row>
    <row r="92" spans="2:2" x14ac:dyDescent="0.2">
      <c r="B92" s="249"/>
    </row>
    <row r="93" spans="2:2" x14ac:dyDescent="0.2">
      <c r="B93" s="249"/>
    </row>
    <row r="94" spans="2:2" x14ac:dyDescent="0.2">
      <c r="B94" s="249"/>
    </row>
    <row r="95" spans="2:2" x14ac:dyDescent="0.2">
      <c r="B95" s="249"/>
    </row>
    <row r="96" spans="2:2" x14ac:dyDescent="0.2">
      <c r="B96" s="249"/>
    </row>
    <row r="97" spans="2:2" x14ac:dyDescent="0.2">
      <c r="B97" s="249"/>
    </row>
    <row r="98" spans="2:2" x14ac:dyDescent="0.2">
      <c r="B98" s="249"/>
    </row>
    <row r="99" spans="2:2" x14ac:dyDescent="0.2">
      <c r="B99" s="249"/>
    </row>
    <row r="100" spans="2:2" x14ac:dyDescent="0.2">
      <c r="B100" s="249"/>
    </row>
    <row r="101" spans="2:2" x14ac:dyDescent="0.2">
      <c r="B101" s="249"/>
    </row>
    <row r="102" spans="2:2" x14ac:dyDescent="0.2">
      <c r="B102" s="249"/>
    </row>
    <row r="103" spans="2:2" x14ac:dyDescent="0.2">
      <c r="B103" s="249"/>
    </row>
    <row r="104" spans="2:2" x14ac:dyDescent="0.2">
      <c r="B104" s="249"/>
    </row>
    <row r="105" spans="2:2" x14ac:dyDescent="0.2">
      <c r="B105" s="249"/>
    </row>
    <row r="106" spans="2:2" x14ac:dyDescent="0.2">
      <c r="B106" s="249"/>
    </row>
    <row r="107" spans="2:2" x14ac:dyDescent="0.2">
      <c r="B107" s="249"/>
    </row>
    <row r="108" spans="2:2" x14ac:dyDescent="0.2">
      <c r="B108" s="249"/>
    </row>
    <row r="109" spans="2:2" x14ac:dyDescent="0.2">
      <c r="B109" s="249"/>
    </row>
    <row r="110" spans="2:2" x14ac:dyDescent="0.2">
      <c r="B110" s="249"/>
    </row>
    <row r="111" spans="2:2" x14ac:dyDescent="0.2">
      <c r="B111" s="249"/>
    </row>
    <row r="112" spans="2:2" x14ac:dyDescent="0.2">
      <c r="B112" s="249"/>
    </row>
    <row r="113" spans="1:3" x14ac:dyDescent="0.2">
      <c r="B113" s="249"/>
    </row>
    <row r="114" spans="1:3" x14ac:dyDescent="0.2">
      <c r="B114" s="249"/>
    </row>
    <row r="117" spans="1:3" x14ac:dyDescent="0.2">
      <c r="A117" s="247" t="s">
        <v>342</v>
      </c>
      <c r="B117" s="247" t="s">
        <v>1080</v>
      </c>
      <c r="C117" s="247" t="s">
        <v>1103</v>
      </c>
    </row>
    <row r="118" spans="1:3" x14ac:dyDescent="0.2">
      <c r="A118" s="247" t="s">
        <v>30</v>
      </c>
      <c r="B118" s="247">
        <v>147</v>
      </c>
      <c r="C118" s="417">
        <v>1.1232349165596919E-3</v>
      </c>
    </row>
    <row r="119" spans="1:3" x14ac:dyDescent="0.2">
      <c r="A119" s="247" t="s">
        <v>16</v>
      </c>
      <c r="B119" s="247">
        <v>350</v>
      </c>
      <c r="C119" s="417">
        <v>2.6743688489516476E-3</v>
      </c>
    </row>
    <row r="120" spans="1:3" x14ac:dyDescent="0.2">
      <c r="A120" s="247" t="s">
        <v>5</v>
      </c>
      <c r="B120" s="247">
        <v>392</v>
      </c>
      <c r="C120" s="417">
        <v>2.995293110825845E-3</v>
      </c>
    </row>
    <row r="121" spans="1:3" x14ac:dyDescent="0.2">
      <c r="A121" s="247" t="s">
        <v>33</v>
      </c>
      <c r="B121" s="247">
        <v>575</v>
      </c>
      <c r="C121" s="417">
        <v>4.3936059661348493E-3</v>
      </c>
    </row>
    <row r="122" spans="1:3" x14ac:dyDescent="0.2">
      <c r="A122" s="247" t="s">
        <v>6</v>
      </c>
      <c r="B122" s="247">
        <v>587</v>
      </c>
      <c r="C122" s="417">
        <v>4.48529861238462E-3</v>
      </c>
    </row>
    <row r="123" spans="1:3" x14ac:dyDescent="0.2">
      <c r="A123" s="247" t="s">
        <v>12</v>
      </c>
      <c r="B123" s="247">
        <v>718</v>
      </c>
      <c r="C123" s="417">
        <v>5.4862766672779508E-3</v>
      </c>
    </row>
    <row r="124" spans="1:3" x14ac:dyDescent="0.2">
      <c r="A124" s="247" t="s">
        <v>32</v>
      </c>
      <c r="B124" s="247">
        <v>804</v>
      </c>
      <c r="C124" s="417">
        <v>6.1434072987346412E-3</v>
      </c>
    </row>
    <row r="125" spans="1:3" x14ac:dyDescent="0.2">
      <c r="A125" s="247" t="s">
        <v>10</v>
      </c>
      <c r="B125" s="247">
        <v>901</v>
      </c>
      <c r="C125" s="417">
        <v>6.8845895225869555E-3</v>
      </c>
    </row>
    <row r="126" spans="1:3" x14ac:dyDescent="0.2">
      <c r="A126" s="247" t="s">
        <v>23</v>
      </c>
      <c r="B126" s="247">
        <v>970</v>
      </c>
      <c r="C126" s="417">
        <v>7.4118222385231372E-3</v>
      </c>
    </row>
    <row r="127" spans="1:3" x14ac:dyDescent="0.2">
      <c r="A127" s="247" t="s">
        <v>14</v>
      </c>
      <c r="B127" s="247">
        <v>1032</v>
      </c>
      <c r="C127" s="417">
        <v>7.8855675774802854E-3</v>
      </c>
    </row>
    <row r="128" spans="1:3" x14ac:dyDescent="0.2">
      <c r="A128" s="247" t="s">
        <v>3</v>
      </c>
      <c r="B128" s="247">
        <v>1132</v>
      </c>
      <c r="C128" s="417">
        <v>8.6496729628950421E-3</v>
      </c>
    </row>
    <row r="129" spans="1:3" x14ac:dyDescent="0.2">
      <c r="A129" s="247" t="s">
        <v>20</v>
      </c>
      <c r="B129" s="247">
        <v>1135</v>
      </c>
      <c r="C129" s="417">
        <v>8.6725961244574854E-3</v>
      </c>
    </row>
    <row r="130" spans="1:3" x14ac:dyDescent="0.2">
      <c r="A130" s="247" t="s">
        <v>13</v>
      </c>
      <c r="B130" s="247">
        <v>1157</v>
      </c>
      <c r="C130" s="417">
        <v>8.8406993092487313E-3</v>
      </c>
    </row>
    <row r="131" spans="1:3" x14ac:dyDescent="0.2">
      <c r="A131" s="247" t="s">
        <v>24</v>
      </c>
      <c r="B131" s="247">
        <v>1466</v>
      </c>
      <c r="C131" s="417">
        <v>1.120178495018033E-2</v>
      </c>
    </row>
    <row r="132" spans="1:3" x14ac:dyDescent="0.2">
      <c r="A132" s="247" t="s">
        <v>11</v>
      </c>
      <c r="B132" s="247">
        <v>1828</v>
      </c>
      <c r="C132" s="417">
        <v>1.3967846445381748E-2</v>
      </c>
    </row>
    <row r="133" spans="1:3" x14ac:dyDescent="0.2">
      <c r="A133" s="247" t="s">
        <v>4</v>
      </c>
      <c r="B133" s="247">
        <v>2110</v>
      </c>
      <c r="C133" s="417">
        <v>1.6122623632251361E-2</v>
      </c>
    </row>
    <row r="134" spans="1:3" x14ac:dyDescent="0.2">
      <c r="A134" s="247" t="s">
        <v>27</v>
      </c>
      <c r="B134" s="247">
        <v>2201</v>
      </c>
      <c r="C134" s="417">
        <v>1.681795953297879E-2</v>
      </c>
    </row>
    <row r="135" spans="1:3" x14ac:dyDescent="0.2">
      <c r="A135" s="247" t="s">
        <v>15</v>
      </c>
      <c r="B135" s="247">
        <v>2598</v>
      </c>
      <c r="C135" s="417">
        <v>1.9851457913075372E-2</v>
      </c>
    </row>
    <row r="136" spans="1:3" x14ac:dyDescent="0.2">
      <c r="A136" s="247" t="s">
        <v>29</v>
      </c>
      <c r="B136" s="247">
        <v>3256</v>
      </c>
      <c r="C136" s="417">
        <v>2.4879271349104469E-2</v>
      </c>
    </row>
    <row r="137" spans="1:3" x14ac:dyDescent="0.2">
      <c r="A137" s="247" t="s">
        <v>28</v>
      </c>
      <c r="B137" s="247">
        <v>3658</v>
      </c>
      <c r="C137" s="417">
        <v>2.7950974998471788E-2</v>
      </c>
    </row>
    <row r="138" spans="1:3" x14ac:dyDescent="0.2">
      <c r="A138" s="247" t="s">
        <v>21</v>
      </c>
      <c r="B138" s="247">
        <v>4131</v>
      </c>
      <c r="C138" s="417">
        <v>3.1565193471483587E-2</v>
      </c>
    </row>
    <row r="139" spans="1:3" x14ac:dyDescent="0.2">
      <c r="A139" s="247" t="s">
        <v>22</v>
      </c>
      <c r="B139" s="247">
        <v>4263</v>
      </c>
      <c r="C139" s="417">
        <v>3.2573812580231065E-2</v>
      </c>
    </row>
    <row r="140" spans="1:3" x14ac:dyDescent="0.2">
      <c r="A140" s="247" t="s">
        <v>26</v>
      </c>
      <c r="B140" s="247">
        <v>4854</v>
      </c>
      <c r="C140" s="417">
        <v>3.7089675408032277E-2</v>
      </c>
    </row>
    <row r="141" spans="1:3" x14ac:dyDescent="0.2">
      <c r="A141" s="247" t="s">
        <v>9</v>
      </c>
      <c r="B141" s="247">
        <v>4872</v>
      </c>
      <c r="C141" s="417">
        <v>3.7227214377406934E-2</v>
      </c>
    </row>
    <row r="142" spans="1:3" x14ac:dyDescent="0.2">
      <c r="A142" s="247" t="s">
        <v>18</v>
      </c>
      <c r="B142" s="247">
        <v>4896</v>
      </c>
      <c r="C142" s="417">
        <v>3.7410599669906473E-2</v>
      </c>
    </row>
    <row r="143" spans="1:3" x14ac:dyDescent="0.2">
      <c r="A143" s="247" t="s">
        <v>7</v>
      </c>
      <c r="B143" s="247">
        <v>5583</v>
      </c>
      <c r="C143" s="417">
        <v>4.2660003667705851E-2</v>
      </c>
    </row>
    <row r="144" spans="1:3" x14ac:dyDescent="0.2">
      <c r="A144" s="247" t="s">
        <v>8</v>
      </c>
      <c r="B144" s="247">
        <v>6008</v>
      </c>
      <c r="C144" s="417">
        <v>4.5907451555718563E-2</v>
      </c>
    </row>
    <row r="145" spans="1:3" x14ac:dyDescent="0.2">
      <c r="A145" s="247" t="s">
        <v>25</v>
      </c>
      <c r="B145" s="247">
        <v>6608</v>
      </c>
      <c r="C145" s="417">
        <v>5.0492083868207104E-2</v>
      </c>
    </row>
    <row r="146" spans="1:3" x14ac:dyDescent="0.2">
      <c r="A146" s="247" t="s">
        <v>19</v>
      </c>
      <c r="B146" s="247">
        <v>6949</v>
      </c>
      <c r="C146" s="417">
        <v>5.3097683232471424E-2</v>
      </c>
    </row>
    <row r="147" spans="1:3" x14ac:dyDescent="0.2">
      <c r="A147" s="247" t="s">
        <v>17</v>
      </c>
      <c r="B147" s="247">
        <v>7385</v>
      </c>
      <c r="C147" s="417">
        <v>5.6429182712879764E-2</v>
      </c>
    </row>
    <row r="148" spans="1:3" x14ac:dyDescent="0.2">
      <c r="A148" s="247" t="s">
        <v>0</v>
      </c>
      <c r="B148" s="247">
        <v>17158</v>
      </c>
      <c r="C148" s="417">
        <v>0.13110520202946391</v>
      </c>
    </row>
    <row r="149" spans="1:3" x14ac:dyDescent="0.2">
      <c r="A149" s="247" t="s">
        <v>31</v>
      </c>
      <c r="B149" s="247">
        <v>31148</v>
      </c>
      <c r="C149" s="417">
        <v>0.23800354544898833</v>
      </c>
    </row>
    <row r="150" spans="1:3" x14ac:dyDescent="0.2">
      <c r="A150" s="247" t="s">
        <v>1</v>
      </c>
      <c r="B150" s="247">
        <v>130872</v>
      </c>
      <c r="C150" s="417">
        <v>1</v>
      </c>
    </row>
  </sheetData>
  <autoFilter ref="A117:C150" xr:uid="{00000000-0009-0000-0000-000005000000}">
    <sortState ref="A118:C150">
      <sortCondition ref="C117:C150"/>
    </sortState>
  </autoFilter>
  <mergeCells count="1">
    <mergeCell ref="H1:I1"/>
  </mergeCells>
  <hyperlinks>
    <hyperlink ref="H1:I1" location="Index!A1" display="Regresar al Índice" xr:uid="{74CDDEDB-7AAC-4A51-BEAD-31044F1C20BF}"/>
  </hyperlinks>
  <pageMargins left="0.7" right="0.7" top="0.75" bottom="0.75" header="0.3" footer="0.3"/>
  <pageSetup orientation="portrait" horizontalDpi="4294967295" verticalDpi="4294967295"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E89F1-DF57-4CB2-BC48-C53135E35E17}">
  <sheetPr codeName="Hoja39"/>
  <dimension ref="A1:AF148"/>
  <sheetViews>
    <sheetView workbookViewId="0">
      <selection activeCell="B3" sqref="B3"/>
    </sheetView>
  </sheetViews>
  <sheetFormatPr baseColWidth="10" defaultRowHeight="12.75" x14ac:dyDescent="0.2"/>
  <cols>
    <col min="1" max="27" width="11.42578125" style="247"/>
    <col min="28" max="28" width="12.7109375" style="247" bestFit="1" customWidth="1"/>
    <col min="29" max="16384" width="11.42578125" style="247"/>
  </cols>
  <sheetData>
    <row r="1" spans="1:30" ht="15" x14ac:dyDescent="0.25">
      <c r="A1" s="12" t="s">
        <v>922</v>
      </c>
      <c r="H1" s="525" t="s">
        <v>39</v>
      </c>
      <c r="I1" s="525"/>
    </row>
    <row r="4" spans="1:30" x14ac:dyDescent="0.2">
      <c r="N4" s="248"/>
      <c r="O4" s="248"/>
      <c r="P4" s="248"/>
      <c r="Q4" s="248"/>
      <c r="R4" s="248"/>
      <c r="S4" s="248"/>
      <c r="T4" s="248"/>
      <c r="U4" s="248"/>
      <c r="V4" s="248"/>
      <c r="W4" s="248"/>
      <c r="X4" s="248"/>
      <c r="Y4" s="248"/>
      <c r="Z4" s="248"/>
      <c r="AA4" s="248"/>
      <c r="AB4" s="248"/>
      <c r="AC4" s="248"/>
      <c r="AD4" s="248"/>
    </row>
    <row r="5" spans="1:30" x14ac:dyDescent="0.2">
      <c r="B5" s="249"/>
      <c r="C5" s="249"/>
      <c r="D5" s="249"/>
      <c r="E5" s="249"/>
      <c r="F5" s="249"/>
      <c r="G5" s="249"/>
      <c r="H5" s="249"/>
      <c r="I5" s="249"/>
      <c r="J5" s="249"/>
      <c r="K5" s="249"/>
      <c r="L5" s="249"/>
      <c r="M5" s="249"/>
      <c r="N5" s="250"/>
      <c r="O5" s="250"/>
      <c r="P5" s="250"/>
      <c r="Q5" s="250"/>
      <c r="R5" s="250"/>
      <c r="S5" s="250"/>
      <c r="T5" s="250"/>
      <c r="U5" s="250"/>
      <c r="V5" s="250"/>
      <c r="W5" s="250"/>
      <c r="X5" s="250"/>
      <c r="Y5" s="250"/>
      <c r="Z5" s="250"/>
      <c r="AA5" s="248"/>
      <c r="AB5" s="248"/>
      <c r="AC5" s="248"/>
      <c r="AD5" s="248"/>
    </row>
    <row r="6" spans="1:30" x14ac:dyDescent="0.2">
      <c r="A6" s="247" t="s">
        <v>342</v>
      </c>
      <c r="B6" s="247" t="s">
        <v>1080</v>
      </c>
      <c r="L6" s="249"/>
      <c r="M6" s="249"/>
      <c r="N6" s="249"/>
      <c r="O6" s="249"/>
      <c r="P6" s="249"/>
      <c r="Q6" s="249"/>
      <c r="R6" s="249"/>
      <c r="S6" s="249"/>
      <c r="T6" s="249"/>
      <c r="U6" s="249"/>
      <c r="V6" s="249"/>
      <c r="W6" s="249"/>
      <c r="X6" s="249"/>
      <c r="Y6" s="249"/>
      <c r="Z6" s="249"/>
    </row>
    <row r="7" spans="1:30" x14ac:dyDescent="0.2">
      <c r="A7" s="247" t="s">
        <v>30</v>
      </c>
      <c r="B7" s="249">
        <v>147</v>
      </c>
      <c r="L7" s="249"/>
      <c r="M7" s="249"/>
      <c r="N7" s="249"/>
      <c r="O7" s="249"/>
      <c r="P7" s="249"/>
      <c r="Q7" s="249"/>
      <c r="R7" s="249"/>
      <c r="S7" s="249"/>
      <c r="T7" s="249"/>
      <c r="U7" s="249"/>
      <c r="V7" s="249"/>
      <c r="W7" s="249"/>
      <c r="X7" s="249"/>
      <c r="Y7" s="249"/>
      <c r="Z7" s="249"/>
    </row>
    <row r="8" spans="1:30" x14ac:dyDescent="0.2">
      <c r="A8" s="247" t="s">
        <v>16</v>
      </c>
      <c r="B8" s="249">
        <v>350</v>
      </c>
      <c r="L8" s="249"/>
      <c r="M8" s="249"/>
      <c r="N8" s="249"/>
      <c r="O8" s="249"/>
      <c r="P8" s="249"/>
      <c r="Q8" s="249"/>
      <c r="R8" s="249"/>
      <c r="S8" s="249"/>
      <c r="T8" s="249"/>
      <c r="U8" s="249"/>
      <c r="V8" s="249"/>
      <c r="W8" s="249"/>
      <c r="X8" s="249"/>
      <c r="Y8" s="249"/>
      <c r="Z8" s="249"/>
    </row>
    <row r="9" spans="1:30" x14ac:dyDescent="0.2">
      <c r="A9" s="247" t="s">
        <v>5</v>
      </c>
      <c r="B9" s="249">
        <v>392</v>
      </c>
      <c r="L9" s="249"/>
      <c r="M9" s="249"/>
      <c r="N9" s="249"/>
      <c r="O9" s="249"/>
      <c r="P9" s="249"/>
      <c r="Q9" s="249"/>
      <c r="R9" s="249"/>
      <c r="S9" s="249"/>
      <c r="T9" s="249"/>
      <c r="U9" s="249"/>
      <c r="V9" s="249"/>
      <c r="W9" s="249"/>
      <c r="X9" s="249"/>
      <c r="Y9" s="249"/>
      <c r="Z9" s="249"/>
    </row>
    <row r="10" spans="1:30" x14ac:dyDescent="0.2">
      <c r="A10" s="247" t="s">
        <v>33</v>
      </c>
      <c r="B10" s="249">
        <v>575</v>
      </c>
      <c r="L10" s="249"/>
      <c r="M10" s="249"/>
      <c r="N10" s="249"/>
      <c r="O10" s="249"/>
      <c r="P10" s="249"/>
      <c r="Q10" s="249"/>
      <c r="R10" s="249"/>
      <c r="S10" s="249"/>
      <c r="T10" s="249"/>
      <c r="U10" s="249"/>
      <c r="V10" s="249"/>
      <c r="W10" s="249"/>
      <c r="X10" s="249"/>
      <c r="Y10" s="249"/>
      <c r="Z10" s="249"/>
    </row>
    <row r="11" spans="1:30" x14ac:dyDescent="0.2">
      <c r="A11" s="247" t="s">
        <v>6</v>
      </c>
      <c r="B11" s="249">
        <v>587</v>
      </c>
      <c r="L11" s="249"/>
      <c r="M11" s="249"/>
      <c r="N11" s="249"/>
      <c r="O11" s="249"/>
      <c r="P11" s="249"/>
      <c r="Q11" s="249"/>
      <c r="R11" s="249"/>
      <c r="S11" s="249"/>
      <c r="T11" s="249"/>
      <c r="U11" s="249"/>
      <c r="V11" s="249"/>
      <c r="W11" s="249"/>
      <c r="X11" s="249"/>
      <c r="Y11" s="249"/>
      <c r="Z11" s="249"/>
    </row>
    <row r="12" spans="1:30" x14ac:dyDescent="0.2">
      <c r="A12" s="247" t="s">
        <v>12</v>
      </c>
      <c r="B12" s="249">
        <v>718</v>
      </c>
      <c r="L12" s="249"/>
      <c r="M12" s="249"/>
      <c r="N12" s="249"/>
      <c r="O12" s="249"/>
      <c r="P12" s="249"/>
      <c r="Q12" s="249"/>
      <c r="R12" s="249"/>
      <c r="S12" s="249"/>
      <c r="T12" s="249"/>
      <c r="U12" s="249"/>
      <c r="V12" s="249"/>
      <c r="W12" s="249"/>
      <c r="X12" s="249"/>
      <c r="Y12" s="249"/>
      <c r="Z12" s="249"/>
    </row>
    <row r="13" spans="1:30" x14ac:dyDescent="0.2">
      <c r="A13" s="247" t="s">
        <v>32</v>
      </c>
      <c r="B13" s="249">
        <v>804</v>
      </c>
      <c r="L13" s="249"/>
      <c r="M13" s="249"/>
      <c r="N13" s="249"/>
      <c r="O13" s="249"/>
      <c r="P13" s="249"/>
      <c r="Q13" s="249"/>
      <c r="R13" s="249"/>
      <c r="S13" s="249"/>
      <c r="T13" s="249"/>
      <c r="U13" s="249"/>
      <c r="V13" s="249"/>
      <c r="W13" s="249"/>
      <c r="X13" s="249"/>
      <c r="Y13" s="249"/>
      <c r="Z13" s="249"/>
    </row>
    <row r="14" spans="1:30" x14ac:dyDescent="0.2">
      <c r="A14" s="247" t="s">
        <v>10</v>
      </c>
      <c r="B14" s="249">
        <v>901</v>
      </c>
      <c r="L14" s="249"/>
      <c r="M14" s="249"/>
      <c r="N14" s="249"/>
      <c r="O14" s="249"/>
      <c r="P14" s="249"/>
      <c r="Q14" s="249"/>
      <c r="R14" s="249"/>
      <c r="S14" s="249"/>
      <c r="T14" s="249"/>
      <c r="U14" s="249"/>
      <c r="V14" s="249"/>
      <c r="W14" s="249"/>
      <c r="X14" s="249"/>
      <c r="Y14" s="249"/>
      <c r="Z14" s="249"/>
    </row>
    <row r="15" spans="1:30" x14ac:dyDescent="0.2">
      <c r="A15" s="247" t="s">
        <v>23</v>
      </c>
      <c r="B15" s="249">
        <v>970</v>
      </c>
      <c r="L15" s="249"/>
      <c r="M15" s="249"/>
      <c r="N15" s="249"/>
      <c r="O15" s="249"/>
      <c r="P15" s="249"/>
      <c r="Q15" s="249"/>
      <c r="R15" s="249"/>
      <c r="S15" s="249"/>
      <c r="T15" s="249"/>
      <c r="U15" s="249"/>
      <c r="V15" s="249"/>
      <c r="W15" s="249"/>
      <c r="X15" s="249"/>
      <c r="Y15" s="249"/>
      <c r="Z15" s="249"/>
    </row>
    <row r="16" spans="1:30" x14ac:dyDescent="0.2">
      <c r="A16" s="247" t="s">
        <v>14</v>
      </c>
      <c r="B16" s="249">
        <v>1032</v>
      </c>
      <c r="L16" s="249"/>
      <c r="M16" s="249"/>
      <c r="N16" s="249"/>
      <c r="O16" s="249"/>
      <c r="P16" s="249"/>
      <c r="Q16" s="249"/>
      <c r="R16" s="249"/>
      <c r="S16" s="249"/>
      <c r="T16" s="249"/>
      <c r="U16" s="249"/>
      <c r="V16" s="249"/>
      <c r="W16" s="249"/>
      <c r="X16" s="249"/>
      <c r="Y16" s="249"/>
      <c r="Z16" s="249"/>
    </row>
    <row r="17" spans="1:26" x14ac:dyDescent="0.2">
      <c r="A17" s="247" t="s">
        <v>3</v>
      </c>
      <c r="B17" s="249">
        <v>1132</v>
      </c>
      <c r="L17" s="249"/>
      <c r="M17" s="249"/>
      <c r="N17" s="249"/>
      <c r="O17" s="249"/>
      <c r="P17" s="249"/>
      <c r="Q17" s="249"/>
      <c r="R17" s="249"/>
      <c r="S17" s="249"/>
      <c r="T17" s="249"/>
      <c r="U17" s="249"/>
      <c r="V17" s="249"/>
      <c r="W17" s="249"/>
      <c r="X17" s="249"/>
      <c r="Y17" s="249"/>
      <c r="Z17" s="249"/>
    </row>
    <row r="18" spans="1:26" x14ac:dyDescent="0.2">
      <c r="A18" s="247" t="s">
        <v>20</v>
      </c>
      <c r="B18" s="249">
        <v>1135</v>
      </c>
      <c r="L18" s="249"/>
      <c r="M18" s="249"/>
      <c r="N18" s="249"/>
      <c r="O18" s="249"/>
      <c r="P18" s="249"/>
      <c r="Q18" s="249"/>
      <c r="R18" s="249"/>
      <c r="S18" s="249"/>
      <c r="T18" s="249"/>
      <c r="U18" s="249"/>
      <c r="V18" s="249"/>
      <c r="W18" s="249"/>
      <c r="X18" s="249"/>
      <c r="Y18" s="249"/>
      <c r="Z18" s="249"/>
    </row>
    <row r="19" spans="1:26" x14ac:dyDescent="0.2">
      <c r="A19" s="247" t="s">
        <v>13</v>
      </c>
      <c r="B19" s="249">
        <v>1157</v>
      </c>
      <c r="L19" s="249"/>
      <c r="M19" s="249"/>
      <c r="N19" s="249"/>
      <c r="O19" s="249"/>
      <c r="P19" s="249"/>
      <c r="Q19" s="249"/>
      <c r="R19" s="249"/>
      <c r="S19" s="249"/>
      <c r="T19" s="249"/>
      <c r="U19" s="249"/>
      <c r="V19" s="249"/>
      <c r="W19" s="249"/>
      <c r="X19" s="249"/>
      <c r="Y19" s="249"/>
      <c r="Z19" s="249"/>
    </row>
    <row r="20" spans="1:26" x14ac:dyDescent="0.2">
      <c r="A20" s="247" t="s">
        <v>24</v>
      </c>
      <c r="B20" s="249">
        <v>1466</v>
      </c>
      <c r="L20" s="249"/>
      <c r="M20" s="249"/>
      <c r="N20" s="249"/>
      <c r="O20" s="249"/>
      <c r="P20" s="249"/>
      <c r="Q20" s="249"/>
      <c r="R20" s="249"/>
      <c r="S20" s="249"/>
      <c r="T20" s="249"/>
      <c r="U20" s="249"/>
      <c r="V20" s="249"/>
      <c r="W20" s="249"/>
      <c r="X20" s="249"/>
      <c r="Y20" s="249"/>
      <c r="Z20" s="249"/>
    </row>
    <row r="21" spans="1:26" x14ac:dyDescent="0.2">
      <c r="A21" s="247" t="s">
        <v>11</v>
      </c>
      <c r="B21" s="249">
        <v>1828</v>
      </c>
      <c r="L21" s="249"/>
      <c r="M21" s="249"/>
      <c r="N21" s="249"/>
      <c r="O21" s="249"/>
      <c r="P21" s="249"/>
      <c r="Q21" s="249"/>
      <c r="R21" s="249"/>
      <c r="S21" s="249"/>
      <c r="T21" s="249"/>
      <c r="U21" s="249"/>
      <c r="V21" s="249"/>
      <c r="W21" s="249"/>
      <c r="X21" s="249"/>
      <c r="Y21" s="249"/>
      <c r="Z21" s="249"/>
    </row>
    <row r="22" spans="1:26" x14ac:dyDescent="0.2">
      <c r="A22" s="247" t="s">
        <v>4</v>
      </c>
      <c r="B22" s="249">
        <v>2110</v>
      </c>
      <c r="L22" s="249"/>
      <c r="M22" s="249"/>
      <c r="N22" s="249"/>
      <c r="O22" s="249"/>
      <c r="P22" s="249"/>
      <c r="Q22" s="249"/>
      <c r="R22" s="249"/>
      <c r="S22" s="249"/>
      <c r="T22" s="249"/>
      <c r="U22" s="249"/>
      <c r="V22" s="249"/>
      <c r="W22" s="249"/>
      <c r="X22" s="249"/>
      <c r="Y22" s="249"/>
      <c r="Z22" s="249"/>
    </row>
    <row r="23" spans="1:26" x14ac:dyDescent="0.2">
      <c r="A23" s="247" t="s">
        <v>27</v>
      </c>
      <c r="B23" s="249">
        <v>2201</v>
      </c>
      <c r="L23" s="249"/>
      <c r="M23" s="249"/>
      <c r="N23" s="249"/>
      <c r="O23" s="249"/>
      <c r="P23" s="249"/>
      <c r="Q23" s="249"/>
      <c r="R23" s="249"/>
      <c r="S23" s="249"/>
      <c r="T23" s="249"/>
      <c r="U23" s="249"/>
      <c r="V23" s="249"/>
      <c r="W23" s="249"/>
      <c r="X23" s="249"/>
      <c r="Y23" s="249"/>
      <c r="Z23" s="249"/>
    </row>
    <row r="24" spans="1:26" x14ac:dyDescent="0.2">
      <c r="A24" s="247" t="s">
        <v>15</v>
      </c>
      <c r="B24" s="249">
        <v>2598</v>
      </c>
      <c r="L24" s="249"/>
      <c r="M24" s="249"/>
      <c r="N24" s="249"/>
      <c r="O24" s="249"/>
      <c r="P24" s="249"/>
      <c r="Q24" s="249"/>
      <c r="R24" s="249"/>
      <c r="S24" s="249"/>
      <c r="T24" s="249"/>
      <c r="U24" s="249"/>
      <c r="V24" s="249"/>
      <c r="W24" s="249"/>
      <c r="X24" s="249"/>
      <c r="Y24" s="249"/>
      <c r="Z24" s="249"/>
    </row>
    <row r="25" spans="1:26" x14ac:dyDescent="0.2">
      <c r="A25" s="247" t="s">
        <v>29</v>
      </c>
      <c r="B25" s="249">
        <v>3256</v>
      </c>
      <c r="L25" s="249"/>
      <c r="M25" s="249"/>
      <c r="N25" s="249"/>
      <c r="O25" s="249"/>
      <c r="P25" s="249"/>
      <c r="Q25" s="249"/>
      <c r="R25" s="249"/>
      <c r="S25" s="249"/>
      <c r="T25" s="249"/>
      <c r="U25" s="249"/>
      <c r="V25" s="249"/>
      <c r="W25" s="249"/>
      <c r="X25" s="249"/>
      <c r="Y25" s="249"/>
      <c r="Z25" s="249"/>
    </row>
    <row r="26" spans="1:26" x14ac:dyDescent="0.2">
      <c r="A26" s="247" t="s">
        <v>28</v>
      </c>
      <c r="B26" s="249">
        <v>3658</v>
      </c>
      <c r="L26" s="249"/>
      <c r="M26" s="249"/>
      <c r="N26" s="249"/>
      <c r="O26" s="249"/>
      <c r="P26" s="249"/>
      <c r="Q26" s="249"/>
      <c r="R26" s="249"/>
      <c r="S26" s="249"/>
      <c r="T26" s="249"/>
      <c r="U26" s="249"/>
      <c r="V26" s="249"/>
      <c r="W26" s="249"/>
      <c r="X26" s="249"/>
      <c r="Y26" s="249"/>
      <c r="Z26" s="249"/>
    </row>
    <row r="27" spans="1:26" x14ac:dyDescent="0.2">
      <c r="A27" s="247" t="s">
        <v>21</v>
      </c>
      <c r="B27" s="249">
        <v>4131</v>
      </c>
      <c r="L27" s="249"/>
      <c r="M27" s="249"/>
      <c r="N27" s="249"/>
      <c r="O27" s="249"/>
      <c r="P27" s="249"/>
      <c r="Q27" s="249"/>
      <c r="R27" s="249"/>
      <c r="S27" s="249"/>
      <c r="T27" s="249"/>
      <c r="U27" s="249"/>
      <c r="V27" s="249"/>
      <c r="W27" s="249"/>
      <c r="X27" s="249"/>
      <c r="Y27" s="249"/>
      <c r="Z27" s="249"/>
    </row>
    <row r="28" spans="1:26" x14ac:dyDescent="0.2">
      <c r="A28" s="247" t="s">
        <v>22</v>
      </c>
      <c r="B28" s="249">
        <v>4263</v>
      </c>
      <c r="L28" s="249"/>
      <c r="M28" s="249"/>
      <c r="N28" s="249"/>
      <c r="O28" s="249"/>
      <c r="P28" s="249"/>
      <c r="Q28" s="249"/>
      <c r="R28" s="249"/>
      <c r="S28" s="249"/>
      <c r="T28" s="249"/>
      <c r="U28" s="249"/>
      <c r="V28" s="249"/>
      <c r="W28" s="249"/>
      <c r="X28" s="249"/>
      <c r="Y28" s="249"/>
      <c r="Z28" s="249"/>
    </row>
    <row r="29" spans="1:26" x14ac:dyDescent="0.2">
      <c r="A29" s="247" t="s">
        <v>26</v>
      </c>
      <c r="B29" s="249">
        <v>4854</v>
      </c>
      <c r="L29" s="249"/>
      <c r="M29" s="249"/>
      <c r="N29" s="249"/>
      <c r="O29" s="249"/>
      <c r="P29" s="249"/>
      <c r="Q29" s="249"/>
      <c r="R29" s="249"/>
      <c r="S29" s="249"/>
      <c r="T29" s="249"/>
      <c r="U29" s="249"/>
      <c r="V29" s="249"/>
      <c r="W29" s="249"/>
      <c r="X29" s="249"/>
      <c r="Y29" s="249"/>
      <c r="Z29" s="249"/>
    </row>
    <row r="30" spans="1:26" x14ac:dyDescent="0.2">
      <c r="A30" s="247" t="s">
        <v>9</v>
      </c>
      <c r="B30" s="249">
        <v>4872</v>
      </c>
      <c r="L30" s="249"/>
      <c r="M30" s="249"/>
      <c r="N30" s="249"/>
      <c r="O30" s="249"/>
      <c r="P30" s="249"/>
      <c r="Q30" s="249"/>
      <c r="R30" s="249"/>
      <c r="S30" s="249"/>
      <c r="T30" s="249"/>
      <c r="U30" s="249"/>
      <c r="V30" s="249"/>
      <c r="W30" s="249"/>
      <c r="X30" s="249"/>
      <c r="Y30" s="249"/>
      <c r="Z30" s="249"/>
    </row>
    <row r="31" spans="1:26" x14ac:dyDescent="0.2">
      <c r="A31" s="247" t="s">
        <v>18</v>
      </c>
      <c r="B31" s="249">
        <v>4896</v>
      </c>
      <c r="L31" s="249"/>
      <c r="M31" s="249"/>
      <c r="N31" s="249"/>
      <c r="O31" s="249"/>
      <c r="P31" s="249"/>
      <c r="Q31" s="249"/>
      <c r="R31" s="249"/>
      <c r="S31" s="249"/>
      <c r="T31" s="249"/>
      <c r="U31" s="249"/>
      <c r="V31" s="249"/>
      <c r="W31" s="249"/>
      <c r="X31" s="249"/>
      <c r="Y31" s="249"/>
      <c r="Z31" s="249"/>
    </row>
    <row r="32" spans="1:26" x14ac:dyDescent="0.2">
      <c r="A32" s="247" t="s">
        <v>7</v>
      </c>
      <c r="B32" s="249">
        <v>5583</v>
      </c>
      <c r="L32" s="249"/>
      <c r="M32" s="249"/>
      <c r="N32" s="249"/>
      <c r="O32" s="249"/>
      <c r="P32" s="249"/>
      <c r="Q32" s="249"/>
      <c r="R32" s="249"/>
      <c r="S32" s="249"/>
      <c r="T32" s="249"/>
      <c r="U32" s="249"/>
      <c r="V32" s="249"/>
      <c r="W32" s="249"/>
      <c r="X32" s="249"/>
      <c r="Y32" s="249"/>
      <c r="Z32" s="249"/>
    </row>
    <row r="33" spans="1:32" x14ac:dyDescent="0.2">
      <c r="A33" s="247" t="s">
        <v>8</v>
      </c>
      <c r="B33" s="249">
        <v>6008</v>
      </c>
      <c r="L33" s="249"/>
      <c r="M33" s="249"/>
      <c r="N33" s="249"/>
      <c r="O33" s="249"/>
      <c r="P33" s="249"/>
      <c r="Q33" s="249"/>
      <c r="R33" s="249"/>
      <c r="S33" s="249"/>
      <c r="T33" s="249"/>
      <c r="U33" s="249"/>
      <c r="V33" s="249"/>
      <c r="W33" s="249"/>
      <c r="X33" s="249"/>
      <c r="Y33" s="249"/>
      <c r="Z33" s="249"/>
    </row>
    <row r="34" spans="1:32" x14ac:dyDescent="0.2">
      <c r="A34" s="247" t="s">
        <v>25</v>
      </c>
      <c r="B34" s="249">
        <v>6608</v>
      </c>
      <c r="L34" s="249"/>
      <c r="M34" s="249"/>
      <c r="N34" s="249"/>
      <c r="O34" s="249"/>
      <c r="P34" s="249"/>
      <c r="Q34" s="249"/>
      <c r="R34" s="249"/>
      <c r="S34" s="249"/>
      <c r="T34" s="249"/>
      <c r="U34" s="249"/>
      <c r="V34" s="249"/>
      <c r="W34" s="249"/>
      <c r="X34" s="249"/>
      <c r="Y34" s="249"/>
      <c r="Z34" s="249"/>
    </row>
    <row r="35" spans="1:32" x14ac:dyDescent="0.2">
      <c r="A35" s="247" t="s">
        <v>19</v>
      </c>
      <c r="B35" s="249">
        <v>6949</v>
      </c>
      <c r="L35" s="249"/>
      <c r="M35" s="249"/>
      <c r="N35" s="249"/>
      <c r="O35" s="249"/>
      <c r="P35" s="249"/>
      <c r="Q35" s="249"/>
      <c r="R35" s="249"/>
      <c r="S35" s="249"/>
      <c r="T35" s="249"/>
      <c r="U35" s="249"/>
      <c r="V35" s="249"/>
      <c r="W35" s="249"/>
      <c r="X35" s="249"/>
      <c r="Y35" s="249"/>
      <c r="Z35" s="249"/>
    </row>
    <row r="36" spans="1:32" x14ac:dyDescent="0.2">
      <c r="A36" s="247" t="s">
        <v>17</v>
      </c>
      <c r="B36" s="249">
        <v>7385</v>
      </c>
      <c r="L36" s="249"/>
      <c r="M36" s="249"/>
      <c r="N36" s="249"/>
      <c r="O36" s="249"/>
      <c r="P36" s="249"/>
      <c r="Q36" s="249"/>
      <c r="R36" s="249"/>
      <c r="S36" s="249"/>
      <c r="T36" s="249"/>
      <c r="U36" s="249"/>
      <c r="V36" s="249"/>
      <c r="W36" s="249"/>
      <c r="X36" s="249"/>
      <c r="Y36" s="249"/>
      <c r="Z36" s="249"/>
      <c r="AE36" s="416"/>
      <c r="AF36" s="417"/>
    </row>
    <row r="37" spans="1:32" x14ac:dyDescent="0.2">
      <c r="A37" s="247" t="s">
        <v>0</v>
      </c>
      <c r="B37" s="249">
        <v>17158</v>
      </c>
      <c r="L37" s="249"/>
      <c r="M37" s="249"/>
      <c r="N37" s="249"/>
      <c r="O37" s="249"/>
      <c r="P37" s="249"/>
      <c r="Q37" s="249"/>
      <c r="R37" s="249"/>
      <c r="S37" s="249"/>
      <c r="T37" s="249"/>
      <c r="U37" s="249"/>
      <c r="V37" s="249"/>
      <c r="W37" s="249"/>
      <c r="X37" s="249"/>
      <c r="Y37" s="249"/>
      <c r="Z37" s="249"/>
    </row>
    <row r="38" spans="1:32" x14ac:dyDescent="0.2">
      <c r="A38" s="247" t="s">
        <v>31</v>
      </c>
      <c r="B38" s="249">
        <v>31148</v>
      </c>
      <c r="Z38" s="417"/>
    </row>
    <row r="39" spans="1:32" x14ac:dyDescent="0.2">
      <c r="A39" s="247" t="s">
        <v>1</v>
      </c>
      <c r="B39" s="249">
        <v>130872</v>
      </c>
    </row>
    <row r="41" spans="1:32" x14ac:dyDescent="0.2">
      <c r="B41" s="249"/>
      <c r="C41" s="249"/>
      <c r="D41" s="417"/>
      <c r="E41" s="417"/>
      <c r="H41" s="417"/>
    </row>
    <row r="42" spans="1:32" x14ac:dyDescent="0.2">
      <c r="B42" s="249"/>
      <c r="C42" s="249"/>
      <c r="D42" s="417"/>
      <c r="E42" s="417"/>
      <c r="H42" s="417"/>
    </row>
    <row r="43" spans="1:32" x14ac:dyDescent="0.2">
      <c r="B43" s="249"/>
      <c r="C43" s="249"/>
      <c r="D43" s="417"/>
      <c r="E43" s="417"/>
      <c r="H43" s="417"/>
    </row>
    <row r="44" spans="1:32" x14ac:dyDescent="0.2">
      <c r="B44" s="249"/>
      <c r="C44" s="249"/>
      <c r="D44" s="417"/>
      <c r="E44" s="417"/>
      <c r="H44" s="417"/>
    </row>
    <row r="45" spans="1:32" x14ac:dyDescent="0.2">
      <c r="B45" s="249"/>
      <c r="C45" s="249"/>
      <c r="D45" s="417"/>
      <c r="E45" s="417"/>
      <c r="H45" s="417"/>
    </row>
    <row r="46" spans="1:32" x14ac:dyDescent="0.2">
      <c r="B46" s="249"/>
      <c r="C46" s="249"/>
      <c r="D46" s="417"/>
      <c r="E46" s="417"/>
      <c r="H46" s="417"/>
    </row>
    <row r="47" spans="1:32" x14ac:dyDescent="0.2">
      <c r="B47" s="249"/>
      <c r="C47" s="249"/>
      <c r="D47" s="417"/>
      <c r="E47" s="417"/>
      <c r="H47" s="417"/>
    </row>
    <row r="48" spans="1:32" x14ac:dyDescent="0.2">
      <c r="B48" s="249"/>
      <c r="C48" s="249"/>
      <c r="D48" s="417"/>
      <c r="E48" s="417"/>
      <c r="H48" s="417"/>
    </row>
    <row r="49" spans="2:8" x14ac:dyDescent="0.2">
      <c r="B49" s="249"/>
      <c r="C49" s="249"/>
      <c r="D49" s="417"/>
      <c r="E49" s="417"/>
      <c r="H49" s="417"/>
    </row>
    <row r="50" spans="2:8" x14ac:dyDescent="0.2">
      <c r="B50" s="249"/>
      <c r="C50" s="249"/>
      <c r="D50" s="417"/>
      <c r="E50" s="417"/>
      <c r="H50" s="417"/>
    </row>
    <row r="51" spans="2:8" x14ac:dyDescent="0.2">
      <c r="B51" s="249"/>
      <c r="C51" s="249"/>
      <c r="D51" s="417"/>
      <c r="E51" s="417"/>
      <c r="H51" s="417"/>
    </row>
    <row r="52" spans="2:8" x14ac:dyDescent="0.2">
      <c r="B52" s="249"/>
      <c r="C52" s="249"/>
      <c r="D52" s="417"/>
      <c r="E52" s="417"/>
      <c r="H52" s="417"/>
    </row>
    <row r="53" spans="2:8" x14ac:dyDescent="0.2">
      <c r="B53" s="249"/>
      <c r="C53" s="249"/>
      <c r="D53" s="417"/>
      <c r="E53" s="417"/>
      <c r="H53" s="417"/>
    </row>
    <row r="54" spans="2:8" x14ac:dyDescent="0.2">
      <c r="B54" s="249"/>
      <c r="C54" s="249"/>
      <c r="D54" s="417"/>
      <c r="E54" s="417"/>
      <c r="H54" s="417"/>
    </row>
    <row r="55" spans="2:8" x14ac:dyDescent="0.2">
      <c r="B55" s="249"/>
      <c r="C55" s="249"/>
      <c r="D55" s="417"/>
      <c r="E55" s="417"/>
      <c r="H55" s="417"/>
    </row>
    <row r="56" spans="2:8" x14ac:dyDescent="0.2">
      <c r="B56" s="249"/>
      <c r="C56" s="249"/>
      <c r="D56" s="417"/>
      <c r="E56" s="417"/>
      <c r="H56" s="417"/>
    </row>
    <row r="57" spans="2:8" x14ac:dyDescent="0.2">
      <c r="B57" s="249"/>
      <c r="C57" s="249"/>
      <c r="D57" s="417"/>
      <c r="E57" s="417"/>
      <c r="H57" s="417"/>
    </row>
    <row r="58" spans="2:8" x14ac:dyDescent="0.2">
      <c r="B58" s="249"/>
      <c r="C58" s="249"/>
      <c r="D58" s="417"/>
      <c r="E58" s="417"/>
      <c r="H58" s="417"/>
    </row>
    <row r="59" spans="2:8" x14ac:dyDescent="0.2">
      <c r="B59" s="249"/>
      <c r="C59" s="249"/>
      <c r="D59" s="417"/>
      <c r="E59" s="417"/>
      <c r="H59" s="417"/>
    </row>
    <row r="60" spans="2:8" x14ac:dyDescent="0.2">
      <c r="B60" s="249"/>
      <c r="C60" s="249"/>
      <c r="D60" s="417"/>
      <c r="E60" s="417"/>
      <c r="H60" s="417"/>
    </row>
    <row r="61" spans="2:8" x14ac:dyDescent="0.2">
      <c r="B61" s="249"/>
      <c r="C61" s="249"/>
      <c r="D61" s="417"/>
      <c r="E61" s="417"/>
      <c r="H61" s="417"/>
    </row>
    <row r="62" spans="2:8" x14ac:dyDescent="0.2">
      <c r="B62" s="249"/>
      <c r="C62" s="249"/>
      <c r="D62" s="417"/>
      <c r="E62" s="417"/>
      <c r="H62" s="417"/>
    </row>
    <row r="63" spans="2:8" x14ac:dyDescent="0.2">
      <c r="B63" s="249"/>
      <c r="C63" s="249"/>
      <c r="D63" s="417"/>
      <c r="E63" s="417"/>
      <c r="H63" s="417"/>
    </row>
    <row r="64" spans="2:8" x14ac:dyDescent="0.2">
      <c r="B64" s="249"/>
      <c r="C64" s="249"/>
      <c r="D64" s="417"/>
      <c r="E64" s="417"/>
      <c r="H64" s="417"/>
    </row>
    <row r="65" spans="2:8" x14ac:dyDescent="0.2">
      <c r="B65" s="249"/>
      <c r="C65" s="249"/>
      <c r="D65" s="417"/>
      <c r="E65" s="417"/>
      <c r="H65" s="417"/>
    </row>
    <row r="66" spans="2:8" x14ac:dyDescent="0.2">
      <c r="B66" s="249"/>
      <c r="C66" s="249"/>
      <c r="D66" s="417"/>
      <c r="E66" s="417"/>
      <c r="H66" s="417"/>
    </row>
    <row r="67" spans="2:8" x14ac:dyDescent="0.2">
      <c r="B67" s="249"/>
      <c r="C67" s="249"/>
      <c r="D67" s="417"/>
      <c r="E67" s="417"/>
      <c r="H67" s="417"/>
    </row>
    <row r="68" spans="2:8" x14ac:dyDescent="0.2">
      <c r="B68" s="249"/>
      <c r="C68" s="249"/>
      <c r="D68" s="417"/>
      <c r="E68" s="417"/>
      <c r="H68" s="417"/>
    </row>
    <row r="69" spans="2:8" x14ac:dyDescent="0.2">
      <c r="B69" s="249"/>
      <c r="C69" s="249"/>
      <c r="D69" s="417"/>
      <c r="E69" s="417"/>
      <c r="H69" s="417"/>
    </row>
    <row r="70" spans="2:8" x14ac:dyDescent="0.2">
      <c r="B70" s="249"/>
      <c r="C70" s="249"/>
      <c r="D70" s="417"/>
      <c r="E70" s="417"/>
      <c r="H70" s="417"/>
    </row>
    <row r="71" spans="2:8" x14ac:dyDescent="0.2">
      <c r="B71" s="249"/>
      <c r="C71" s="249"/>
      <c r="D71" s="417"/>
      <c r="E71" s="417"/>
      <c r="H71" s="417"/>
    </row>
    <row r="72" spans="2:8" x14ac:dyDescent="0.2">
      <c r="B72" s="249"/>
      <c r="C72" s="249"/>
      <c r="D72" s="417"/>
      <c r="E72" s="417"/>
      <c r="H72" s="417"/>
    </row>
    <row r="73" spans="2:8" x14ac:dyDescent="0.2">
      <c r="B73" s="249"/>
      <c r="C73" s="249"/>
      <c r="D73" s="417"/>
      <c r="E73" s="417"/>
    </row>
    <row r="115" spans="1:3" x14ac:dyDescent="0.2">
      <c r="A115" s="247" t="s">
        <v>342</v>
      </c>
      <c r="B115" s="247" t="s">
        <v>1080</v>
      </c>
      <c r="C115" s="247" t="s">
        <v>1103</v>
      </c>
    </row>
    <row r="116" spans="1:3" x14ac:dyDescent="0.2">
      <c r="A116" s="247" t="s">
        <v>30</v>
      </c>
      <c r="B116" s="247">
        <v>147</v>
      </c>
      <c r="C116" s="417">
        <v>1.1232349165596919E-3</v>
      </c>
    </row>
    <row r="117" spans="1:3" x14ac:dyDescent="0.2">
      <c r="A117" s="247" t="s">
        <v>16</v>
      </c>
      <c r="B117" s="247">
        <v>350</v>
      </c>
      <c r="C117" s="417">
        <v>2.6743688489516476E-3</v>
      </c>
    </row>
    <row r="118" spans="1:3" x14ac:dyDescent="0.2">
      <c r="A118" s="247" t="s">
        <v>5</v>
      </c>
      <c r="B118" s="247">
        <v>392</v>
      </c>
      <c r="C118" s="417">
        <v>2.995293110825845E-3</v>
      </c>
    </row>
    <row r="119" spans="1:3" x14ac:dyDescent="0.2">
      <c r="A119" s="247" t="s">
        <v>33</v>
      </c>
      <c r="B119" s="247">
        <v>575</v>
      </c>
      <c r="C119" s="417">
        <v>4.3936059661348493E-3</v>
      </c>
    </row>
    <row r="120" spans="1:3" x14ac:dyDescent="0.2">
      <c r="A120" s="247" t="s">
        <v>6</v>
      </c>
      <c r="B120" s="247">
        <v>587</v>
      </c>
      <c r="C120" s="417">
        <v>4.48529861238462E-3</v>
      </c>
    </row>
    <row r="121" spans="1:3" x14ac:dyDescent="0.2">
      <c r="A121" s="247" t="s">
        <v>12</v>
      </c>
      <c r="B121" s="247">
        <v>718</v>
      </c>
      <c r="C121" s="417">
        <v>5.4862766672779508E-3</v>
      </c>
    </row>
    <row r="122" spans="1:3" x14ac:dyDescent="0.2">
      <c r="A122" s="247" t="s">
        <v>32</v>
      </c>
      <c r="B122" s="247">
        <v>804</v>
      </c>
      <c r="C122" s="417">
        <v>6.1434072987346412E-3</v>
      </c>
    </row>
    <row r="123" spans="1:3" x14ac:dyDescent="0.2">
      <c r="A123" s="247" t="s">
        <v>10</v>
      </c>
      <c r="B123" s="247">
        <v>901</v>
      </c>
      <c r="C123" s="417">
        <v>6.8845895225869555E-3</v>
      </c>
    </row>
    <row r="124" spans="1:3" x14ac:dyDescent="0.2">
      <c r="A124" s="247" t="s">
        <v>23</v>
      </c>
      <c r="B124" s="247">
        <v>970</v>
      </c>
      <c r="C124" s="417">
        <v>7.4118222385231372E-3</v>
      </c>
    </row>
    <row r="125" spans="1:3" x14ac:dyDescent="0.2">
      <c r="A125" s="247" t="s">
        <v>14</v>
      </c>
      <c r="B125" s="247">
        <v>1032</v>
      </c>
      <c r="C125" s="417">
        <v>7.8855675774802854E-3</v>
      </c>
    </row>
    <row r="126" spans="1:3" x14ac:dyDescent="0.2">
      <c r="A126" s="247" t="s">
        <v>3</v>
      </c>
      <c r="B126" s="247">
        <v>1132</v>
      </c>
      <c r="C126" s="417">
        <v>8.6496729628950421E-3</v>
      </c>
    </row>
    <row r="127" spans="1:3" x14ac:dyDescent="0.2">
      <c r="A127" s="247" t="s">
        <v>20</v>
      </c>
      <c r="B127" s="247">
        <v>1135</v>
      </c>
      <c r="C127" s="417">
        <v>8.6725961244574854E-3</v>
      </c>
    </row>
    <row r="128" spans="1:3" x14ac:dyDescent="0.2">
      <c r="A128" s="247" t="s">
        <v>13</v>
      </c>
      <c r="B128" s="247">
        <v>1157</v>
      </c>
      <c r="C128" s="417">
        <v>8.8406993092487313E-3</v>
      </c>
    </row>
    <row r="129" spans="1:3" x14ac:dyDescent="0.2">
      <c r="A129" s="247" t="s">
        <v>24</v>
      </c>
      <c r="B129" s="247">
        <v>1466</v>
      </c>
      <c r="C129" s="417">
        <v>1.120178495018033E-2</v>
      </c>
    </row>
    <row r="130" spans="1:3" x14ac:dyDescent="0.2">
      <c r="A130" s="247" t="s">
        <v>11</v>
      </c>
      <c r="B130" s="247">
        <v>1828</v>
      </c>
      <c r="C130" s="417">
        <v>1.3967846445381748E-2</v>
      </c>
    </row>
    <row r="131" spans="1:3" x14ac:dyDescent="0.2">
      <c r="A131" s="247" t="s">
        <v>4</v>
      </c>
      <c r="B131" s="247">
        <v>2110</v>
      </c>
      <c r="C131" s="417">
        <v>1.6122623632251361E-2</v>
      </c>
    </row>
    <row r="132" spans="1:3" x14ac:dyDescent="0.2">
      <c r="A132" s="247" t="s">
        <v>27</v>
      </c>
      <c r="B132" s="247">
        <v>2201</v>
      </c>
      <c r="C132" s="417">
        <v>1.681795953297879E-2</v>
      </c>
    </row>
    <row r="133" spans="1:3" x14ac:dyDescent="0.2">
      <c r="A133" s="247" t="s">
        <v>15</v>
      </c>
      <c r="B133" s="247">
        <v>2598</v>
      </c>
      <c r="C133" s="417">
        <v>1.9851457913075372E-2</v>
      </c>
    </row>
    <row r="134" spans="1:3" x14ac:dyDescent="0.2">
      <c r="A134" s="247" t="s">
        <v>29</v>
      </c>
      <c r="B134" s="247">
        <v>3256</v>
      </c>
      <c r="C134" s="417">
        <v>2.4879271349104469E-2</v>
      </c>
    </row>
    <row r="135" spans="1:3" x14ac:dyDescent="0.2">
      <c r="A135" s="247" t="s">
        <v>28</v>
      </c>
      <c r="B135" s="247">
        <v>3658</v>
      </c>
      <c r="C135" s="417">
        <v>2.7950974998471788E-2</v>
      </c>
    </row>
    <row r="136" spans="1:3" x14ac:dyDescent="0.2">
      <c r="A136" s="247" t="s">
        <v>21</v>
      </c>
      <c r="B136" s="247">
        <v>4131</v>
      </c>
      <c r="C136" s="417">
        <v>3.1565193471483587E-2</v>
      </c>
    </row>
    <row r="137" spans="1:3" x14ac:dyDescent="0.2">
      <c r="A137" s="247" t="s">
        <v>22</v>
      </c>
      <c r="B137" s="247">
        <v>4263</v>
      </c>
      <c r="C137" s="417">
        <v>3.2573812580231065E-2</v>
      </c>
    </row>
    <row r="138" spans="1:3" x14ac:dyDescent="0.2">
      <c r="A138" s="247" t="s">
        <v>26</v>
      </c>
      <c r="B138" s="247">
        <v>4854</v>
      </c>
      <c r="C138" s="417">
        <v>3.7089675408032277E-2</v>
      </c>
    </row>
    <row r="139" spans="1:3" x14ac:dyDescent="0.2">
      <c r="A139" s="247" t="s">
        <v>9</v>
      </c>
      <c r="B139" s="247">
        <v>4872</v>
      </c>
      <c r="C139" s="417">
        <v>3.7227214377406934E-2</v>
      </c>
    </row>
    <row r="140" spans="1:3" x14ac:dyDescent="0.2">
      <c r="A140" s="247" t="s">
        <v>18</v>
      </c>
      <c r="B140" s="247">
        <v>4896</v>
      </c>
      <c r="C140" s="417">
        <v>3.7410599669906473E-2</v>
      </c>
    </row>
    <row r="141" spans="1:3" x14ac:dyDescent="0.2">
      <c r="A141" s="247" t="s">
        <v>7</v>
      </c>
      <c r="B141" s="247">
        <v>5583</v>
      </c>
      <c r="C141" s="417">
        <v>4.2660003667705851E-2</v>
      </c>
    </row>
    <row r="142" spans="1:3" x14ac:dyDescent="0.2">
      <c r="A142" s="247" t="s">
        <v>8</v>
      </c>
      <c r="B142" s="247">
        <v>6008</v>
      </c>
      <c r="C142" s="417">
        <v>4.5907451555718563E-2</v>
      </c>
    </row>
    <row r="143" spans="1:3" x14ac:dyDescent="0.2">
      <c r="A143" s="247" t="s">
        <v>25</v>
      </c>
      <c r="B143" s="247">
        <v>6608</v>
      </c>
      <c r="C143" s="417">
        <v>5.0492083868207104E-2</v>
      </c>
    </row>
    <row r="144" spans="1:3" x14ac:dyDescent="0.2">
      <c r="A144" s="247" t="s">
        <v>19</v>
      </c>
      <c r="B144" s="247">
        <v>6949</v>
      </c>
      <c r="C144" s="417">
        <v>5.3097683232471424E-2</v>
      </c>
    </row>
    <row r="145" spans="1:3" x14ac:dyDescent="0.2">
      <c r="A145" s="247" t="s">
        <v>17</v>
      </c>
      <c r="B145" s="247">
        <v>7385</v>
      </c>
      <c r="C145" s="417">
        <v>5.6429182712879764E-2</v>
      </c>
    </row>
    <row r="146" spans="1:3" x14ac:dyDescent="0.2">
      <c r="A146" s="247" t="s">
        <v>0</v>
      </c>
      <c r="B146" s="247">
        <v>17158</v>
      </c>
      <c r="C146" s="417">
        <v>0.13110520202946391</v>
      </c>
    </row>
    <row r="147" spans="1:3" x14ac:dyDescent="0.2">
      <c r="A147" s="247" t="s">
        <v>31</v>
      </c>
      <c r="B147" s="247">
        <v>31148</v>
      </c>
      <c r="C147" s="417">
        <v>0.23800354544898833</v>
      </c>
    </row>
    <row r="148" spans="1:3" x14ac:dyDescent="0.2">
      <c r="A148" s="247" t="s">
        <v>1</v>
      </c>
      <c r="B148" s="247">
        <v>130872</v>
      </c>
      <c r="C148" s="417">
        <v>1</v>
      </c>
    </row>
  </sheetData>
  <autoFilter ref="A115:C148" xr:uid="{00000000-0009-0000-0000-000005000000}">
    <sortState ref="A116:C148">
      <sortCondition ref="C115:C148"/>
    </sortState>
  </autoFilter>
  <mergeCells count="1">
    <mergeCell ref="H1:I1"/>
  </mergeCells>
  <hyperlinks>
    <hyperlink ref="H1:I1" location="Index!A1" display="Regresar al Índice" xr:uid="{AFE62096-CF9A-445C-9B42-0DB459F2A55C}"/>
  </hyperlinks>
  <pageMargins left="0.7" right="0.7" top="0.75" bottom="0.75" header="0.3" footer="0.3"/>
  <pageSetup orientation="portrait" horizontalDpi="4294967295" verticalDpi="4294967295"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F3696-8E0A-4B4A-81BD-AF4D165323FC}">
  <sheetPr codeName="Hoja40"/>
  <dimension ref="A1:I52"/>
  <sheetViews>
    <sheetView zoomScaleNormal="100" workbookViewId="0">
      <selection activeCell="B3" sqref="B3"/>
    </sheetView>
  </sheetViews>
  <sheetFormatPr baseColWidth="10" defaultColWidth="20.7109375" defaultRowHeight="12.75" x14ac:dyDescent="0.2"/>
  <cols>
    <col min="1" max="1" width="20.42578125" style="226" customWidth="1"/>
    <col min="2" max="2" width="9.7109375" style="226" customWidth="1"/>
    <col min="3" max="3" width="8" style="226" customWidth="1"/>
    <col min="4" max="4" width="10.140625" style="226" bestFit="1" customWidth="1"/>
    <col min="5" max="16384" width="20.7109375" style="226"/>
  </cols>
  <sheetData>
    <row r="1" spans="1:9" ht="15" x14ac:dyDescent="0.25">
      <c r="A1" s="12" t="s">
        <v>923</v>
      </c>
      <c r="H1" s="525" t="s">
        <v>39</v>
      </c>
      <c r="I1" s="525"/>
    </row>
    <row r="2" spans="1:9" x14ac:dyDescent="0.2">
      <c r="A2" s="414" t="s">
        <v>1345</v>
      </c>
    </row>
    <row r="5" spans="1:9" x14ac:dyDescent="0.2">
      <c r="A5" s="227" t="s">
        <v>1104</v>
      </c>
    </row>
    <row r="6" spans="1:9" x14ac:dyDescent="0.2">
      <c r="A6" s="227" t="s">
        <v>1105</v>
      </c>
    </row>
    <row r="7" spans="1:9" x14ac:dyDescent="0.2">
      <c r="A7" s="227" t="s">
        <v>1106</v>
      </c>
    </row>
    <row r="8" spans="1:9" ht="9" customHeight="1" x14ac:dyDescent="0.2">
      <c r="A8" s="227"/>
    </row>
    <row r="9" spans="1:9" s="415" customFormat="1" ht="13.5" customHeight="1" x14ac:dyDescent="0.2">
      <c r="A9" s="555" t="s">
        <v>1107</v>
      </c>
      <c r="B9" s="557" t="s">
        <v>1108</v>
      </c>
      <c r="C9" s="557"/>
      <c r="D9" s="557"/>
    </row>
    <row r="10" spans="1:9" ht="27.75" customHeight="1" x14ac:dyDescent="0.2">
      <c r="A10" s="556"/>
      <c r="B10" s="228" t="s">
        <v>798</v>
      </c>
      <c r="C10" s="229" t="s">
        <v>1109</v>
      </c>
      <c r="D10" s="230" t="s">
        <v>1110</v>
      </c>
    </row>
    <row r="11" spans="1:9" ht="12.95" customHeight="1" x14ac:dyDescent="0.2">
      <c r="A11" s="231" t="s">
        <v>3</v>
      </c>
      <c r="B11" s="232">
        <v>56611</v>
      </c>
      <c r="C11" s="233">
        <f t="shared" ref="C11:C42" si="0">_xlfn.RANK.EQ(B11,$B$11:$B$42)</f>
        <v>32</v>
      </c>
      <c r="D11" s="234">
        <f t="shared" ref="D11:D42" si="1">B11/$B$43</f>
        <v>4.7204789537982428E-3</v>
      </c>
    </row>
    <row r="12" spans="1:9" ht="12.95" customHeight="1" x14ac:dyDescent="0.2">
      <c r="A12" s="231" t="s">
        <v>5</v>
      </c>
      <c r="B12" s="232">
        <v>60562</v>
      </c>
      <c r="C12" s="233">
        <f t="shared" si="0"/>
        <v>31</v>
      </c>
      <c r="D12" s="234">
        <f t="shared" si="1"/>
        <v>5.0499310452019773E-3</v>
      </c>
    </row>
    <row r="13" spans="1:9" ht="12.95" customHeight="1" x14ac:dyDescent="0.2">
      <c r="A13" s="231" t="s">
        <v>11</v>
      </c>
      <c r="B13" s="232">
        <v>64324</v>
      </c>
      <c r="C13" s="233">
        <f t="shared" si="0"/>
        <v>30</v>
      </c>
      <c r="D13" s="234">
        <f t="shared" si="1"/>
        <v>5.3636234693631652E-3</v>
      </c>
    </row>
    <row r="14" spans="1:9" ht="12.95" customHeight="1" x14ac:dyDescent="0.2">
      <c r="A14" s="231" t="s">
        <v>23</v>
      </c>
      <c r="B14" s="232">
        <v>95795</v>
      </c>
      <c r="C14" s="233">
        <f t="shared" si="0"/>
        <v>29</v>
      </c>
      <c r="D14" s="234">
        <f t="shared" si="1"/>
        <v>7.9878165264542691E-3</v>
      </c>
    </row>
    <row r="15" spans="1:9" ht="12.95" customHeight="1" x14ac:dyDescent="0.2">
      <c r="A15" s="231" t="s">
        <v>6</v>
      </c>
      <c r="B15" s="232">
        <v>123061</v>
      </c>
      <c r="C15" s="233">
        <f t="shared" si="0"/>
        <v>28</v>
      </c>
      <c r="D15" s="234">
        <f t="shared" si="1"/>
        <v>1.0261377833519379E-2</v>
      </c>
    </row>
    <row r="16" spans="1:9" ht="12.95" customHeight="1" x14ac:dyDescent="0.2">
      <c r="A16" s="231" t="s">
        <v>19</v>
      </c>
      <c r="B16" s="232">
        <v>130068</v>
      </c>
      <c r="C16" s="233">
        <f t="shared" si="0"/>
        <v>27</v>
      </c>
      <c r="D16" s="234">
        <f t="shared" si="1"/>
        <v>1.0845652904252351E-2</v>
      </c>
    </row>
    <row r="17" spans="1:4" ht="12.95" customHeight="1" x14ac:dyDescent="0.2">
      <c r="A17" s="231" t="s">
        <v>26</v>
      </c>
      <c r="B17" s="232">
        <v>150415</v>
      </c>
      <c r="C17" s="233">
        <f t="shared" si="0"/>
        <v>26</v>
      </c>
      <c r="D17" s="234">
        <f t="shared" si="1"/>
        <v>1.254227697506779E-2</v>
      </c>
    </row>
    <row r="18" spans="1:4" ht="12.95" customHeight="1" x14ac:dyDescent="0.2">
      <c r="A18" s="231" t="s">
        <v>18</v>
      </c>
      <c r="B18" s="232">
        <v>153024</v>
      </c>
      <c r="C18" s="233">
        <f t="shared" si="0"/>
        <v>25</v>
      </c>
      <c r="D18" s="234">
        <f t="shared" si="1"/>
        <v>1.275982709060116E-2</v>
      </c>
    </row>
    <row r="19" spans="1:4" ht="12.95" customHeight="1" x14ac:dyDescent="0.2">
      <c r="A19" s="231" t="s">
        <v>33</v>
      </c>
      <c r="B19" s="232">
        <v>154696</v>
      </c>
      <c r="C19" s="233">
        <f t="shared" si="0"/>
        <v>24</v>
      </c>
      <c r="D19" s="234">
        <f t="shared" si="1"/>
        <v>1.289924594578391E-2</v>
      </c>
    </row>
    <row r="20" spans="1:4" ht="12.95" customHeight="1" x14ac:dyDescent="0.2">
      <c r="A20" s="231" t="s">
        <v>30</v>
      </c>
      <c r="B20" s="232">
        <v>161935</v>
      </c>
      <c r="C20" s="233">
        <f t="shared" si="0"/>
        <v>23</v>
      </c>
      <c r="D20" s="234">
        <f t="shared" si="1"/>
        <v>1.3502866216518316E-2</v>
      </c>
    </row>
    <row r="21" spans="1:4" ht="12.95" customHeight="1" x14ac:dyDescent="0.2">
      <c r="A21" s="231" t="s">
        <v>12</v>
      </c>
      <c r="B21" s="232">
        <v>171224</v>
      </c>
      <c r="C21" s="233">
        <f t="shared" si="0"/>
        <v>22</v>
      </c>
      <c r="D21" s="234">
        <f t="shared" si="1"/>
        <v>1.4277424676920567E-2</v>
      </c>
    </row>
    <row r="22" spans="1:4" ht="12.95" customHeight="1" x14ac:dyDescent="0.2">
      <c r="A22" s="231" t="s">
        <v>792</v>
      </c>
      <c r="B22" s="232">
        <v>188427</v>
      </c>
      <c r="C22" s="233">
        <f t="shared" si="0"/>
        <v>21</v>
      </c>
      <c r="D22" s="234">
        <f t="shared" si="1"/>
        <v>1.5711887933923467E-2</v>
      </c>
    </row>
    <row r="23" spans="1:4" ht="12.95" customHeight="1" x14ac:dyDescent="0.2">
      <c r="A23" s="231" t="s">
        <v>24</v>
      </c>
      <c r="B23" s="232">
        <v>195313</v>
      </c>
      <c r="C23" s="233">
        <f t="shared" si="0"/>
        <v>20</v>
      </c>
      <c r="D23" s="234">
        <f t="shared" si="1"/>
        <v>1.6286073482241897E-2</v>
      </c>
    </row>
    <row r="24" spans="1:4" ht="12.95" customHeight="1" x14ac:dyDescent="0.2">
      <c r="A24" s="231" t="s">
        <v>27</v>
      </c>
      <c r="B24" s="232">
        <v>256231</v>
      </c>
      <c r="C24" s="235">
        <f t="shared" si="0"/>
        <v>19</v>
      </c>
      <c r="D24" s="236">
        <f t="shared" si="1"/>
        <v>2.1365689403308148E-2</v>
      </c>
    </row>
    <row r="25" spans="1:4" ht="12.95" customHeight="1" x14ac:dyDescent="0.2">
      <c r="A25" s="231" t="s">
        <v>28</v>
      </c>
      <c r="B25" s="232">
        <v>258317</v>
      </c>
      <c r="C25" s="233">
        <f t="shared" si="0"/>
        <v>18</v>
      </c>
      <c r="D25" s="234">
        <f t="shared" si="1"/>
        <v>2.1539629434355525E-2</v>
      </c>
    </row>
    <row r="26" spans="1:4" ht="12.95" customHeight="1" x14ac:dyDescent="0.2">
      <c r="A26" s="231" t="s">
        <v>25</v>
      </c>
      <c r="B26" s="232">
        <v>285342</v>
      </c>
      <c r="C26" s="233">
        <f t="shared" si="0"/>
        <v>17</v>
      </c>
      <c r="D26" s="234">
        <f t="shared" si="1"/>
        <v>2.3793095081074314E-2</v>
      </c>
    </row>
    <row r="27" spans="1:4" ht="12.95" customHeight="1" x14ac:dyDescent="0.2">
      <c r="A27" s="231" t="s">
        <v>20</v>
      </c>
      <c r="B27" s="232">
        <v>293009</v>
      </c>
      <c r="C27" s="233">
        <f t="shared" si="0"/>
        <v>16</v>
      </c>
      <c r="D27" s="234">
        <f t="shared" si="1"/>
        <v>2.4432403910432058E-2</v>
      </c>
    </row>
    <row r="28" spans="1:4" ht="12.95" customHeight="1" x14ac:dyDescent="0.2">
      <c r="A28" s="231" t="s">
        <v>4</v>
      </c>
      <c r="B28" s="232">
        <v>297698</v>
      </c>
      <c r="C28" s="233">
        <f t="shared" si="0"/>
        <v>15</v>
      </c>
      <c r="D28" s="234">
        <f t="shared" si="1"/>
        <v>2.4823393750116218E-2</v>
      </c>
    </row>
    <row r="29" spans="1:4" ht="12.95" customHeight="1" x14ac:dyDescent="0.2">
      <c r="A29" s="231" t="s">
        <v>32</v>
      </c>
      <c r="B29" s="232">
        <v>303817</v>
      </c>
      <c r="C29" s="233">
        <f t="shared" si="0"/>
        <v>14</v>
      </c>
      <c r="D29" s="234">
        <f t="shared" si="1"/>
        <v>2.5333623400154045E-2</v>
      </c>
    </row>
    <row r="30" spans="1:4" ht="12.95" customHeight="1" x14ac:dyDescent="0.2">
      <c r="A30" s="231" t="s">
        <v>8</v>
      </c>
      <c r="B30" s="232">
        <v>354577</v>
      </c>
      <c r="C30" s="233">
        <f t="shared" si="0"/>
        <v>13</v>
      </c>
      <c r="D30" s="234">
        <f t="shared" si="1"/>
        <v>2.9566219745295427E-2</v>
      </c>
    </row>
    <row r="31" spans="1:4" ht="12.95" customHeight="1" x14ac:dyDescent="0.2">
      <c r="A31" s="231" t="s">
        <v>793</v>
      </c>
      <c r="B31" s="232">
        <v>381019</v>
      </c>
      <c r="C31" s="233">
        <f t="shared" si="0"/>
        <v>12</v>
      </c>
      <c r="D31" s="234">
        <f t="shared" si="1"/>
        <v>3.1771072238562341E-2</v>
      </c>
    </row>
    <row r="32" spans="1:4" ht="12.95" customHeight="1" x14ac:dyDescent="0.2">
      <c r="A32" s="231" t="s">
        <v>15</v>
      </c>
      <c r="B32" s="232">
        <v>387276</v>
      </c>
      <c r="C32" s="233">
        <f t="shared" si="0"/>
        <v>11</v>
      </c>
      <c r="D32" s="234">
        <f t="shared" si="1"/>
        <v>3.229280894722171E-2</v>
      </c>
    </row>
    <row r="33" spans="1:4" ht="12.95" customHeight="1" x14ac:dyDescent="0.2">
      <c r="A33" s="231" t="s">
        <v>16</v>
      </c>
      <c r="B33" s="232">
        <v>406384</v>
      </c>
      <c r="C33" s="233">
        <f t="shared" si="0"/>
        <v>10</v>
      </c>
      <c r="D33" s="234">
        <f t="shared" si="1"/>
        <v>3.3886119643891557E-2</v>
      </c>
    </row>
    <row r="34" spans="1:4" ht="12.95" customHeight="1" x14ac:dyDescent="0.2">
      <c r="A34" s="237" t="s">
        <v>0</v>
      </c>
      <c r="B34" s="238">
        <v>437379</v>
      </c>
      <c r="C34" s="239">
        <f t="shared" si="0"/>
        <v>9</v>
      </c>
      <c r="D34" s="240">
        <f t="shared" si="1"/>
        <v>3.6470621687186615E-2</v>
      </c>
    </row>
    <row r="35" spans="1:4" ht="12.95" customHeight="1" x14ac:dyDescent="0.2">
      <c r="A35" s="231" t="s">
        <v>29</v>
      </c>
      <c r="B35" s="232">
        <v>494179</v>
      </c>
      <c r="C35" s="233">
        <f t="shared" si="0"/>
        <v>8</v>
      </c>
      <c r="D35" s="234">
        <f t="shared" si="1"/>
        <v>4.1206860308227407E-2</v>
      </c>
    </row>
    <row r="36" spans="1:4" ht="12.95" customHeight="1" x14ac:dyDescent="0.2">
      <c r="A36" s="231" t="s">
        <v>14</v>
      </c>
      <c r="B36" s="232">
        <v>501501</v>
      </c>
      <c r="C36" s="233">
        <f t="shared" si="0"/>
        <v>7</v>
      </c>
      <c r="D36" s="234">
        <f t="shared" si="1"/>
        <v>4.1817401491031289E-2</v>
      </c>
    </row>
    <row r="37" spans="1:4" ht="12.95" customHeight="1" x14ac:dyDescent="0.2">
      <c r="A37" s="231" t="s">
        <v>21</v>
      </c>
      <c r="B37" s="232">
        <v>589038</v>
      </c>
      <c r="C37" s="233">
        <f t="shared" si="0"/>
        <v>6</v>
      </c>
      <c r="D37" s="234">
        <f t="shared" si="1"/>
        <v>4.9116628958813822E-2</v>
      </c>
    </row>
    <row r="38" spans="1:4" ht="12.95" customHeight="1" x14ac:dyDescent="0.2">
      <c r="A38" s="231" t="s">
        <v>9</v>
      </c>
      <c r="B38" s="232">
        <v>750874</v>
      </c>
      <c r="C38" s="233">
        <f t="shared" si="0"/>
        <v>5</v>
      </c>
      <c r="D38" s="234">
        <f t="shared" si="1"/>
        <v>6.2611240111538416E-2</v>
      </c>
    </row>
    <row r="39" spans="1:4" ht="12.95" customHeight="1" x14ac:dyDescent="0.2">
      <c r="A39" s="231" t="s">
        <v>22</v>
      </c>
      <c r="B39" s="232">
        <v>781871</v>
      </c>
      <c r="C39" s="233">
        <f t="shared" si="0"/>
        <v>4</v>
      </c>
      <c r="D39" s="234">
        <f t="shared" si="1"/>
        <v>6.5195908923799006E-2</v>
      </c>
    </row>
    <row r="40" spans="1:4" ht="12.95" customHeight="1" x14ac:dyDescent="0.2">
      <c r="A40" s="231" t="s">
        <v>7</v>
      </c>
      <c r="B40" s="232">
        <v>918866</v>
      </c>
      <c r="C40" s="233">
        <f t="shared" si="0"/>
        <v>3</v>
      </c>
      <c r="D40" s="234">
        <f t="shared" si="1"/>
        <v>7.6619166140163147E-2</v>
      </c>
    </row>
    <row r="41" spans="1:4" ht="12.95" customHeight="1" x14ac:dyDescent="0.2">
      <c r="A41" s="231" t="s">
        <v>791</v>
      </c>
      <c r="B41" s="232">
        <v>1026373</v>
      </c>
      <c r="C41" s="233">
        <f t="shared" si="0"/>
        <v>2</v>
      </c>
      <c r="D41" s="234">
        <f t="shared" si="1"/>
        <v>8.5583581728758781E-2</v>
      </c>
    </row>
    <row r="42" spans="1:4" ht="12.95" customHeight="1" x14ac:dyDescent="0.2">
      <c r="A42" s="231" t="s">
        <v>52</v>
      </c>
      <c r="B42" s="232">
        <v>1563433</v>
      </c>
      <c r="C42" s="233">
        <f t="shared" si="0"/>
        <v>1</v>
      </c>
      <c r="D42" s="234">
        <f t="shared" si="1"/>
        <v>0.13036605204242369</v>
      </c>
    </row>
    <row r="43" spans="1:4" ht="12.95" customHeight="1" x14ac:dyDescent="0.2">
      <c r="A43" s="241" t="s">
        <v>1</v>
      </c>
      <c r="B43" s="242">
        <v>11992639</v>
      </c>
      <c r="C43" s="243"/>
      <c r="D43" s="244">
        <f>SUM(D11:D42)</f>
        <v>1</v>
      </c>
    </row>
    <row r="44" spans="1:4" x14ac:dyDescent="0.2">
      <c r="A44" s="245"/>
    </row>
    <row r="45" spans="1:4" ht="12.75" customHeight="1" x14ac:dyDescent="0.2"/>
    <row r="47" spans="1:4" x14ac:dyDescent="0.2">
      <c r="A47" s="245"/>
      <c r="D47" s="246">
        <v>437379</v>
      </c>
    </row>
    <row r="48" spans="1:4" x14ac:dyDescent="0.2">
      <c r="D48" s="246">
        <v>1374118</v>
      </c>
    </row>
    <row r="49" spans="4:4" x14ac:dyDescent="0.2">
      <c r="D49" s="246">
        <v>882460</v>
      </c>
    </row>
    <row r="50" spans="4:4" x14ac:dyDescent="0.2">
      <c r="D50" s="246">
        <v>390866</v>
      </c>
    </row>
    <row r="51" spans="4:4" x14ac:dyDescent="0.2">
      <c r="D51" s="246">
        <v>113754</v>
      </c>
    </row>
    <row r="52" spans="4:4" x14ac:dyDescent="0.2">
      <c r="D52" s="246">
        <v>108989</v>
      </c>
    </row>
  </sheetData>
  <mergeCells count="3">
    <mergeCell ref="A9:A10"/>
    <mergeCell ref="B9:D9"/>
    <mergeCell ref="H1:I1"/>
  </mergeCells>
  <hyperlinks>
    <hyperlink ref="H1:I1" location="Index!A1" display="Regresar al Índice" xr:uid="{06ED689F-02E3-45BD-8878-CEDE3779DDFD}"/>
  </hyperlinks>
  <pageMargins left="0.79" right="0.79" top="0.98" bottom="0.98" header="0" footer="0"/>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12172-0F34-49CF-BB0F-B66DA4C955F8}">
  <sheetPr codeName="Hoja41"/>
  <dimension ref="A1:I16"/>
  <sheetViews>
    <sheetView workbookViewId="0">
      <selection activeCell="B3" sqref="B3"/>
    </sheetView>
  </sheetViews>
  <sheetFormatPr baseColWidth="10" defaultRowHeight="12.75" x14ac:dyDescent="0.2"/>
  <cols>
    <col min="1" max="16384" width="11.42578125" style="190"/>
  </cols>
  <sheetData>
    <row r="1" spans="1:9" ht="15" x14ac:dyDescent="0.25">
      <c r="A1" s="12" t="s">
        <v>924</v>
      </c>
      <c r="H1" s="525" t="s">
        <v>39</v>
      </c>
      <c r="I1" s="525"/>
    </row>
    <row r="6" spans="1:9" x14ac:dyDescent="0.2">
      <c r="A6" s="190" t="s">
        <v>1111</v>
      </c>
    </row>
    <row r="8" spans="1:9" x14ac:dyDescent="0.2">
      <c r="A8" s="410" t="s">
        <v>509</v>
      </c>
      <c r="B8" s="410" t="s">
        <v>1112</v>
      </c>
      <c r="C8" s="410" t="s">
        <v>1113</v>
      </c>
      <c r="D8" s="410" t="s">
        <v>1114</v>
      </c>
    </row>
    <row r="9" spans="1:9" x14ac:dyDescent="0.2">
      <c r="A9" s="411" t="s">
        <v>1115</v>
      </c>
      <c r="B9" s="412" t="s">
        <v>54</v>
      </c>
      <c r="C9" s="413">
        <v>12.753593800561541</v>
      </c>
      <c r="D9" s="413">
        <v>20.812347074246912</v>
      </c>
      <c r="H9" s="190" t="s">
        <v>1</v>
      </c>
      <c r="I9" s="190" t="s">
        <v>0</v>
      </c>
    </row>
    <row r="10" spans="1:9" x14ac:dyDescent="0.2">
      <c r="A10" s="411" t="s">
        <v>1115</v>
      </c>
      <c r="B10" s="411" t="s">
        <v>1116</v>
      </c>
      <c r="C10" s="413">
        <v>13.106514995778365</v>
      </c>
      <c r="D10" s="413">
        <v>20.799709502964809</v>
      </c>
      <c r="G10" s="190" t="s">
        <v>54</v>
      </c>
      <c r="H10" s="409">
        <f>D9/100</f>
        <v>0.20812347074246912</v>
      </c>
      <c r="I10" s="409">
        <f>D14/100</f>
        <v>0.18648585455449779</v>
      </c>
    </row>
    <row r="11" spans="1:9" x14ac:dyDescent="0.2">
      <c r="A11" s="411" t="s">
        <v>1115</v>
      </c>
      <c r="B11" s="411" t="s">
        <v>1117</v>
      </c>
      <c r="C11" s="413">
        <v>2.8094003397444856</v>
      </c>
      <c r="D11" s="413">
        <v>21.168433519083734</v>
      </c>
      <c r="G11" s="190" t="s">
        <v>1116</v>
      </c>
      <c r="H11" s="409">
        <f>D10/100</f>
        <v>0.20799709502964808</v>
      </c>
      <c r="I11" s="409">
        <f>D15/100</f>
        <v>0.1859902608330444</v>
      </c>
    </row>
    <row r="12" spans="1:9" x14ac:dyDescent="0.2">
      <c r="A12" s="411"/>
      <c r="B12" s="411"/>
      <c r="C12" s="413"/>
      <c r="D12" s="413"/>
      <c r="G12" s="190" t="s">
        <v>1118</v>
      </c>
      <c r="H12" s="409">
        <f>D11/100</f>
        <v>0.21168433519083735</v>
      </c>
      <c r="I12" s="409">
        <f>D16/100</f>
        <v>0.19900790992127732</v>
      </c>
    </row>
    <row r="13" spans="1:9" x14ac:dyDescent="0.2">
      <c r="A13" s="410" t="s">
        <v>509</v>
      </c>
      <c r="B13" s="410" t="s">
        <v>1112</v>
      </c>
      <c r="C13" s="410" t="s">
        <v>1113</v>
      </c>
      <c r="D13" s="410" t="s">
        <v>1114</v>
      </c>
    </row>
    <row r="14" spans="1:9" x14ac:dyDescent="0.2">
      <c r="A14" s="411" t="s">
        <v>0</v>
      </c>
      <c r="B14" s="412" t="s">
        <v>54</v>
      </c>
      <c r="C14" s="413">
        <v>11.138284091863413</v>
      </c>
      <c r="D14" s="413">
        <v>18.64858545544978</v>
      </c>
    </row>
    <row r="15" spans="1:9" x14ac:dyDescent="0.2">
      <c r="A15" s="411" t="s">
        <v>0</v>
      </c>
      <c r="B15" s="411" t="s">
        <v>1116</v>
      </c>
      <c r="C15" s="413">
        <v>11.459373734834207</v>
      </c>
      <c r="D15" s="413">
        <v>18.599026083304441</v>
      </c>
    </row>
    <row r="16" spans="1:9" x14ac:dyDescent="0.2">
      <c r="A16" s="411" t="s">
        <v>0</v>
      </c>
      <c r="B16" s="411" t="s">
        <v>1117</v>
      </c>
      <c r="C16" s="413">
        <v>3.0253841236986321</v>
      </c>
      <c r="D16" s="413">
        <v>19.900790992127732</v>
      </c>
    </row>
  </sheetData>
  <mergeCells count="1">
    <mergeCell ref="H1:I1"/>
  </mergeCells>
  <hyperlinks>
    <hyperlink ref="H1:I1" location="Index!A1" display="Regresar al Índice" xr:uid="{3B8158EE-9CCC-4434-A139-1937AE30A7B1}"/>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4F9D-4E46-4FDF-854E-09A3888AC5CA}">
  <sheetPr codeName="Hoja42"/>
  <dimension ref="A1:I41"/>
  <sheetViews>
    <sheetView topLeftCell="E1" workbookViewId="0">
      <selection activeCell="B3" sqref="B3"/>
    </sheetView>
  </sheetViews>
  <sheetFormatPr baseColWidth="10" defaultRowHeight="12.75" x14ac:dyDescent="0.2"/>
  <cols>
    <col min="1" max="1" width="11.28515625" style="190" customWidth="1"/>
    <col min="2" max="2" width="11.42578125" style="190"/>
    <col min="3" max="3" width="17.140625" style="190" bestFit="1" customWidth="1"/>
    <col min="4" max="16384" width="11.42578125" style="190"/>
  </cols>
  <sheetData>
    <row r="1" spans="1:9" ht="15" x14ac:dyDescent="0.25">
      <c r="A1" s="12" t="s">
        <v>925</v>
      </c>
      <c r="H1" s="525" t="s">
        <v>39</v>
      </c>
      <c r="I1" s="525"/>
    </row>
    <row r="6" spans="1:9" x14ac:dyDescent="0.2">
      <c r="A6" s="190" t="s">
        <v>1119</v>
      </c>
    </row>
    <row r="8" spans="1:9" x14ac:dyDescent="0.2">
      <c r="A8" s="190" t="s">
        <v>823</v>
      </c>
      <c r="B8" s="190" t="s">
        <v>1120</v>
      </c>
      <c r="C8" s="190" t="s">
        <v>1121</v>
      </c>
      <c r="D8" s="190" t="s">
        <v>1122</v>
      </c>
      <c r="F8" s="190" t="s">
        <v>730</v>
      </c>
      <c r="G8" s="190" t="s">
        <v>1123</v>
      </c>
    </row>
    <row r="9" spans="1:9" x14ac:dyDescent="0.2">
      <c r="A9" s="190" t="s">
        <v>1124</v>
      </c>
      <c r="B9" s="190" t="s">
        <v>1115</v>
      </c>
      <c r="C9" s="190" t="s">
        <v>1</v>
      </c>
      <c r="D9" s="190">
        <v>20.812347074246912</v>
      </c>
      <c r="F9" s="190" t="s">
        <v>21</v>
      </c>
      <c r="G9" s="409">
        <v>0.13696126461521102</v>
      </c>
    </row>
    <row r="10" spans="1:9" x14ac:dyDescent="0.2">
      <c r="A10" s="190" t="s">
        <v>1125</v>
      </c>
      <c r="B10" s="190" t="s">
        <v>3</v>
      </c>
      <c r="C10" s="190" t="s">
        <v>3</v>
      </c>
      <c r="D10" s="190">
        <v>21.969052628411571</v>
      </c>
      <c r="F10" s="190" t="s">
        <v>15</v>
      </c>
      <c r="G10" s="409">
        <v>0.15381948504541965</v>
      </c>
    </row>
    <row r="11" spans="1:9" x14ac:dyDescent="0.2">
      <c r="A11" s="190" t="s">
        <v>1126</v>
      </c>
      <c r="B11" s="190" t="s">
        <v>4</v>
      </c>
      <c r="C11" s="190" t="s">
        <v>4</v>
      </c>
      <c r="D11" s="190">
        <v>21.597051840484735</v>
      </c>
      <c r="F11" s="190" t="s">
        <v>7</v>
      </c>
      <c r="G11" s="409">
        <v>0.16745152877431749</v>
      </c>
    </row>
    <row r="12" spans="1:9" x14ac:dyDescent="0.2">
      <c r="A12" s="190" t="s">
        <v>1127</v>
      </c>
      <c r="B12" s="190" t="s">
        <v>5</v>
      </c>
      <c r="C12" s="190" t="s">
        <v>5</v>
      </c>
      <c r="D12" s="190">
        <v>28.14345025762821</v>
      </c>
      <c r="F12" s="190" t="s">
        <v>17</v>
      </c>
      <c r="G12" s="409">
        <v>0.17097056956457993</v>
      </c>
    </row>
    <row r="13" spans="1:9" x14ac:dyDescent="0.2">
      <c r="A13" s="190" t="s">
        <v>1128</v>
      </c>
      <c r="B13" s="190" t="s">
        <v>6</v>
      </c>
      <c r="C13" s="190" t="s">
        <v>6</v>
      </c>
      <c r="D13" s="190">
        <v>25.212608497839469</v>
      </c>
      <c r="F13" s="190" t="s">
        <v>0</v>
      </c>
      <c r="G13" s="409">
        <v>0.18648585455449779</v>
      </c>
    </row>
    <row r="14" spans="1:9" x14ac:dyDescent="0.2">
      <c r="A14" s="190" t="s">
        <v>1129</v>
      </c>
      <c r="B14" s="190" t="s">
        <v>792</v>
      </c>
      <c r="C14" s="190" t="s">
        <v>10</v>
      </c>
      <c r="D14" s="190">
        <v>21.516531091897768</v>
      </c>
      <c r="F14" s="190" t="s">
        <v>31</v>
      </c>
      <c r="G14" s="409">
        <v>0.19441708196933177</v>
      </c>
    </row>
    <row r="15" spans="1:9" x14ac:dyDescent="0.2">
      <c r="A15" s="190" t="s">
        <v>1130</v>
      </c>
      <c r="B15" s="190" t="s">
        <v>11</v>
      </c>
      <c r="C15" s="190" t="s">
        <v>11</v>
      </c>
      <c r="D15" s="190">
        <v>25.492887410258618</v>
      </c>
      <c r="F15" s="190" t="s">
        <v>32</v>
      </c>
      <c r="G15" s="409">
        <v>0.1958884708863925</v>
      </c>
    </row>
    <row r="16" spans="1:9" x14ac:dyDescent="0.2">
      <c r="A16" s="190" t="s">
        <v>1131</v>
      </c>
      <c r="B16" s="190" t="s">
        <v>7</v>
      </c>
      <c r="C16" s="190" t="s">
        <v>7</v>
      </c>
      <c r="D16" s="190">
        <v>16.74515287743175</v>
      </c>
      <c r="F16" s="190" t="s">
        <v>9</v>
      </c>
      <c r="G16" s="409">
        <v>0.19930296364146907</v>
      </c>
    </row>
    <row r="17" spans="1:7" x14ac:dyDescent="0.2">
      <c r="A17" s="190" t="s">
        <v>1132</v>
      </c>
      <c r="B17" s="190" t="s">
        <v>8</v>
      </c>
      <c r="C17" s="190" t="s">
        <v>8</v>
      </c>
      <c r="D17" s="190">
        <v>20.677699059778735</v>
      </c>
      <c r="F17" s="190" t="s">
        <v>8</v>
      </c>
      <c r="G17" s="409">
        <v>0.20677699059778734</v>
      </c>
    </row>
    <row r="18" spans="1:7" x14ac:dyDescent="0.2">
      <c r="A18" s="190" t="s">
        <v>1133</v>
      </c>
      <c r="B18" s="190" t="s">
        <v>9</v>
      </c>
      <c r="C18" s="190" t="s">
        <v>9</v>
      </c>
      <c r="D18" s="190">
        <v>19.930296364146908</v>
      </c>
      <c r="F18" s="190" t="s">
        <v>14</v>
      </c>
      <c r="G18" s="409">
        <v>0.20706781223952897</v>
      </c>
    </row>
    <row r="19" spans="1:7" x14ac:dyDescent="0.2">
      <c r="A19" s="190" t="s">
        <v>1134</v>
      </c>
      <c r="B19" s="190" t="s">
        <v>12</v>
      </c>
      <c r="C19" s="190" t="s">
        <v>12</v>
      </c>
      <c r="D19" s="190">
        <v>22.435149538037415</v>
      </c>
      <c r="F19" s="190" t="s">
        <v>1</v>
      </c>
      <c r="G19" s="409">
        <v>0.20812347074246912</v>
      </c>
    </row>
    <row r="20" spans="1:7" x14ac:dyDescent="0.2">
      <c r="A20" s="190" t="s">
        <v>1135</v>
      </c>
      <c r="B20" s="190" t="s">
        <v>14</v>
      </c>
      <c r="C20" s="190" t="s">
        <v>14</v>
      </c>
      <c r="D20" s="190">
        <v>20.706781223952898</v>
      </c>
      <c r="F20" s="190" t="s">
        <v>33</v>
      </c>
      <c r="G20" s="409">
        <v>0.20843089660595926</v>
      </c>
    </row>
    <row r="21" spans="1:7" x14ac:dyDescent="0.2">
      <c r="A21" s="190" t="s">
        <v>1136</v>
      </c>
      <c r="B21" s="190" t="s">
        <v>15</v>
      </c>
      <c r="C21" s="190" t="s">
        <v>15</v>
      </c>
      <c r="D21" s="190">
        <v>15.381948504541965</v>
      </c>
      <c r="F21" s="190" t="s">
        <v>22</v>
      </c>
      <c r="G21" s="409">
        <v>0.21035031816323438</v>
      </c>
    </row>
    <row r="22" spans="1:7" x14ac:dyDescent="0.2">
      <c r="A22" s="190" t="s">
        <v>1137</v>
      </c>
      <c r="B22" s="190" t="s">
        <v>16</v>
      </c>
      <c r="C22" s="190" t="s">
        <v>16</v>
      </c>
      <c r="D22" s="190">
        <v>23.066065994969982</v>
      </c>
      <c r="F22" s="190" t="s">
        <v>13</v>
      </c>
      <c r="G22" s="409">
        <v>0.21266860434326137</v>
      </c>
    </row>
    <row r="23" spans="1:7" x14ac:dyDescent="0.2">
      <c r="A23" s="190" t="s">
        <v>1138</v>
      </c>
      <c r="B23" s="190" t="s">
        <v>0</v>
      </c>
      <c r="C23" s="190" t="s">
        <v>0</v>
      </c>
      <c r="D23" s="190">
        <v>18.64858545544978</v>
      </c>
      <c r="F23" s="190" t="s">
        <v>25</v>
      </c>
      <c r="G23" s="409">
        <v>0.21511253089625815</v>
      </c>
    </row>
    <row r="24" spans="1:7" x14ac:dyDescent="0.2">
      <c r="A24" s="190" t="s">
        <v>1139</v>
      </c>
      <c r="B24" s="190" t="s">
        <v>13</v>
      </c>
      <c r="C24" s="190" t="s">
        <v>13</v>
      </c>
      <c r="D24" s="190">
        <v>21.266860434326137</v>
      </c>
      <c r="F24" s="190" t="s">
        <v>10</v>
      </c>
      <c r="G24" s="409">
        <v>0.21516531091897767</v>
      </c>
    </row>
    <row r="25" spans="1:7" x14ac:dyDescent="0.2">
      <c r="A25" s="190" t="s">
        <v>1140</v>
      </c>
      <c r="B25" s="190" t="s">
        <v>793</v>
      </c>
      <c r="C25" s="190" t="s">
        <v>17</v>
      </c>
      <c r="D25" s="190">
        <v>17.097056956457994</v>
      </c>
      <c r="F25" s="190" t="s">
        <v>4</v>
      </c>
      <c r="G25" s="409">
        <v>0.21597051840484735</v>
      </c>
    </row>
    <row r="26" spans="1:7" x14ac:dyDescent="0.2">
      <c r="A26" s="190" t="s">
        <v>1141</v>
      </c>
      <c r="B26" s="190" t="s">
        <v>18</v>
      </c>
      <c r="C26" s="190" t="s">
        <v>18</v>
      </c>
      <c r="D26" s="190">
        <v>23.07839524449026</v>
      </c>
      <c r="F26" s="190" t="s">
        <v>3</v>
      </c>
      <c r="G26" s="409">
        <v>0.2196905262841157</v>
      </c>
    </row>
    <row r="27" spans="1:7" x14ac:dyDescent="0.2">
      <c r="A27" s="190" t="s">
        <v>1142</v>
      </c>
      <c r="B27" s="190" t="s">
        <v>19</v>
      </c>
      <c r="C27" s="190" t="s">
        <v>19</v>
      </c>
      <c r="D27" s="190">
        <v>23.434797779756572</v>
      </c>
      <c r="F27" s="190" t="s">
        <v>12</v>
      </c>
      <c r="G27" s="409">
        <v>0.22435149538037413</v>
      </c>
    </row>
    <row r="28" spans="1:7" x14ac:dyDescent="0.2">
      <c r="A28" s="190" t="s">
        <v>1143</v>
      </c>
      <c r="B28" s="190" t="s">
        <v>20</v>
      </c>
      <c r="C28" s="190" t="s">
        <v>20</v>
      </c>
      <c r="D28" s="190">
        <v>25.685051451468947</v>
      </c>
      <c r="F28" s="190" t="s">
        <v>23</v>
      </c>
      <c r="G28" s="409">
        <v>0.22444578702694504</v>
      </c>
    </row>
    <row r="29" spans="1:7" x14ac:dyDescent="0.2">
      <c r="A29" s="190" t="s">
        <v>1144</v>
      </c>
      <c r="B29" s="190" t="s">
        <v>21</v>
      </c>
      <c r="C29" s="190" t="s">
        <v>21</v>
      </c>
      <c r="D29" s="190">
        <v>13.696126461521102</v>
      </c>
      <c r="F29" s="190" t="s">
        <v>30</v>
      </c>
      <c r="G29" s="409">
        <v>0.22742142650719926</v>
      </c>
    </row>
    <row r="30" spans="1:7" x14ac:dyDescent="0.2">
      <c r="A30" s="190" t="s">
        <v>1145</v>
      </c>
      <c r="B30" s="190" t="s">
        <v>22</v>
      </c>
      <c r="C30" s="190" t="s">
        <v>22</v>
      </c>
      <c r="D30" s="190">
        <v>21.035031816323439</v>
      </c>
      <c r="F30" s="190" t="s">
        <v>27</v>
      </c>
      <c r="G30" s="409">
        <v>0.23022763329997287</v>
      </c>
    </row>
    <row r="31" spans="1:7" x14ac:dyDescent="0.2">
      <c r="A31" s="190" t="s">
        <v>1146</v>
      </c>
      <c r="B31" s="190" t="s">
        <v>23</v>
      </c>
      <c r="C31" s="190" t="s">
        <v>23</v>
      </c>
      <c r="D31" s="190">
        <v>22.444578702694503</v>
      </c>
      <c r="F31" s="190" t="s">
        <v>16</v>
      </c>
      <c r="G31" s="409">
        <v>0.23066065994969981</v>
      </c>
    </row>
    <row r="32" spans="1:7" x14ac:dyDescent="0.2">
      <c r="A32" s="190" t="s">
        <v>1147</v>
      </c>
      <c r="B32" s="190" t="s">
        <v>24</v>
      </c>
      <c r="C32" s="190" t="s">
        <v>24</v>
      </c>
      <c r="D32" s="190">
        <v>31.883374410656558</v>
      </c>
      <c r="F32" s="190" t="s">
        <v>18</v>
      </c>
      <c r="G32" s="409">
        <v>0.2307839524449026</v>
      </c>
    </row>
    <row r="33" spans="1:7" x14ac:dyDescent="0.2">
      <c r="A33" s="190" t="s">
        <v>1148</v>
      </c>
      <c r="B33" s="190" t="s">
        <v>25</v>
      </c>
      <c r="C33" s="190" t="s">
        <v>25</v>
      </c>
      <c r="D33" s="190">
        <v>21.511253089625814</v>
      </c>
      <c r="F33" s="190" t="s">
        <v>19</v>
      </c>
      <c r="G33" s="409">
        <v>0.23434797779756572</v>
      </c>
    </row>
    <row r="34" spans="1:7" x14ac:dyDescent="0.2">
      <c r="A34" s="190" t="s">
        <v>1149</v>
      </c>
      <c r="B34" s="190" t="s">
        <v>26</v>
      </c>
      <c r="C34" s="190" t="s">
        <v>26</v>
      </c>
      <c r="D34" s="190">
        <v>27.70430125032156</v>
      </c>
      <c r="F34" s="190" t="s">
        <v>28</v>
      </c>
      <c r="G34" s="409">
        <v>0.24092864032421912</v>
      </c>
    </row>
    <row r="35" spans="1:7" x14ac:dyDescent="0.2">
      <c r="A35" s="190" t="s">
        <v>1150</v>
      </c>
      <c r="B35" s="190" t="s">
        <v>27</v>
      </c>
      <c r="C35" s="190" t="s">
        <v>27</v>
      </c>
      <c r="D35" s="190">
        <v>23.022763329997286</v>
      </c>
      <c r="F35" s="190" t="s">
        <v>6</v>
      </c>
      <c r="G35" s="409">
        <v>0.25212608497839467</v>
      </c>
    </row>
    <row r="36" spans="1:7" x14ac:dyDescent="0.2">
      <c r="A36" s="190" t="s">
        <v>1151</v>
      </c>
      <c r="B36" s="190" t="s">
        <v>28</v>
      </c>
      <c r="C36" s="190" t="s">
        <v>28</v>
      </c>
      <c r="D36" s="190">
        <v>24.092864032421911</v>
      </c>
      <c r="F36" s="190" t="s">
        <v>11</v>
      </c>
      <c r="G36" s="409">
        <v>0.25492887410258619</v>
      </c>
    </row>
    <row r="37" spans="1:7" x14ac:dyDescent="0.2">
      <c r="A37" s="190" t="s">
        <v>1152</v>
      </c>
      <c r="B37" s="190" t="s">
        <v>29</v>
      </c>
      <c r="C37" s="190" t="s">
        <v>29</v>
      </c>
      <c r="D37" s="190">
        <v>26.608917552900639</v>
      </c>
      <c r="F37" s="190" t="s">
        <v>20</v>
      </c>
      <c r="G37" s="409">
        <v>0.25685051451468949</v>
      </c>
    </row>
    <row r="38" spans="1:7" x14ac:dyDescent="0.2">
      <c r="A38" s="190" t="s">
        <v>1153</v>
      </c>
      <c r="B38" s="190" t="s">
        <v>30</v>
      </c>
      <c r="C38" s="190" t="s">
        <v>30</v>
      </c>
      <c r="D38" s="190">
        <v>22.742142650719927</v>
      </c>
      <c r="F38" s="190" t="s">
        <v>29</v>
      </c>
      <c r="G38" s="409">
        <v>0.26608917552900641</v>
      </c>
    </row>
    <row r="39" spans="1:7" x14ac:dyDescent="0.2">
      <c r="A39" s="190" t="s">
        <v>1154</v>
      </c>
      <c r="B39" s="190" t="s">
        <v>791</v>
      </c>
      <c r="C39" s="190" t="s">
        <v>31</v>
      </c>
      <c r="D39" s="190">
        <v>19.441708196933178</v>
      </c>
      <c r="F39" s="190" t="s">
        <v>26</v>
      </c>
      <c r="G39" s="409">
        <v>0.27704301250321561</v>
      </c>
    </row>
    <row r="40" spans="1:7" x14ac:dyDescent="0.2">
      <c r="A40" s="190" t="s">
        <v>1155</v>
      </c>
      <c r="B40" s="190" t="s">
        <v>32</v>
      </c>
      <c r="C40" s="190" t="s">
        <v>32</v>
      </c>
      <c r="D40" s="190">
        <v>19.588847088639248</v>
      </c>
      <c r="F40" s="190" t="s">
        <v>5</v>
      </c>
      <c r="G40" s="409">
        <v>0.28143450257628211</v>
      </c>
    </row>
    <row r="41" spans="1:7" x14ac:dyDescent="0.2">
      <c r="A41" s="190" t="s">
        <v>1156</v>
      </c>
      <c r="B41" s="190" t="s">
        <v>33</v>
      </c>
      <c r="C41" s="190" t="s">
        <v>33</v>
      </c>
      <c r="D41" s="190">
        <v>20.843089660595925</v>
      </c>
      <c r="F41" s="190" t="s">
        <v>24</v>
      </c>
      <c r="G41" s="409">
        <v>0.31883374410656556</v>
      </c>
    </row>
  </sheetData>
  <autoFilter ref="F8:G41" xr:uid="{00000000-0009-0000-0000-000001000000}">
    <sortState ref="F9:G41">
      <sortCondition ref="G8:G41"/>
    </sortState>
  </autoFilter>
  <mergeCells count="1">
    <mergeCell ref="H1:I1"/>
  </mergeCells>
  <hyperlinks>
    <hyperlink ref="H1:I1" location="Index!A1" display="Regresar al Índice" xr:uid="{A7509758-20E6-40BA-AE64-380E60B3FE9E}"/>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CEA32-FA78-4E9D-BA5B-CD448BA5A51F}">
  <sheetPr codeName="Hoja43"/>
  <dimension ref="A1:I41"/>
  <sheetViews>
    <sheetView topLeftCell="D1" workbookViewId="0">
      <selection activeCell="B3" sqref="B3"/>
    </sheetView>
  </sheetViews>
  <sheetFormatPr baseColWidth="10" defaultRowHeight="12.75" x14ac:dyDescent="0.2"/>
  <cols>
    <col min="1" max="1" width="11.28515625" style="190" customWidth="1"/>
    <col min="2" max="2" width="11.42578125" style="190"/>
    <col min="3" max="3" width="17.140625" style="190" bestFit="1" customWidth="1"/>
    <col min="4" max="16384" width="11.42578125" style="190"/>
  </cols>
  <sheetData>
    <row r="1" spans="1:9" ht="15" x14ac:dyDescent="0.25">
      <c r="A1" s="12" t="s">
        <v>926</v>
      </c>
      <c r="H1" s="525" t="s">
        <v>39</v>
      </c>
      <c r="I1" s="525"/>
    </row>
    <row r="6" spans="1:9" x14ac:dyDescent="0.2">
      <c r="A6" s="190" t="s">
        <v>1160</v>
      </c>
    </row>
    <row r="8" spans="1:9" x14ac:dyDescent="0.2">
      <c r="A8" s="190" t="s">
        <v>823</v>
      </c>
      <c r="B8" s="190" t="s">
        <v>1120</v>
      </c>
      <c r="C8" s="190" t="s">
        <v>1121</v>
      </c>
      <c r="D8" s="190" t="s">
        <v>1122</v>
      </c>
      <c r="F8" s="190" t="s">
        <v>730</v>
      </c>
      <c r="G8" s="190" t="s">
        <v>1123</v>
      </c>
    </row>
    <row r="9" spans="1:9" x14ac:dyDescent="0.2">
      <c r="A9" s="190" t="s">
        <v>1124</v>
      </c>
      <c r="B9" s="190" t="s">
        <v>1115</v>
      </c>
      <c r="C9" s="190" t="s">
        <v>1</v>
      </c>
      <c r="D9" s="190">
        <v>20.238217487</v>
      </c>
      <c r="F9" s="190" t="s">
        <v>21</v>
      </c>
      <c r="G9" s="409">
        <v>0.12704109418000001</v>
      </c>
    </row>
    <row r="10" spans="1:9" x14ac:dyDescent="0.2">
      <c r="A10" s="190" t="s">
        <v>1125</v>
      </c>
      <c r="B10" s="190" t="s">
        <v>3</v>
      </c>
      <c r="C10" s="190" t="s">
        <v>3</v>
      </c>
      <c r="D10" s="190">
        <v>19.017450548999999</v>
      </c>
      <c r="F10" s="190" t="s">
        <v>15</v>
      </c>
      <c r="G10" s="409">
        <v>0.15696275633999998</v>
      </c>
    </row>
    <row r="11" spans="1:9" x14ac:dyDescent="0.2">
      <c r="A11" s="190" t="s">
        <v>1126</v>
      </c>
      <c r="B11" s="190" t="s">
        <v>4</v>
      </c>
      <c r="C11" s="190" t="s">
        <v>4</v>
      </c>
      <c r="D11" s="190">
        <v>20.044767399000001</v>
      </c>
      <c r="F11" s="190" t="s">
        <v>7</v>
      </c>
      <c r="G11" s="409">
        <v>0.16257287132999998</v>
      </c>
    </row>
    <row r="12" spans="1:9" x14ac:dyDescent="0.2">
      <c r="A12" s="190" t="s">
        <v>1127</v>
      </c>
      <c r="B12" s="190" t="s">
        <v>5</v>
      </c>
      <c r="C12" s="190" t="s">
        <v>5</v>
      </c>
      <c r="D12" s="190">
        <v>24.54881254</v>
      </c>
      <c r="F12" s="190" t="s">
        <v>10</v>
      </c>
      <c r="G12" s="409">
        <v>0.16898081132000001</v>
      </c>
    </row>
    <row r="13" spans="1:9" x14ac:dyDescent="0.2">
      <c r="A13" s="190" t="s">
        <v>1128</v>
      </c>
      <c r="B13" s="190" t="s">
        <v>6</v>
      </c>
      <c r="C13" s="190" t="s">
        <v>6</v>
      </c>
      <c r="D13" s="190">
        <v>26.440247251999999</v>
      </c>
      <c r="F13" s="190" t="s">
        <v>17</v>
      </c>
      <c r="G13" s="409">
        <v>0.18021498192999999</v>
      </c>
    </row>
    <row r="14" spans="1:9" x14ac:dyDescent="0.2">
      <c r="A14" s="190" t="s">
        <v>1129</v>
      </c>
      <c r="B14" s="190" t="s">
        <v>792</v>
      </c>
      <c r="C14" s="190" t="s">
        <v>10</v>
      </c>
      <c r="D14" s="190">
        <v>16.898081132000002</v>
      </c>
      <c r="F14" s="190" t="s">
        <v>0</v>
      </c>
      <c r="G14" s="409">
        <v>0.18532361560999999</v>
      </c>
    </row>
    <row r="15" spans="1:9" x14ac:dyDescent="0.2">
      <c r="A15" s="190" t="s">
        <v>1130</v>
      </c>
      <c r="B15" s="190" t="s">
        <v>11</v>
      </c>
      <c r="C15" s="190" t="s">
        <v>11</v>
      </c>
      <c r="D15" s="190">
        <v>23.140884636999999</v>
      </c>
      <c r="F15" s="190" t="s">
        <v>8</v>
      </c>
      <c r="G15" s="409">
        <v>0.18721253653000003</v>
      </c>
    </row>
    <row r="16" spans="1:9" x14ac:dyDescent="0.2">
      <c r="A16" s="190" t="s">
        <v>1131</v>
      </c>
      <c r="B16" s="190" t="s">
        <v>7</v>
      </c>
      <c r="C16" s="190" t="s">
        <v>7</v>
      </c>
      <c r="D16" s="190">
        <v>16.257287132999998</v>
      </c>
      <c r="F16" s="190" t="s">
        <v>3</v>
      </c>
      <c r="G16" s="409">
        <v>0.19017450549000001</v>
      </c>
    </row>
    <row r="17" spans="1:7" x14ac:dyDescent="0.2">
      <c r="A17" s="190" t="s">
        <v>1132</v>
      </c>
      <c r="B17" s="190" t="s">
        <v>8</v>
      </c>
      <c r="C17" s="190" t="s">
        <v>8</v>
      </c>
      <c r="D17" s="190">
        <v>18.721253653000002</v>
      </c>
      <c r="F17" s="190" t="s">
        <v>12</v>
      </c>
      <c r="G17" s="409">
        <v>0.19087614045999998</v>
      </c>
    </row>
    <row r="18" spans="1:7" x14ac:dyDescent="0.2">
      <c r="A18" s="190" t="s">
        <v>1133</v>
      </c>
      <c r="B18" s="190" t="s">
        <v>9</v>
      </c>
      <c r="C18" s="190" t="s">
        <v>9</v>
      </c>
      <c r="D18" s="190">
        <v>20.306608421</v>
      </c>
      <c r="F18" s="190" t="s">
        <v>13</v>
      </c>
      <c r="G18" s="409">
        <v>0.19339558490999997</v>
      </c>
    </row>
    <row r="19" spans="1:7" x14ac:dyDescent="0.2">
      <c r="A19" s="190" t="s">
        <v>1134</v>
      </c>
      <c r="B19" s="190" t="s">
        <v>12</v>
      </c>
      <c r="C19" s="190" t="s">
        <v>12</v>
      </c>
      <c r="D19" s="190">
        <v>19.087614045999999</v>
      </c>
      <c r="F19" s="190" t="s">
        <v>25</v>
      </c>
      <c r="G19" s="409">
        <v>0.1942886777</v>
      </c>
    </row>
    <row r="20" spans="1:7" x14ac:dyDescent="0.2">
      <c r="A20" s="190" t="s">
        <v>1135</v>
      </c>
      <c r="B20" s="190" t="s">
        <v>14</v>
      </c>
      <c r="C20" s="190" t="s">
        <v>14</v>
      </c>
      <c r="D20" s="190">
        <v>21.457834376000001</v>
      </c>
      <c r="F20" s="190" t="s">
        <v>32</v>
      </c>
      <c r="G20" s="409">
        <v>0.19453244541</v>
      </c>
    </row>
    <row r="21" spans="1:7" x14ac:dyDescent="0.2">
      <c r="A21" s="190" t="s">
        <v>1136</v>
      </c>
      <c r="B21" s="190" t="s">
        <v>15</v>
      </c>
      <c r="C21" s="190" t="s">
        <v>15</v>
      </c>
      <c r="D21" s="190">
        <v>15.696275633999999</v>
      </c>
      <c r="F21" s="190" t="s">
        <v>22</v>
      </c>
      <c r="G21" s="409">
        <v>0.19531076431</v>
      </c>
    </row>
    <row r="22" spans="1:7" x14ac:dyDescent="0.2">
      <c r="A22" s="190" t="s">
        <v>1137</v>
      </c>
      <c r="B22" s="190" t="s">
        <v>16</v>
      </c>
      <c r="C22" s="190" t="s">
        <v>16</v>
      </c>
      <c r="D22" s="190">
        <v>21.957999733000001</v>
      </c>
      <c r="F22" s="190" t="s">
        <v>4</v>
      </c>
      <c r="G22" s="409">
        <v>0.20044767399000002</v>
      </c>
    </row>
    <row r="23" spans="1:7" x14ac:dyDescent="0.2">
      <c r="A23" s="190" t="s">
        <v>1138</v>
      </c>
      <c r="B23" s="190" t="s">
        <v>0</v>
      </c>
      <c r="C23" s="190" t="s">
        <v>0</v>
      </c>
      <c r="D23" s="190">
        <v>18.532361560999998</v>
      </c>
      <c r="F23" s="190" t="s">
        <v>33</v>
      </c>
      <c r="G23" s="409">
        <v>0.20054504698999998</v>
      </c>
    </row>
    <row r="24" spans="1:7" x14ac:dyDescent="0.2">
      <c r="A24" s="190" t="s">
        <v>1139</v>
      </c>
      <c r="B24" s="190" t="s">
        <v>13</v>
      </c>
      <c r="C24" s="190" t="s">
        <v>13</v>
      </c>
      <c r="D24" s="190">
        <v>19.339558490999998</v>
      </c>
      <c r="F24" s="190" t="s">
        <v>1</v>
      </c>
      <c r="G24" s="409">
        <v>0.20238217486999999</v>
      </c>
    </row>
    <row r="25" spans="1:7" x14ac:dyDescent="0.2">
      <c r="A25" s="190" t="s">
        <v>1140</v>
      </c>
      <c r="B25" s="190" t="s">
        <v>793</v>
      </c>
      <c r="C25" s="190" t="s">
        <v>17</v>
      </c>
      <c r="D25" s="190">
        <v>18.021498192999999</v>
      </c>
      <c r="F25" s="190" t="s">
        <v>9</v>
      </c>
      <c r="G25" s="409">
        <v>0.20306608421</v>
      </c>
    </row>
    <row r="26" spans="1:7" x14ac:dyDescent="0.2">
      <c r="A26" s="190" t="s">
        <v>1141</v>
      </c>
      <c r="B26" s="190" t="s">
        <v>18</v>
      </c>
      <c r="C26" s="190" t="s">
        <v>18</v>
      </c>
      <c r="D26" s="190">
        <v>22.498220616000001</v>
      </c>
      <c r="F26" s="190" t="s">
        <v>31</v>
      </c>
      <c r="G26" s="409">
        <v>0.20577895385</v>
      </c>
    </row>
    <row r="27" spans="1:7" x14ac:dyDescent="0.2">
      <c r="A27" s="190" t="s">
        <v>1142</v>
      </c>
      <c r="B27" s="190" t="s">
        <v>19</v>
      </c>
      <c r="C27" s="190" t="s">
        <v>19</v>
      </c>
      <c r="D27" s="190">
        <v>21.027726733000002</v>
      </c>
      <c r="F27" s="190" t="s">
        <v>30</v>
      </c>
      <c r="G27" s="409">
        <v>0.20777750148999999</v>
      </c>
    </row>
    <row r="28" spans="1:7" x14ac:dyDescent="0.2">
      <c r="A28" s="190" t="s">
        <v>1143</v>
      </c>
      <c r="B28" s="190" t="s">
        <v>20</v>
      </c>
      <c r="C28" s="190" t="s">
        <v>20</v>
      </c>
      <c r="D28" s="190">
        <v>22.021100473000001</v>
      </c>
      <c r="F28" s="190" t="s">
        <v>19</v>
      </c>
      <c r="G28" s="409">
        <v>0.21027726733000002</v>
      </c>
    </row>
    <row r="29" spans="1:7" x14ac:dyDescent="0.2">
      <c r="A29" s="190" t="s">
        <v>1144</v>
      </c>
      <c r="B29" s="190" t="s">
        <v>21</v>
      </c>
      <c r="C29" s="190" t="s">
        <v>21</v>
      </c>
      <c r="D29" s="190">
        <v>12.704109418</v>
      </c>
      <c r="F29" s="190" t="s">
        <v>27</v>
      </c>
      <c r="G29" s="409">
        <v>0.214488979</v>
      </c>
    </row>
    <row r="30" spans="1:7" x14ac:dyDescent="0.2">
      <c r="A30" s="190" t="s">
        <v>1145</v>
      </c>
      <c r="B30" s="190" t="s">
        <v>22</v>
      </c>
      <c r="C30" s="190" t="s">
        <v>22</v>
      </c>
      <c r="D30" s="190">
        <v>19.531076430999999</v>
      </c>
      <c r="F30" s="190" t="s">
        <v>14</v>
      </c>
      <c r="G30" s="409">
        <v>0.21457834376000001</v>
      </c>
    </row>
    <row r="31" spans="1:7" x14ac:dyDescent="0.2">
      <c r="A31" s="190" t="s">
        <v>1146</v>
      </c>
      <c r="B31" s="190" t="s">
        <v>23</v>
      </c>
      <c r="C31" s="190" t="s">
        <v>23</v>
      </c>
      <c r="D31" s="190">
        <v>22.109347056000001</v>
      </c>
      <c r="F31" s="190" t="s">
        <v>16</v>
      </c>
      <c r="G31" s="409">
        <v>0.21957999733</v>
      </c>
    </row>
    <row r="32" spans="1:7" x14ac:dyDescent="0.2">
      <c r="A32" s="190" t="s">
        <v>1147</v>
      </c>
      <c r="B32" s="190" t="s">
        <v>24</v>
      </c>
      <c r="C32" s="190" t="s">
        <v>24</v>
      </c>
      <c r="D32" s="190">
        <v>33.580880923000002</v>
      </c>
      <c r="F32" s="190" t="s">
        <v>20</v>
      </c>
      <c r="G32" s="409">
        <v>0.22021100472999999</v>
      </c>
    </row>
    <row r="33" spans="1:7" x14ac:dyDescent="0.2">
      <c r="A33" s="190" t="s">
        <v>1148</v>
      </c>
      <c r="B33" s="190" t="s">
        <v>25</v>
      </c>
      <c r="C33" s="190" t="s">
        <v>25</v>
      </c>
      <c r="D33" s="190">
        <v>19.42886777</v>
      </c>
      <c r="F33" s="190" t="s">
        <v>23</v>
      </c>
      <c r="G33" s="409">
        <v>0.22109347056</v>
      </c>
    </row>
    <row r="34" spans="1:7" x14ac:dyDescent="0.2">
      <c r="A34" s="190" t="s">
        <v>1149</v>
      </c>
      <c r="B34" s="190" t="s">
        <v>26</v>
      </c>
      <c r="C34" s="190" t="s">
        <v>26</v>
      </c>
      <c r="D34" s="190">
        <v>28.034147999999998</v>
      </c>
      <c r="F34" s="190" t="s">
        <v>18</v>
      </c>
      <c r="G34" s="409">
        <v>0.22498220616</v>
      </c>
    </row>
    <row r="35" spans="1:7" x14ac:dyDescent="0.2">
      <c r="A35" s="190" t="s">
        <v>1150</v>
      </c>
      <c r="B35" s="190" t="s">
        <v>27</v>
      </c>
      <c r="C35" s="190" t="s">
        <v>27</v>
      </c>
      <c r="D35" s="190">
        <v>21.448897899999999</v>
      </c>
      <c r="F35" s="190" t="s">
        <v>29</v>
      </c>
      <c r="G35" s="409">
        <v>0.22905019344999999</v>
      </c>
    </row>
    <row r="36" spans="1:7" x14ac:dyDescent="0.2">
      <c r="A36" s="190" t="s">
        <v>1151</v>
      </c>
      <c r="B36" s="190" t="s">
        <v>28</v>
      </c>
      <c r="C36" s="190" t="s">
        <v>28</v>
      </c>
      <c r="D36" s="190">
        <v>23.202285413999999</v>
      </c>
      <c r="F36" s="190" t="s">
        <v>11</v>
      </c>
      <c r="G36" s="409">
        <v>0.23140884637</v>
      </c>
    </row>
    <row r="37" spans="1:7" x14ac:dyDescent="0.2">
      <c r="A37" s="190" t="s">
        <v>1152</v>
      </c>
      <c r="B37" s="190" t="s">
        <v>29</v>
      </c>
      <c r="C37" s="190" t="s">
        <v>29</v>
      </c>
      <c r="D37" s="190">
        <v>22.905019344999999</v>
      </c>
      <c r="F37" s="190" t="s">
        <v>28</v>
      </c>
      <c r="G37" s="409">
        <v>0.23202285413999998</v>
      </c>
    </row>
    <row r="38" spans="1:7" x14ac:dyDescent="0.2">
      <c r="A38" s="190" t="s">
        <v>1153</v>
      </c>
      <c r="B38" s="190" t="s">
        <v>30</v>
      </c>
      <c r="C38" s="190" t="s">
        <v>30</v>
      </c>
      <c r="D38" s="190">
        <v>20.777750148999999</v>
      </c>
      <c r="F38" s="190" t="s">
        <v>5</v>
      </c>
      <c r="G38" s="409">
        <v>0.24548812540000001</v>
      </c>
    </row>
    <row r="39" spans="1:7" x14ac:dyDescent="0.2">
      <c r="A39" s="190" t="s">
        <v>1154</v>
      </c>
      <c r="B39" s="190" t="s">
        <v>791</v>
      </c>
      <c r="C39" s="190" t="s">
        <v>31</v>
      </c>
      <c r="D39" s="190">
        <v>20.577895385000001</v>
      </c>
      <c r="F39" s="190" t="s">
        <v>6</v>
      </c>
      <c r="G39" s="409">
        <v>0.26440247251999999</v>
      </c>
    </row>
    <row r="40" spans="1:7" x14ac:dyDescent="0.2">
      <c r="A40" s="190" t="s">
        <v>1155</v>
      </c>
      <c r="B40" s="190" t="s">
        <v>32</v>
      </c>
      <c r="C40" s="190" t="s">
        <v>32</v>
      </c>
      <c r="D40" s="190">
        <v>19.453244541</v>
      </c>
      <c r="F40" s="190" t="s">
        <v>26</v>
      </c>
      <c r="G40" s="409">
        <v>0.28034147999999998</v>
      </c>
    </row>
    <row r="41" spans="1:7" x14ac:dyDescent="0.2">
      <c r="B41" s="190" t="s">
        <v>33</v>
      </c>
      <c r="C41" s="190" t="s">
        <v>33</v>
      </c>
      <c r="D41" s="190">
        <v>20.054504698999999</v>
      </c>
      <c r="F41" s="190" t="s">
        <v>24</v>
      </c>
      <c r="G41" s="409">
        <v>0.33580880923</v>
      </c>
    </row>
  </sheetData>
  <autoFilter ref="F8:G40" xr:uid="{00000000-0009-0000-0000-000005000000}">
    <sortState ref="F9:G41">
      <sortCondition ref="G8:G40"/>
    </sortState>
  </autoFilter>
  <mergeCells count="1">
    <mergeCell ref="H1:I1"/>
  </mergeCells>
  <hyperlinks>
    <hyperlink ref="H1:I1" location="Index!A1" display="Regresar al Índice" xr:uid="{109D7390-1125-4300-B188-C391DEAF90D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133E4-B80A-48F5-8DCE-659D6B6DD299}">
  <sheetPr codeName="Hoja15"/>
  <dimension ref="A1:P49"/>
  <sheetViews>
    <sheetView workbookViewId="0">
      <selection activeCell="B3" sqref="B3"/>
    </sheetView>
  </sheetViews>
  <sheetFormatPr baseColWidth="10" defaultRowHeight="12.75" x14ac:dyDescent="0.2"/>
  <cols>
    <col min="1" max="1" width="24.42578125" style="190" bestFit="1" customWidth="1"/>
    <col min="2" max="5" width="11.42578125" style="190"/>
    <col min="6" max="6" width="36.28515625" style="190" bestFit="1" customWidth="1"/>
    <col min="7" max="16384" width="11.42578125" style="190"/>
  </cols>
  <sheetData>
    <row r="1" spans="1:9" ht="15" x14ac:dyDescent="0.25">
      <c r="A1" s="12" t="s">
        <v>1024</v>
      </c>
      <c r="H1" s="525" t="s">
        <v>39</v>
      </c>
      <c r="I1" s="525"/>
    </row>
    <row r="6" spans="1:9" x14ac:dyDescent="0.2">
      <c r="A6" s="190" t="s">
        <v>1157</v>
      </c>
    </row>
    <row r="8" spans="1:9" x14ac:dyDescent="0.2">
      <c r="A8" s="190" t="s">
        <v>509</v>
      </c>
      <c r="B8" s="190" t="s">
        <v>1112</v>
      </c>
      <c r="C8" s="190" t="s">
        <v>1113</v>
      </c>
      <c r="D8" s="190" t="s">
        <v>1114</v>
      </c>
      <c r="F8" s="529" t="s">
        <v>1</v>
      </c>
      <c r="G8" s="529"/>
      <c r="H8" s="529"/>
    </row>
    <row r="9" spans="1:9" x14ac:dyDescent="0.2">
      <c r="A9" s="492" t="s">
        <v>1115</v>
      </c>
      <c r="B9" s="493" t="s">
        <v>54</v>
      </c>
      <c r="C9" s="494">
        <v>12.753593800561541</v>
      </c>
      <c r="D9" s="494">
        <v>20.812347074246912</v>
      </c>
      <c r="F9" s="495" t="s">
        <v>1050</v>
      </c>
      <c r="G9" s="495" t="s">
        <v>1116</v>
      </c>
      <c r="H9" s="495" t="s">
        <v>1118</v>
      </c>
      <c r="I9" s="495" t="s">
        <v>54</v>
      </c>
    </row>
    <row r="10" spans="1:9" x14ac:dyDescent="0.2">
      <c r="A10" s="492" t="s">
        <v>1115</v>
      </c>
      <c r="B10" s="492" t="s">
        <v>1116</v>
      </c>
      <c r="C10" s="496">
        <v>13.106514995778365</v>
      </c>
      <c r="D10" s="496">
        <v>20.799709502964809</v>
      </c>
      <c r="F10" s="497" t="s">
        <v>1158</v>
      </c>
      <c r="G10" s="498">
        <f>D13/100</f>
        <v>0.14984398846449998</v>
      </c>
      <c r="H10" s="498">
        <f>D14/100</f>
        <v>0.15442589693387929</v>
      </c>
      <c r="I10" s="498">
        <f>D12/100</f>
        <v>0.1500415406629885</v>
      </c>
    </row>
    <row r="11" spans="1:9" x14ac:dyDescent="0.2">
      <c r="A11" s="492" t="s">
        <v>1115</v>
      </c>
      <c r="B11" s="492" t="s">
        <v>1117</v>
      </c>
      <c r="C11" s="496">
        <v>2.8094003397444856</v>
      </c>
      <c r="D11" s="496">
        <v>21.168433519083734</v>
      </c>
      <c r="F11" s="499" t="s">
        <v>329</v>
      </c>
      <c r="G11" s="500">
        <f>D16/100</f>
        <v>0.18966933889262297</v>
      </c>
      <c r="H11" s="500">
        <f>D17/100</f>
        <v>0.19371100698878782</v>
      </c>
      <c r="I11" s="500">
        <f>D15/100</f>
        <v>0.18976864447394809</v>
      </c>
    </row>
    <row r="12" spans="1:9" x14ac:dyDescent="0.2">
      <c r="A12" s="492" t="s">
        <v>1115</v>
      </c>
      <c r="B12" s="492" t="s">
        <v>1158</v>
      </c>
      <c r="C12" s="496">
        <v>8.7818531212296058</v>
      </c>
      <c r="D12" s="496">
        <v>15.004154066298851</v>
      </c>
      <c r="F12" s="497" t="s">
        <v>1159</v>
      </c>
      <c r="G12" s="498">
        <f>D19/100</f>
        <v>0.24951265510834947</v>
      </c>
      <c r="H12" s="498">
        <f>D20/100</f>
        <v>0.24276937637350923</v>
      </c>
      <c r="I12" s="498">
        <f>D18/100</f>
        <v>0.24922218994557016</v>
      </c>
    </row>
    <row r="13" spans="1:9" x14ac:dyDescent="0.2">
      <c r="A13" s="501" t="s">
        <v>1115</v>
      </c>
      <c r="B13" s="502" t="s">
        <v>1116</v>
      </c>
      <c r="C13" s="503">
        <v>9.05780454390686</v>
      </c>
      <c r="D13" s="503">
        <v>14.984398846449999</v>
      </c>
      <c r="F13" s="495" t="s">
        <v>54</v>
      </c>
      <c r="G13" s="504">
        <f>D10/100</f>
        <v>0.20799709502964808</v>
      </c>
      <c r="H13" s="504">
        <f>D11/100</f>
        <v>0.21168433519083735</v>
      </c>
      <c r="I13" s="504">
        <f>D9/100</f>
        <v>0.20812347074246912</v>
      </c>
    </row>
    <row r="14" spans="1:9" x14ac:dyDescent="0.2">
      <c r="A14" s="501" t="s">
        <v>1115</v>
      </c>
      <c r="B14" s="502" t="s">
        <v>1117</v>
      </c>
      <c r="C14" s="503">
        <v>2.6575509885822095</v>
      </c>
      <c r="D14" s="503">
        <v>15.442589693387928</v>
      </c>
    </row>
    <row r="15" spans="1:9" x14ac:dyDescent="0.2">
      <c r="A15" s="492" t="s">
        <v>1115</v>
      </c>
      <c r="B15" s="505" t="s">
        <v>329</v>
      </c>
      <c r="C15" s="496">
        <v>13.750670587117256</v>
      </c>
      <c r="D15" s="496">
        <v>18.97686444739481</v>
      </c>
    </row>
    <row r="16" spans="1:9" x14ac:dyDescent="0.2">
      <c r="A16" s="501" t="s">
        <v>1115</v>
      </c>
      <c r="B16" s="502" t="s">
        <v>1116</v>
      </c>
      <c r="C16" s="503">
        <v>14.038095646859002</v>
      </c>
      <c r="D16" s="503">
        <v>18.966933889262297</v>
      </c>
    </row>
    <row r="17" spans="1:16" x14ac:dyDescent="0.2">
      <c r="A17" s="501" t="s">
        <v>1115</v>
      </c>
      <c r="B17" s="502" t="s">
        <v>1117</v>
      </c>
      <c r="C17" s="503">
        <v>2.340095606779832</v>
      </c>
      <c r="D17" s="503">
        <v>19.371100698878781</v>
      </c>
    </row>
    <row r="18" spans="1:16" x14ac:dyDescent="0.2">
      <c r="A18" s="492" t="s">
        <v>1115</v>
      </c>
      <c r="B18" s="492" t="s">
        <v>1159</v>
      </c>
      <c r="C18" s="496">
        <v>12.850446019814548</v>
      </c>
      <c r="D18" s="496">
        <v>24.922218994557017</v>
      </c>
    </row>
    <row r="19" spans="1:16" x14ac:dyDescent="0.2">
      <c r="A19" s="501" t="s">
        <v>1115</v>
      </c>
      <c r="B19" s="502" t="s">
        <v>1116</v>
      </c>
      <c r="C19" s="503">
        <v>13.285676232616964</v>
      </c>
      <c r="D19" s="503">
        <v>24.951265510834947</v>
      </c>
    </row>
    <row r="20" spans="1:16" x14ac:dyDescent="0.2">
      <c r="A20" s="501" t="s">
        <v>1115</v>
      </c>
      <c r="B20" s="502" t="s">
        <v>1117</v>
      </c>
      <c r="C20" s="503">
        <v>3.1816120799733483</v>
      </c>
      <c r="D20" s="503">
        <v>24.276937637350922</v>
      </c>
    </row>
    <row r="22" spans="1:16" x14ac:dyDescent="0.2">
      <c r="A22" s="12"/>
      <c r="B22" s="12"/>
      <c r="C22" s="12"/>
      <c r="D22" s="12"/>
      <c r="E22" s="12"/>
      <c r="F22" s="12"/>
      <c r="G22" s="12"/>
      <c r="H22" s="12"/>
      <c r="I22" s="12"/>
      <c r="J22" s="12"/>
      <c r="K22" s="12"/>
      <c r="L22" s="12"/>
      <c r="M22" s="12"/>
      <c r="N22" s="12"/>
      <c r="O22" s="12"/>
      <c r="P22" s="12"/>
    </row>
    <row r="23" spans="1:16" x14ac:dyDescent="0.2">
      <c r="A23" s="12"/>
      <c r="B23" s="12"/>
      <c r="C23" s="12"/>
      <c r="D23" s="12"/>
      <c r="E23" s="12"/>
      <c r="F23" s="12"/>
      <c r="G23" s="12"/>
      <c r="H23" s="12"/>
      <c r="I23" s="12"/>
      <c r="J23" s="12"/>
      <c r="K23" s="12"/>
      <c r="L23" s="12"/>
      <c r="M23" s="12"/>
      <c r="N23" s="12"/>
      <c r="O23" s="12"/>
      <c r="P23" s="12"/>
    </row>
    <row r="24" spans="1:16" x14ac:dyDescent="0.2">
      <c r="A24" s="12"/>
      <c r="B24" s="12"/>
      <c r="C24" s="12"/>
      <c r="D24" s="12"/>
      <c r="E24" s="12"/>
      <c r="F24" s="12"/>
      <c r="G24" s="12"/>
      <c r="H24" s="12"/>
      <c r="I24" s="12"/>
      <c r="J24" s="12"/>
      <c r="K24" s="12"/>
      <c r="L24" s="12"/>
      <c r="M24" s="12"/>
      <c r="N24" s="12"/>
      <c r="O24" s="12"/>
      <c r="P24" s="12"/>
    </row>
    <row r="25" spans="1:16" x14ac:dyDescent="0.2">
      <c r="A25" s="12"/>
      <c r="B25" s="12"/>
      <c r="C25" s="12"/>
      <c r="D25" s="12"/>
      <c r="E25" s="12"/>
      <c r="F25" s="12"/>
      <c r="G25" s="12"/>
      <c r="H25" s="12"/>
      <c r="I25" s="12"/>
      <c r="J25" s="12"/>
      <c r="K25" s="12"/>
      <c r="L25" s="12"/>
      <c r="M25" s="12"/>
      <c r="N25" s="12"/>
      <c r="O25" s="12"/>
      <c r="P25" s="12"/>
    </row>
    <row r="26" spans="1:16" x14ac:dyDescent="0.2">
      <c r="A26" s="12"/>
      <c r="B26" s="12"/>
      <c r="C26" s="12"/>
      <c r="D26" s="12"/>
      <c r="E26" s="12"/>
      <c r="F26" s="12"/>
      <c r="G26" s="12"/>
      <c r="H26" s="12"/>
      <c r="I26" s="12"/>
      <c r="J26" s="12"/>
      <c r="K26" s="12"/>
      <c r="L26" s="12"/>
      <c r="M26" s="12"/>
      <c r="N26" s="12"/>
      <c r="O26" s="12"/>
      <c r="P26" s="12"/>
    </row>
    <row r="27" spans="1:16" x14ac:dyDescent="0.2">
      <c r="A27" s="12"/>
      <c r="B27" s="12"/>
      <c r="C27" s="12"/>
      <c r="D27" s="12"/>
      <c r="E27" s="12"/>
      <c r="F27" s="12"/>
      <c r="G27" s="12"/>
      <c r="H27" s="12"/>
      <c r="I27" s="12"/>
      <c r="J27" s="12"/>
      <c r="K27" s="12"/>
      <c r="L27" s="12"/>
      <c r="M27" s="12"/>
      <c r="N27" s="12"/>
      <c r="O27" s="12"/>
      <c r="P27" s="12"/>
    </row>
    <row r="28" spans="1:16" x14ac:dyDescent="0.2">
      <c r="A28" s="12"/>
      <c r="B28" s="12"/>
      <c r="C28" s="12"/>
      <c r="D28" s="12"/>
      <c r="E28" s="12"/>
      <c r="F28" s="12"/>
      <c r="G28" s="12"/>
      <c r="H28" s="12"/>
      <c r="I28" s="12"/>
      <c r="J28" s="12"/>
      <c r="K28" s="12"/>
      <c r="L28" s="12"/>
      <c r="M28" s="12"/>
      <c r="N28" s="12"/>
      <c r="O28" s="12"/>
      <c r="P28" s="12"/>
    </row>
    <row r="29" spans="1:16" x14ac:dyDescent="0.2">
      <c r="A29" s="12"/>
      <c r="B29" s="12"/>
      <c r="C29" s="12"/>
      <c r="D29" s="12"/>
      <c r="E29" s="12"/>
      <c r="F29" s="12"/>
      <c r="G29" s="12"/>
      <c r="H29" s="12"/>
      <c r="I29" s="12"/>
      <c r="J29" s="12"/>
      <c r="K29" s="12"/>
      <c r="L29" s="12"/>
      <c r="M29" s="12"/>
      <c r="N29" s="12"/>
      <c r="O29" s="12"/>
      <c r="P29" s="12"/>
    </row>
    <row r="30" spans="1:16" x14ac:dyDescent="0.2">
      <c r="A30" s="12"/>
      <c r="B30" s="12"/>
      <c r="C30" s="12"/>
      <c r="D30" s="12"/>
      <c r="E30" s="12"/>
      <c r="F30" s="12"/>
      <c r="G30" s="12"/>
      <c r="H30" s="12"/>
      <c r="I30" s="12"/>
      <c r="J30" s="12"/>
      <c r="K30" s="12"/>
      <c r="L30" s="12"/>
      <c r="M30" s="12"/>
      <c r="N30" s="12"/>
      <c r="O30" s="12"/>
      <c r="P30" s="12"/>
    </row>
    <row r="31" spans="1:16" x14ac:dyDescent="0.2">
      <c r="A31" s="12"/>
      <c r="B31" s="12"/>
      <c r="C31" s="12"/>
      <c r="D31" s="12"/>
      <c r="E31" s="12"/>
      <c r="F31" s="12"/>
      <c r="G31" s="12"/>
      <c r="H31" s="12"/>
      <c r="I31" s="12"/>
      <c r="J31" s="12"/>
      <c r="K31" s="12"/>
      <c r="L31" s="12"/>
      <c r="M31" s="12"/>
      <c r="N31" s="12"/>
      <c r="O31" s="12"/>
      <c r="P31" s="12"/>
    </row>
    <row r="32" spans="1:16" x14ac:dyDescent="0.2">
      <c r="A32" s="12"/>
      <c r="B32" s="12"/>
      <c r="C32" s="12"/>
      <c r="D32" s="12"/>
      <c r="E32" s="12"/>
      <c r="F32" s="12"/>
      <c r="G32" s="12"/>
      <c r="H32" s="12"/>
      <c r="I32" s="12"/>
      <c r="J32" s="12"/>
      <c r="K32" s="12"/>
      <c r="L32" s="12"/>
      <c r="M32" s="12"/>
      <c r="N32" s="12"/>
      <c r="O32" s="12"/>
      <c r="P32" s="12"/>
    </row>
    <row r="33" spans="1:16" x14ac:dyDescent="0.2">
      <c r="A33" s="12"/>
      <c r="B33" s="12"/>
      <c r="C33" s="12"/>
      <c r="D33" s="12"/>
      <c r="E33" s="12"/>
      <c r="F33" s="12"/>
      <c r="G33" s="12"/>
      <c r="H33" s="12"/>
      <c r="I33" s="12"/>
      <c r="J33" s="12"/>
      <c r="K33" s="12"/>
      <c r="L33" s="12"/>
      <c r="M33" s="12"/>
      <c r="N33" s="12"/>
      <c r="O33" s="12"/>
      <c r="P33" s="12"/>
    </row>
    <row r="34" spans="1:16" x14ac:dyDescent="0.2">
      <c r="A34" s="12"/>
      <c r="B34" s="12"/>
      <c r="C34" s="12"/>
      <c r="D34" s="12"/>
      <c r="E34" s="12"/>
      <c r="F34" s="12"/>
      <c r="G34" s="12"/>
      <c r="H34" s="12"/>
      <c r="I34" s="12"/>
      <c r="J34" s="12"/>
      <c r="K34" s="12"/>
      <c r="L34" s="12"/>
      <c r="M34" s="12"/>
      <c r="N34" s="12"/>
      <c r="O34" s="12"/>
      <c r="P34" s="12"/>
    </row>
    <row r="35" spans="1:16" x14ac:dyDescent="0.2">
      <c r="A35" s="12"/>
      <c r="B35" s="12"/>
      <c r="C35" s="12"/>
      <c r="D35" s="12"/>
      <c r="E35" s="12"/>
      <c r="F35" s="12"/>
      <c r="G35" s="12"/>
      <c r="H35" s="12"/>
      <c r="I35" s="12"/>
      <c r="J35" s="12"/>
      <c r="K35" s="12"/>
      <c r="L35" s="12"/>
      <c r="M35" s="12"/>
      <c r="N35" s="12"/>
      <c r="O35" s="12"/>
      <c r="P35" s="12"/>
    </row>
    <row r="36" spans="1:16" x14ac:dyDescent="0.2">
      <c r="A36" s="12"/>
      <c r="B36" s="12"/>
      <c r="C36" s="12"/>
      <c r="D36" s="12"/>
      <c r="E36" s="12"/>
      <c r="F36" s="12"/>
      <c r="G36" s="12"/>
      <c r="H36" s="12"/>
      <c r="I36" s="12"/>
      <c r="J36" s="12"/>
      <c r="K36" s="12"/>
      <c r="L36" s="12"/>
      <c r="M36" s="12"/>
      <c r="N36" s="12"/>
      <c r="O36" s="12"/>
      <c r="P36" s="12"/>
    </row>
    <row r="37" spans="1:16" x14ac:dyDescent="0.2">
      <c r="A37" s="12"/>
      <c r="B37" s="12"/>
      <c r="C37" s="12"/>
      <c r="D37" s="12"/>
      <c r="E37" s="12"/>
      <c r="F37" s="12"/>
      <c r="G37" s="12"/>
      <c r="H37" s="12"/>
      <c r="I37" s="12"/>
      <c r="J37" s="12"/>
      <c r="K37" s="12"/>
      <c r="L37" s="12"/>
      <c r="M37" s="12"/>
      <c r="N37" s="12"/>
      <c r="O37" s="12"/>
      <c r="P37" s="12"/>
    </row>
    <row r="38" spans="1:16" x14ac:dyDescent="0.2">
      <c r="A38" s="12"/>
      <c r="B38" s="12"/>
      <c r="C38" s="12"/>
      <c r="D38" s="12"/>
      <c r="E38" s="12"/>
      <c r="F38" s="12"/>
      <c r="G38" s="12"/>
      <c r="H38" s="12"/>
      <c r="I38" s="12"/>
      <c r="J38" s="12"/>
      <c r="K38" s="12"/>
      <c r="L38" s="12"/>
      <c r="M38" s="12"/>
      <c r="N38" s="12"/>
      <c r="O38" s="12"/>
      <c r="P38" s="12"/>
    </row>
    <row r="39" spans="1:16" x14ac:dyDescent="0.2">
      <c r="A39" s="12"/>
      <c r="B39" s="12"/>
      <c r="C39" s="12"/>
      <c r="D39" s="12"/>
      <c r="E39" s="12"/>
      <c r="F39" s="12"/>
      <c r="G39" s="12"/>
      <c r="H39" s="12"/>
      <c r="I39" s="12"/>
      <c r="J39" s="12"/>
      <c r="K39" s="12"/>
      <c r="L39" s="12"/>
      <c r="M39" s="12"/>
      <c r="N39" s="12"/>
      <c r="O39" s="12"/>
      <c r="P39" s="12"/>
    </row>
    <row r="40" spans="1:16" x14ac:dyDescent="0.2">
      <c r="A40" s="12"/>
      <c r="B40" s="12"/>
      <c r="C40" s="12"/>
      <c r="D40" s="12"/>
      <c r="E40" s="12"/>
      <c r="F40" s="12"/>
      <c r="G40" s="12"/>
      <c r="H40" s="12"/>
      <c r="I40" s="12"/>
      <c r="J40" s="12"/>
      <c r="K40" s="12"/>
      <c r="L40" s="12"/>
      <c r="M40" s="12"/>
      <c r="N40" s="12"/>
      <c r="O40" s="12"/>
      <c r="P40" s="12"/>
    </row>
    <row r="41" spans="1:16" x14ac:dyDescent="0.2">
      <c r="A41" s="12"/>
      <c r="B41" s="12"/>
      <c r="C41" s="12"/>
      <c r="D41" s="12"/>
      <c r="E41" s="12"/>
      <c r="F41" s="12"/>
      <c r="G41" s="12"/>
      <c r="H41" s="12"/>
      <c r="I41" s="12"/>
      <c r="J41" s="12"/>
      <c r="K41" s="12"/>
      <c r="L41" s="12"/>
      <c r="M41" s="12"/>
      <c r="N41" s="12"/>
      <c r="O41" s="12"/>
      <c r="P41" s="12"/>
    </row>
    <row r="42" spans="1:16" x14ac:dyDescent="0.2">
      <c r="A42" s="12"/>
      <c r="B42" s="12"/>
      <c r="C42" s="12"/>
      <c r="D42" s="12"/>
      <c r="E42" s="12"/>
      <c r="F42" s="12"/>
      <c r="G42" s="12"/>
      <c r="H42" s="12"/>
      <c r="I42" s="12"/>
      <c r="J42" s="12"/>
      <c r="K42" s="12"/>
      <c r="L42" s="12"/>
      <c r="M42" s="12"/>
      <c r="N42" s="12"/>
      <c r="O42" s="12"/>
      <c r="P42" s="12"/>
    </row>
    <row r="43" spans="1:16" x14ac:dyDescent="0.2">
      <c r="A43" s="12"/>
      <c r="B43" s="12"/>
      <c r="C43" s="12"/>
      <c r="D43" s="12"/>
      <c r="E43" s="12"/>
      <c r="F43" s="12"/>
      <c r="G43" s="12"/>
      <c r="H43" s="12"/>
      <c r="I43" s="12"/>
      <c r="J43" s="12"/>
      <c r="K43" s="12"/>
      <c r="L43" s="12"/>
      <c r="M43" s="12"/>
      <c r="N43" s="12"/>
      <c r="O43" s="12"/>
      <c r="P43" s="12"/>
    </row>
    <row r="44" spans="1:16" x14ac:dyDescent="0.2">
      <c r="A44" s="12"/>
      <c r="B44" s="12"/>
      <c r="C44" s="12"/>
      <c r="D44" s="12"/>
      <c r="E44" s="12"/>
      <c r="F44" s="12"/>
      <c r="G44" s="12"/>
      <c r="H44" s="12"/>
      <c r="I44" s="12"/>
      <c r="J44" s="12"/>
      <c r="K44" s="12"/>
      <c r="L44" s="12"/>
      <c r="M44" s="12"/>
      <c r="N44" s="12"/>
      <c r="O44" s="12"/>
      <c r="P44" s="12"/>
    </row>
    <row r="45" spans="1:16" x14ac:dyDescent="0.2">
      <c r="A45" s="12"/>
      <c r="B45" s="12"/>
      <c r="C45" s="12"/>
      <c r="D45" s="12"/>
      <c r="E45" s="12"/>
      <c r="F45" s="12"/>
      <c r="G45" s="12"/>
      <c r="H45" s="12"/>
      <c r="I45" s="12"/>
      <c r="J45" s="12"/>
      <c r="K45" s="12"/>
      <c r="L45" s="12"/>
      <c r="M45" s="12"/>
      <c r="N45" s="12"/>
      <c r="O45" s="12"/>
      <c r="P45" s="12"/>
    </row>
    <row r="46" spans="1:16" x14ac:dyDescent="0.2">
      <c r="A46" s="12"/>
      <c r="B46" s="12"/>
      <c r="C46" s="12"/>
      <c r="D46" s="12"/>
      <c r="E46" s="12"/>
      <c r="F46" s="12"/>
      <c r="G46" s="12"/>
      <c r="H46" s="12"/>
      <c r="I46" s="12"/>
      <c r="J46" s="12"/>
      <c r="K46" s="12"/>
      <c r="L46" s="12"/>
      <c r="M46" s="12"/>
      <c r="N46" s="12"/>
      <c r="O46" s="12"/>
      <c r="P46" s="12"/>
    </row>
    <row r="47" spans="1:16" x14ac:dyDescent="0.2">
      <c r="A47" s="12"/>
      <c r="B47" s="12"/>
      <c r="C47" s="12"/>
      <c r="D47" s="12"/>
      <c r="E47" s="12"/>
      <c r="F47" s="12"/>
      <c r="G47" s="12"/>
      <c r="H47" s="12"/>
      <c r="I47" s="12"/>
      <c r="J47" s="12"/>
      <c r="K47" s="12"/>
      <c r="L47" s="12"/>
      <c r="M47" s="12"/>
      <c r="N47" s="12"/>
      <c r="O47" s="12"/>
      <c r="P47" s="12"/>
    </row>
    <row r="48" spans="1:16" x14ac:dyDescent="0.2">
      <c r="A48" s="12"/>
      <c r="B48" s="12"/>
      <c r="C48" s="12"/>
      <c r="D48" s="12"/>
      <c r="E48" s="12"/>
      <c r="F48" s="12"/>
      <c r="G48" s="12"/>
      <c r="H48" s="12"/>
      <c r="I48" s="12"/>
      <c r="J48" s="12"/>
      <c r="K48" s="12"/>
      <c r="L48" s="12"/>
      <c r="M48" s="12"/>
      <c r="N48" s="12"/>
      <c r="O48" s="12"/>
      <c r="P48" s="12"/>
    </row>
    <row r="49" spans="1:16" x14ac:dyDescent="0.2">
      <c r="A49" s="12"/>
      <c r="B49" s="12"/>
      <c r="C49" s="12"/>
      <c r="D49" s="12"/>
      <c r="E49" s="12"/>
      <c r="F49" s="12"/>
      <c r="G49" s="12"/>
      <c r="H49" s="12"/>
      <c r="I49" s="12"/>
      <c r="J49" s="12"/>
      <c r="K49" s="12"/>
      <c r="L49" s="12"/>
      <c r="M49" s="12"/>
      <c r="N49" s="12"/>
      <c r="O49" s="12"/>
      <c r="P49" s="12"/>
    </row>
  </sheetData>
  <mergeCells count="2">
    <mergeCell ref="F8:H8"/>
    <mergeCell ref="H1:I1"/>
  </mergeCells>
  <hyperlinks>
    <hyperlink ref="H1:I1" location="Index!A1" display="Regresar al Índice" xr:uid="{7DEAC60E-38A8-457A-9308-3B4E46F8EAA5}"/>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E899-BAA9-486A-8E0F-5B4EFC70ED60}">
  <sheetPr codeName="Hoja44"/>
  <dimension ref="A1:I20"/>
  <sheetViews>
    <sheetView workbookViewId="0">
      <selection activeCell="B3" sqref="B3"/>
    </sheetView>
  </sheetViews>
  <sheetFormatPr baseColWidth="10" defaultRowHeight="12.75" x14ac:dyDescent="0.2"/>
  <cols>
    <col min="1" max="1" width="11.42578125" style="170"/>
    <col min="2" max="2" width="12.7109375" style="170" bestFit="1" customWidth="1"/>
    <col min="3" max="16384" width="11.42578125" style="170"/>
  </cols>
  <sheetData>
    <row r="1" spans="1:9" ht="15" x14ac:dyDescent="0.25">
      <c r="A1" s="12" t="s">
        <v>927</v>
      </c>
      <c r="H1" s="525" t="s">
        <v>39</v>
      </c>
      <c r="I1" s="525"/>
    </row>
    <row r="2" spans="1:9" x14ac:dyDescent="0.2">
      <c r="A2" s="73" t="s">
        <v>1161</v>
      </c>
    </row>
    <row r="5" spans="1:9" x14ac:dyDescent="0.2">
      <c r="B5" s="170" t="s">
        <v>0</v>
      </c>
    </row>
    <row r="6" spans="1:9" x14ac:dyDescent="0.2">
      <c r="A6" s="170">
        <v>2007</v>
      </c>
      <c r="B6" s="171">
        <v>4058</v>
      </c>
      <c r="C6" s="172"/>
      <c r="D6" s="171"/>
    </row>
    <row r="7" spans="1:9" x14ac:dyDescent="0.2">
      <c r="A7" s="170">
        <v>2008</v>
      </c>
      <c r="B7" s="171">
        <v>4372</v>
      </c>
      <c r="C7" s="172">
        <f t="shared" ref="C7:C19" si="0">B7/B6-1</f>
        <v>7.7378018728437636E-2</v>
      </c>
      <c r="D7" s="171"/>
    </row>
    <row r="8" spans="1:9" x14ac:dyDescent="0.2">
      <c r="A8" s="170">
        <v>2009</v>
      </c>
      <c r="B8" s="171">
        <v>3752</v>
      </c>
      <c r="C8" s="172">
        <f t="shared" si="0"/>
        <v>-0.14181152790484908</v>
      </c>
      <c r="D8" s="171"/>
    </row>
    <row r="9" spans="1:9" x14ac:dyDescent="0.2">
      <c r="A9" s="170">
        <v>2010</v>
      </c>
      <c r="B9" s="171">
        <v>5133</v>
      </c>
      <c r="C9" s="172">
        <f t="shared" si="0"/>
        <v>0.36807036247334746</v>
      </c>
      <c r="D9" s="171"/>
    </row>
    <row r="10" spans="1:9" x14ac:dyDescent="0.2">
      <c r="A10" s="170">
        <v>2011</v>
      </c>
      <c r="B10" s="171">
        <v>3955</v>
      </c>
      <c r="C10" s="172">
        <f t="shared" si="0"/>
        <v>-0.22949542178063509</v>
      </c>
      <c r="D10" s="171"/>
    </row>
    <row r="11" spans="1:9" x14ac:dyDescent="0.2">
      <c r="A11" s="170">
        <v>2012</v>
      </c>
      <c r="B11" s="171">
        <v>4920</v>
      </c>
      <c r="C11" s="172">
        <f t="shared" si="0"/>
        <v>0.24399494310998726</v>
      </c>
      <c r="D11" s="171"/>
    </row>
    <row r="12" spans="1:9" x14ac:dyDescent="0.2">
      <c r="A12" s="170">
        <v>2013</v>
      </c>
      <c r="B12" s="171">
        <v>5426</v>
      </c>
      <c r="C12" s="172">
        <f t="shared" si="0"/>
        <v>0.1028455284552845</v>
      </c>
      <c r="D12" s="171"/>
    </row>
    <row r="13" spans="1:9" x14ac:dyDescent="0.2">
      <c r="A13" s="170">
        <v>2014</v>
      </c>
      <c r="B13" s="171">
        <v>4895</v>
      </c>
      <c r="C13" s="172">
        <f t="shared" si="0"/>
        <v>-9.7862145226686348E-2</v>
      </c>
      <c r="D13" s="171"/>
    </row>
    <row r="14" spans="1:9" x14ac:dyDescent="0.2">
      <c r="A14" s="170">
        <v>2015</v>
      </c>
      <c r="B14" s="171">
        <v>5172</v>
      </c>
      <c r="C14" s="172">
        <f t="shared" si="0"/>
        <v>5.6588355464759932E-2</v>
      </c>
      <c r="D14" s="171"/>
    </row>
    <row r="15" spans="1:9" x14ac:dyDescent="0.2">
      <c r="A15" s="170">
        <v>2016</v>
      </c>
      <c r="B15" s="171">
        <v>4808</v>
      </c>
      <c r="C15" s="172">
        <f t="shared" si="0"/>
        <v>-7.0378963650425397E-2</v>
      </c>
      <c r="D15" s="171"/>
    </row>
    <row r="16" spans="1:9" x14ac:dyDescent="0.2">
      <c r="A16" s="170">
        <v>2017</v>
      </c>
      <c r="B16" s="171">
        <v>4560</v>
      </c>
      <c r="C16" s="172">
        <f t="shared" si="0"/>
        <v>-5.1580698835274497E-2</v>
      </c>
      <c r="D16" s="171"/>
    </row>
    <row r="17" spans="1:5" x14ac:dyDescent="0.2">
      <c r="A17" s="170" t="s">
        <v>1162</v>
      </c>
      <c r="B17" s="171">
        <v>5144</v>
      </c>
      <c r="C17" s="172">
        <f t="shared" si="0"/>
        <v>0.12807017543859645</v>
      </c>
      <c r="D17" s="171"/>
    </row>
    <row r="18" spans="1:5" x14ac:dyDescent="0.2">
      <c r="A18" s="170" t="s">
        <v>1163</v>
      </c>
      <c r="B18" s="171">
        <v>5455</v>
      </c>
      <c r="C18" s="172">
        <f t="shared" si="0"/>
        <v>6.0458786936236297E-2</v>
      </c>
      <c r="D18" s="171"/>
    </row>
    <row r="19" spans="1:5" x14ac:dyDescent="0.2">
      <c r="A19" s="170" t="s">
        <v>1164</v>
      </c>
      <c r="B19" s="171">
        <v>4965</v>
      </c>
      <c r="C19" s="172">
        <f t="shared" si="0"/>
        <v>-8.9825847846012885E-2</v>
      </c>
      <c r="D19" s="171"/>
      <c r="E19" s="173"/>
    </row>
    <row r="20" spans="1:5" x14ac:dyDescent="0.2">
      <c r="D20" s="171"/>
    </row>
  </sheetData>
  <mergeCells count="1">
    <mergeCell ref="H1:I1"/>
  </mergeCells>
  <hyperlinks>
    <hyperlink ref="H1:I1" location="Index!A1" display="Regresar al Índice" xr:uid="{77EFE544-A7AE-420E-8258-E13C3EF7F3D7}"/>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F9A14-D8C1-4C3B-A88B-CDAF7CC80560}">
  <sheetPr codeName="Hoja45"/>
  <dimension ref="A1:I37"/>
  <sheetViews>
    <sheetView zoomScaleNormal="100" workbookViewId="0">
      <selection activeCell="B3" sqref="B3"/>
    </sheetView>
  </sheetViews>
  <sheetFormatPr baseColWidth="10" defaultRowHeight="12.75" x14ac:dyDescent="0.2"/>
  <cols>
    <col min="1" max="1" width="11.42578125" style="170"/>
    <col min="2" max="2" width="26.7109375" style="170" bestFit="1" customWidth="1"/>
    <col min="3" max="3" width="11.42578125" style="170"/>
    <col min="4" max="4" width="12" style="170" bestFit="1" customWidth="1"/>
    <col min="5" max="16384" width="11.42578125" style="170"/>
  </cols>
  <sheetData>
    <row r="1" spans="1:9" ht="15" x14ac:dyDescent="0.25">
      <c r="A1" s="12" t="s">
        <v>928</v>
      </c>
      <c r="H1" s="525" t="s">
        <v>39</v>
      </c>
      <c r="I1" s="525"/>
    </row>
    <row r="2" spans="1:9" x14ac:dyDescent="0.2">
      <c r="A2" s="73" t="s">
        <v>1161</v>
      </c>
    </row>
    <row r="3" spans="1:9" x14ac:dyDescent="0.2">
      <c r="A3" s="30"/>
    </row>
    <row r="5" spans="1:9" x14ac:dyDescent="0.2">
      <c r="B5" s="170" t="s">
        <v>24</v>
      </c>
      <c r="C5" s="174">
        <v>12</v>
      </c>
      <c r="D5" s="173">
        <f>C5/$C$37</f>
        <v>1.2031522589183661E-4</v>
      </c>
    </row>
    <row r="6" spans="1:9" x14ac:dyDescent="0.2">
      <c r="B6" s="170" t="s">
        <v>5</v>
      </c>
      <c r="C6" s="174">
        <v>42</v>
      </c>
      <c r="D6" s="173">
        <f t="shared" ref="D6:D36" si="0">C6/$C$37</f>
        <v>4.2110329062142816E-4</v>
      </c>
    </row>
    <row r="7" spans="1:9" x14ac:dyDescent="0.2">
      <c r="B7" s="170" t="s">
        <v>19</v>
      </c>
      <c r="C7" s="174">
        <v>69</v>
      </c>
      <c r="D7" s="173">
        <f t="shared" si="0"/>
        <v>6.918125488780605E-4</v>
      </c>
    </row>
    <row r="8" spans="1:9" x14ac:dyDescent="0.2">
      <c r="B8" s="170" t="s">
        <v>21</v>
      </c>
      <c r="C8" s="174">
        <v>87</v>
      </c>
      <c r="D8" s="173">
        <f t="shared" si="0"/>
        <v>8.7228538771581539E-4</v>
      </c>
    </row>
    <row r="9" spans="1:9" x14ac:dyDescent="0.2">
      <c r="B9" s="170" t="s">
        <v>7</v>
      </c>
      <c r="C9" s="174">
        <v>148</v>
      </c>
      <c r="D9" s="173">
        <f t="shared" si="0"/>
        <v>1.4838877859993183E-3</v>
      </c>
    </row>
    <row r="10" spans="1:9" x14ac:dyDescent="0.2">
      <c r="B10" s="170" t="s">
        <v>11</v>
      </c>
      <c r="C10" s="174">
        <v>185</v>
      </c>
      <c r="D10" s="173">
        <f t="shared" si="0"/>
        <v>1.8548597324991479E-3</v>
      </c>
    </row>
    <row r="11" spans="1:9" x14ac:dyDescent="0.2">
      <c r="B11" s="170" t="s">
        <v>32</v>
      </c>
      <c r="C11" s="174">
        <v>215</v>
      </c>
      <c r="D11" s="173">
        <f t="shared" si="0"/>
        <v>2.1556477972287393E-3</v>
      </c>
    </row>
    <row r="12" spans="1:9" x14ac:dyDescent="0.2">
      <c r="B12" s="170" t="s">
        <v>16</v>
      </c>
      <c r="C12" s="174">
        <v>239</v>
      </c>
      <c r="D12" s="173">
        <f t="shared" si="0"/>
        <v>2.3962782490124126E-3</v>
      </c>
    </row>
    <row r="13" spans="1:9" x14ac:dyDescent="0.2">
      <c r="B13" s="170" t="s">
        <v>15</v>
      </c>
      <c r="C13" s="174">
        <v>302</v>
      </c>
      <c r="D13" s="173">
        <f t="shared" si="0"/>
        <v>3.0279331849445549E-3</v>
      </c>
    </row>
    <row r="14" spans="1:9" x14ac:dyDescent="0.2">
      <c r="B14" s="170" t="s">
        <v>30</v>
      </c>
      <c r="C14" s="174">
        <v>349</v>
      </c>
      <c r="D14" s="173">
        <f t="shared" si="0"/>
        <v>3.4991678196875813E-3</v>
      </c>
    </row>
    <row r="15" spans="1:9" x14ac:dyDescent="0.2">
      <c r="B15" s="170" t="s">
        <v>26</v>
      </c>
      <c r="C15" s="174">
        <v>439</v>
      </c>
      <c r="D15" s="173">
        <f t="shared" si="0"/>
        <v>4.4015320138763563E-3</v>
      </c>
    </row>
    <row r="16" spans="1:9" x14ac:dyDescent="0.2">
      <c r="B16" s="170" t="s">
        <v>9</v>
      </c>
      <c r="C16" s="174">
        <v>518</v>
      </c>
      <c r="D16" s="173">
        <f t="shared" si="0"/>
        <v>5.1936072509976136E-3</v>
      </c>
    </row>
    <row r="17" spans="2:4" x14ac:dyDescent="0.2">
      <c r="B17" s="170" t="s">
        <v>12</v>
      </c>
      <c r="C17" s="174">
        <v>743</v>
      </c>
      <c r="D17" s="173">
        <f t="shared" si="0"/>
        <v>7.4495177364695504E-3</v>
      </c>
    </row>
    <row r="18" spans="2:4" x14ac:dyDescent="0.2">
      <c r="B18" s="170" t="s">
        <v>18</v>
      </c>
      <c r="C18" s="174">
        <v>793</v>
      </c>
      <c r="D18" s="173">
        <f t="shared" si="0"/>
        <v>7.9508311776855366E-3</v>
      </c>
    </row>
    <row r="19" spans="2:4" x14ac:dyDescent="0.2">
      <c r="B19" s="170" t="s">
        <v>17</v>
      </c>
      <c r="C19" s="174">
        <v>1023</v>
      </c>
      <c r="D19" s="173">
        <f t="shared" si="0"/>
        <v>1.0256873007279071E-2</v>
      </c>
    </row>
    <row r="20" spans="2:4" x14ac:dyDescent="0.2">
      <c r="B20" s="170" t="s">
        <v>28</v>
      </c>
      <c r="C20" s="174">
        <v>1045</v>
      </c>
      <c r="D20" s="173">
        <f t="shared" si="0"/>
        <v>1.0477450921414106E-2</v>
      </c>
    </row>
    <row r="21" spans="2:4" x14ac:dyDescent="0.2">
      <c r="B21" s="170" t="s">
        <v>33</v>
      </c>
      <c r="C21" s="174">
        <v>1062</v>
      </c>
      <c r="D21" s="173">
        <f t="shared" si="0"/>
        <v>1.0647897491427541E-2</v>
      </c>
    </row>
    <row r="22" spans="2:4" x14ac:dyDescent="0.2">
      <c r="B22" s="170" t="s">
        <v>31</v>
      </c>
      <c r="C22" s="174">
        <v>1167</v>
      </c>
      <c r="D22" s="173">
        <f t="shared" si="0"/>
        <v>1.1700655717981111E-2</v>
      </c>
    </row>
    <row r="23" spans="2:4" x14ac:dyDescent="0.2">
      <c r="B23" s="170" t="s">
        <v>6</v>
      </c>
      <c r="C23" s="174">
        <v>2607</v>
      </c>
      <c r="D23" s="173">
        <f t="shared" si="0"/>
        <v>2.6138482825001502E-2</v>
      </c>
    </row>
    <row r="24" spans="2:4" x14ac:dyDescent="0.2">
      <c r="B24" s="170" t="s">
        <v>23</v>
      </c>
      <c r="C24" s="174">
        <v>3079</v>
      </c>
      <c r="D24" s="173">
        <f t="shared" si="0"/>
        <v>3.087088171008041E-2</v>
      </c>
    </row>
    <row r="25" spans="2:4" x14ac:dyDescent="0.2">
      <c r="B25" s="170" t="s">
        <v>3</v>
      </c>
      <c r="C25" s="174">
        <v>3121</v>
      </c>
      <c r="D25" s="173">
        <f t="shared" si="0"/>
        <v>3.1291985000701836E-2</v>
      </c>
    </row>
    <row r="26" spans="2:4" x14ac:dyDescent="0.2">
      <c r="B26" s="170" t="s">
        <v>13</v>
      </c>
      <c r="C26" s="174">
        <v>3601</v>
      </c>
      <c r="D26" s="173">
        <f t="shared" si="0"/>
        <v>3.6104594036375302E-2</v>
      </c>
    </row>
    <row r="27" spans="2:4" x14ac:dyDescent="0.2">
      <c r="B27" s="170" t="s">
        <v>27</v>
      </c>
      <c r="C27" s="174">
        <v>4068</v>
      </c>
      <c r="D27" s="173">
        <f t="shared" si="0"/>
        <v>4.0786861577332613E-2</v>
      </c>
    </row>
    <row r="28" spans="2:4" x14ac:dyDescent="0.2">
      <c r="B28" s="170" t="s">
        <v>25</v>
      </c>
      <c r="C28" s="174">
        <v>4148</v>
      </c>
      <c r="D28" s="173">
        <f t="shared" si="0"/>
        <v>4.158896308327819E-2</v>
      </c>
    </row>
    <row r="29" spans="2:4" x14ac:dyDescent="0.2">
      <c r="B29" s="170" t="s">
        <v>22</v>
      </c>
      <c r="C29" s="174">
        <v>4276</v>
      </c>
      <c r="D29" s="173">
        <f t="shared" si="0"/>
        <v>4.2872325492791109E-2</v>
      </c>
    </row>
    <row r="30" spans="2:4" x14ac:dyDescent="0.2">
      <c r="B30" s="170" t="s">
        <v>0</v>
      </c>
      <c r="C30" s="174">
        <v>4965</v>
      </c>
      <c r="D30" s="173">
        <f t="shared" si="0"/>
        <v>4.9780424712747399E-2</v>
      </c>
    </row>
    <row r="31" spans="2:4" x14ac:dyDescent="0.2">
      <c r="B31" s="170" t="s">
        <v>14</v>
      </c>
      <c r="C31" s="174">
        <v>6717</v>
      </c>
      <c r="D31" s="173">
        <f t="shared" si="0"/>
        <v>6.7346447692955544E-2</v>
      </c>
    </row>
    <row r="32" spans="2:4" x14ac:dyDescent="0.2">
      <c r="B32" s="170" t="s">
        <v>29</v>
      </c>
      <c r="C32" s="174">
        <v>7186</v>
      </c>
      <c r="D32" s="173">
        <f t="shared" si="0"/>
        <v>7.2048767771561495E-2</v>
      </c>
    </row>
    <row r="33" spans="2:4" x14ac:dyDescent="0.2">
      <c r="B33" s="170" t="s">
        <v>20</v>
      </c>
      <c r="C33" s="174">
        <v>8787</v>
      </c>
      <c r="D33" s="173">
        <f t="shared" si="0"/>
        <v>8.8100824159297361E-2</v>
      </c>
    </row>
    <row r="34" spans="2:4" x14ac:dyDescent="0.2">
      <c r="B34" s="170" t="s">
        <v>4</v>
      </c>
      <c r="C34" s="174">
        <v>10995</v>
      </c>
      <c r="D34" s="173">
        <f t="shared" si="0"/>
        <v>0.1102388257233953</v>
      </c>
    </row>
    <row r="35" spans="2:4" x14ac:dyDescent="0.2">
      <c r="B35" s="170" t="s">
        <v>10</v>
      </c>
      <c r="C35" s="174">
        <v>12826</v>
      </c>
      <c r="D35" s="173">
        <f t="shared" si="0"/>
        <v>0.12859692394072469</v>
      </c>
    </row>
    <row r="36" spans="2:4" x14ac:dyDescent="0.2">
      <c r="B36" s="170" t="s">
        <v>8</v>
      </c>
      <c r="C36" s="174">
        <v>14924</v>
      </c>
      <c r="D36" s="173">
        <f t="shared" si="0"/>
        <v>0.14963203593414748</v>
      </c>
    </row>
    <row r="37" spans="2:4" x14ac:dyDescent="0.2">
      <c r="C37" s="171">
        <f>SUM(C5:C36)</f>
        <v>99738</v>
      </c>
      <c r="D37" s="175">
        <f>SUM(D5:D36)</f>
        <v>1</v>
      </c>
    </row>
  </sheetData>
  <mergeCells count="1">
    <mergeCell ref="H1:I1"/>
  </mergeCells>
  <hyperlinks>
    <hyperlink ref="H1:I1" location="Index!A1" display="Regresar al Índice" xr:uid="{8C76A85C-2E8D-4D49-BAA9-325B256F2BDC}"/>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DFA1-60A6-49E7-A53C-AE8511EAAA9E}">
  <sheetPr codeName="Hoja46"/>
  <dimension ref="A1:I33"/>
  <sheetViews>
    <sheetView workbookViewId="0">
      <selection activeCell="B3" sqref="B3"/>
    </sheetView>
  </sheetViews>
  <sheetFormatPr baseColWidth="10" defaultRowHeight="12.75" x14ac:dyDescent="0.2"/>
  <cols>
    <col min="1" max="1" width="11.42578125" style="170"/>
    <col min="2" max="2" width="15.42578125" style="170" bestFit="1" customWidth="1"/>
    <col min="3" max="3" width="11.42578125" style="170"/>
    <col min="4" max="4" width="12.28515625" style="170" bestFit="1" customWidth="1"/>
    <col min="5" max="16384" width="11.42578125" style="170"/>
  </cols>
  <sheetData>
    <row r="1" spans="1:9" ht="15" x14ac:dyDescent="0.25">
      <c r="A1" s="12" t="s">
        <v>929</v>
      </c>
      <c r="H1" s="525" t="s">
        <v>39</v>
      </c>
      <c r="I1" s="525"/>
    </row>
    <row r="2" spans="1:9" x14ac:dyDescent="0.2">
      <c r="A2" s="73" t="s">
        <v>1161</v>
      </c>
    </row>
    <row r="5" spans="1:9" x14ac:dyDescent="0.2">
      <c r="B5" s="170" t="s">
        <v>9</v>
      </c>
      <c r="C5" s="176">
        <v>9</v>
      </c>
      <c r="D5" s="173">
        <f>C5/$C$18</f>
        <v>4.8971596474045055E-4</v>
      </c>
    </row>
    <row r="6" spans="1:9" x14ac:dyDescent="0.2">
      <c r="B6" s="170" t="s">
        <v>13</v>
      </c>
      <c r="C6" s="176">
        <v>36</v>
      </c>
      <c r="D6" s="173">
        <f t="shared" ref="D6:D17" si="0">C6/$C$18</f>
        <v>1.9588638589618022E-3</v>
      </c>
    </row>
    <row r="7" spans="1:9" x14ac:dyDescent="0.2">
      <c r="B7" s="170" t="s">
        <v>14</v>
      </c>
      <c r="C7" s="176">
        <v>40</v>
      </c>
      <c r="D7" s="173">
        <f t="shared" si="0"/>
        <v>2.1765153988464467E-3</v>
      </c>
    </row>
    <row r="8" spans="1:9" x14ac:dyDescent="0.2">
      <c r="B8" s="170" t="s">
        <v>25</v>
      </c>
      <c r="C8" s="176">
        <v>70</v>
      </c>
      <c r="D8" s="173">
        <f t="shared" si="0"/>
        <v>3.808901947981282E-3</v>
      </c>
    </row>
    <row r="9" spans="1:9" x14ac:dyDescent="0.2">
      <c r="B9" s="170" t="s">
        <v>10</v>
      </c>
      <c r="C9" s="176">
        <v>87</v>
      </c>
      <c r="D9" s="173">
        <f t="shared" si="0"/>
        <v>4.7339209924910216E-3</v>
      </c>
    </row>
    <row r="10" spans="1:9" x14ac:dyDescent="0.2">
      <c r="B10" s="170" t="s">
        <v>3</v>
      </c>
      <c r="C10" s="176">
        <v>233</v>
      </c>
      <c r="D10" s="173">
        <f t="shared" si="0"/>
        <v>1.2678202198280553E-2</v>
      </c>
    </row>
    <row r="11" spans="1:9" x14ac:dyDescent="0.2">
      <c r="B11" s="170" t="s">
        <v>23</v>
      </c>
      <c r="C11" s="176">
        <v>282</v>
      </c>
      <c r="D11" s="173">
        <f t="shared" si="0"/>
        <v>1.5344433561867449E-2</v>
      </c>
    </row>
    <row r="12" spans="1:9" x14ac:dyDescent="0.2">
      <c r="B12" s="170" t="s">
        <v>27</v>
      </c>
      <c r="C12" s="176">
        <v>568</v>
      </c>
      <c r="D12" s="173">
        <f t="shared" si="0"/>
        <v>3.0906518663619546E-2</v>
      </c>
    </row>
    <row r="13" spans="1:9" x14ac:dyDescent="0.2">
      <c r="B13" s="170" t="s">
        <v>20</v>
      </c>
      <c r="C13" s="176">
        <v>675</v>
      </c>
      <c r="D13" s="173">
        <f t="shared" si="0"/>
        <v>3.6728697355533788E-2</v>
      </c>
    </row>
    <row r="14" spans="1:9" x14ac:dyDescent="0.2">
      <c r="B14" s="170" t="s">
        <v>29</v>
      </c>
      <c r="C14" s="176">
        <v>1996</v>
      </c>
      <c r="D14" s="173">
        <f t="shared" si="0"/>
        <v>0.1086081184024377</v>
      </c>
    </row>
    <row r="15" spans="1:9" x14ac:dyDescent="0.2">
      <c r="B15" s="170" t="s">
        <v>0</v>
      </c>
      <c r="C15" s="176">
        <v>2572</v>
      </c>
      <c r="D15" s="173">
        <f t="shared" si="0"/>
        <v>0.13994994014582654</v>
      </c>
    </row>
    <row r="16" spans="1:9" x14ac:dyDescent="0.2">
      <c r="B16" s="170" t="s">
        <v>4</v>
      </c>
      <c r="C16" s="176">
        <v>4328</v>
      </c>
      <c r="D16" s="173">
        <f t="shared" si="0"/>
        <v>0.23549896615518554</v>
      </c>
    </row>
    <row r="17" spans="2:5" x14ac:dyDescent="0.2">
      <c r="B17" s="170" t="s">
        <v>8</v>
      </c>
      <c r="C17" s="176">
        <v>7482</v>
      </c>
      <c r="D17" s="173">
        <f t="shared" si="0"/>
        <v>0.40711720535422791</v>
      </c>
    </row>
    <row r="18" spans="2:5" x14ac:dyDescent="0.2">
      <c r="C18" s="171">
        <f>SUM(C5:C17)</f>
        <v>18378</v>
      </c>
      <c r="D18" s="173">
        <f>C18/$C$18</f>
        <v>1</v>
      </c>
    </row>
    <row r="21" spans="2:5" x14ac:dyDescent="0.2">
      <c r="B21" s="30"/>
      <c r="C21" s="30"/>
      <c r="D21" s="74"/>
      <c r="E21" s="177"/>
    </row>
    <row r="22" spans="2:5" x14ac:dyDescent="0.2">
      <c r="B22" s="30"/>
      <c r="C22" s="30"/>
      <c r="D22" s="74"/>
      <c r="E22" s="177"/>
    </row>
    <row r="23" spans="2:5" x14ac:dyDescent="0.2">
      <c r="B23" s="30"/>
      <c r="C23" s="30"/>
      <c r="D23" s="74"/>
      <c r="E23" s="177"/>
    </row>
    <row r="24" spans="2:5" x14ac:dyDescent="0.2">
      <c r="B24" s="30"/>
      <c r="C24" s="30"/>
      <c r="D24" s="74"/>
      <c r="E24" s="177"/>
    </row>
    <row r="25" spans="2:5" x14ac:dyDescent="0.2">
      <c r="B25" s="30"/>
      <c r="C25" s="30"/>
      <c r="D25" s="74"/>
      <c r="E25" s="177"/>
    </row>
    <row r="26" spans="2:5" x14ac:dyDescent="0.2">
      <c r="B26" s="30"/>
      <c r="C26" s="30"/>
      <c r="D26" s="74"/>
      <c r="E26" s="177"/>
    </row>
    <row r="27" spans="2:5" x14ac:dyDescent="0.2">
      <c r="B27" s="30"/>
      <c r="C27" s="30"/>
      <c r="D27" s="74"/>
      <c r="E27" s="177"/>
    </row>
    <row r="28" spans="2:5" x14ac:dyDescent="0.2">
      <c r="B28" s="30"/>
      <c r="C28" s="30"/>
      <c r="D28" s="74"/>
      <c r="E28" s="177"/>
    </row>
    <row r="29" spans="2:5" x14ac:dyDescent="0.2">
      <c r="B29" s="30"/>
      <c r="C29" s="30"/>
      <c r="D29" s="74"/>
      <c r="E29" s="177"/>
    </row>
    <row r="30" spans="2:5" x14ac:dyDescent="0.2">
      <c r="B30" s="30"/>
      <c r="C30" s="30"/>
      <c r="D30" s="74"/>
      <c r="E30" s="177"/>
    </row>
    <row r="31" spans="2:5" x14ac:dyDescent="0.2">
      <c r="B31" s="30"/>
      <c r="C31" s="30"/>
      <c r="D31" s="74"/>
      <c r="E31" s="177"/>
    </row>
    <row r="32" spans="2:5" x14ac:dyDescent="0.2">
      <c r="B32" s="30"/>
      <c r="C32" s="30"/>
      <c r="D32" s="74"/>
      <c r="E32" s="177"/>
    </row>
    <row r="33" spans="2:5" x14ac:dyDescent="0.2">
      <c r="B33" s="30"/>
      <c r="C33" s="30"/>
      <c r="D33" s="74"/>
      <c r="E33" s="177"/>
    </row>
  </sheetData>
  <mergeCells count="1">
    <mergeCell ref="H1:I1"/>
  </mergeCells>
  <hyperlinks>
    <hyperlink ref="H1:I1" location="Index!A1" display="Regresar al Índice" xr:uid="{46F1C3B9-CB1A-47A9-BAAD-8F903912E707}"/>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4F9B0-4B3A-4420-B46A-3833831099FA}">
  <sheetPr codeName="Hoja47"/>
  <dimension ref="A1:I20"/>
  <sheetViews>
    <sheetView workbookViewId="0">
      <selection activeCell="B3" sqref="B3"/>
    </sheetView>
  </sheetViews>
  <sheetFormatPr baseColWidth="10" defaultRowHeight="12.75" x14ac:dyDescent="0.2"/>
  <cols>
    <col min="1" max="1" width="11.42578125" style="170"/>
    <col min="2" max="2" width="12.7109375" style="170" bestFit="1" customWidth="1"/>
    <col min="3" max="16384" width="11.42578125" style="170"/>
  </cols>
  <sheetData>
    <row r="1" spans="1:9" ht="15" x14ac:dyDescent="0.25">
      <c r="A1" s="12" t="s">
        <v>930</v>
      </c>
      <c r="H1" s="525" t="s">
        <v>39</v>
      </c>
      <c r="I1" s="525"/>
    </row>
    <row r="2" spans="1:9" x14ac:dyDescent="0.2">
      <c r="A2" s="73" t="s">
        <v>1161</v>
      </c>
    </row>
    <row r="5" spans="1:9" x14ac:dyDescent="0.2">
      <c r="B5" s="170" t="s">
        <v>0</v>
      </c>
    </row>
    <row r="6" spans="1:9" x14ac:dyDescent="0.2">
      <c r="A6" s="170">
        <v>2007</v>
      </c>
      <c r="B6" s="171">
        <v>10832.093999999999</v>
      </c>
      <c r="D6" s="171">
        <f>_xlfn.RANK.EQ(B6,$B$6:$B$19,0)</f>
        <v>14</v>
      </c>
    </row>
    <row r="7" spans="1:9" x14ac:dyDescent="0.2">
      <c r="A7" s="170">
        <v>2008</v>
      </c>
      <c r="B7" s="171">
        <v>11583.694</v>
      </c>
      <c r="C7" s="178">
        <f>B7/B6-1</f>
        <v>6.9386399342546312E-2</v>
      </c>
      <c r="D7" s="171">
        <f t="shared" ref="D7:D19" si="0">_xlfn.RANK.EQ(B7,$B$6:$B$19,0)</f>
        <v>11</v>
      </c>
    </row>
    <row r="8" spans="1:9" x14ac:dyDescent="0.2">
      <c r="A8" s="170">
        <v>2009</v>
      </c>
      <c r="B8" s="171">
        <v>11071.709000000001</v>
      </c>
      <c r="C8" s="178">
        <f t="shared" ref="C8:C19" si="1">B8/B7-1</f>
        <v>-4.4198767681535633E-2</v>
      </c>
      <c r="D8" s="171">
        <f t="shared" si="0"/>
        <v>13</v>
      </c>
    </row>
    <row r="9" spans="1:9" x14ac:dyDescent="0.2">
      <c r="A9" s="170">
        <v>2010</v>
      </c>
      <c r="B9" s="171">
        <v>13837.777</v>
      </c>
      <c r="C9" s="178">
        <f t="shared" si="1"/>
        <v>0.24983207199538926</v>
      </c>
      <c r="D9" s="171">
        <f t="shared" si="0"/>
        <v>8</v>
      </c>
    </row>
    <row r="10" spans="1:9" x14ac:dyDescent="0.2">
      <c r="A10" s="170">
        <v>2011</v>
      </c>
      <c r="B10" s="171">
        <v>11452.138999999999</v>
      </c>
      <c r="C10" s="178">
        <f t="shared" si="1"/>
        <v>-0.17240037904932282</v>
      </c>
      <c r="D10" s="171">
        <f t="shared" si="0"/>
        <v>12</v>
      </c>
    </row>
    <row r="11" spans="1:9" x14ac:dyDescent="0.2">
      <c r="A11" s="170">
        <v>2012</v>
      </c>
      <c r="B11" s="171">
        <v>14337.415999999999</v>
      </c>
      <c r="C11" s="178">
        <f t="shared" si="1"/>
        <v>0.25194219175998467</v>
      </c>
      <c r="D11" s="171">
        <f t="shared" si="0"/>
        <v>5</v>
      </c>
    </row>
    <row r="12" spans="1:9" x14ac:dyDescent="0.2">
      <c r="A12" s="170">
        <v>2013</v>
      </c>
      <c r="B12" s="171">
        <v>14936.549000000001</v>
      </c>
      <c r="C12" s="178">
        <f t="shared" si="1"/>
        <v>4.1788073945821402E-2</v>
      </c>
      <c r="D12" s="171">
        <f t="shared" si="0"/>
        <v>3</v>
      </c>
    </row>
    <row r="13" spans="1:9" x14ac:dyDescent="0.2">
      <c r="A13" s="170">
        <v>2014</v>
      </c>
      <c r="B13" s="171">
        <v>13679.807000000001</v>
      </c>
      <c r="C13" s="178">
        <f t="shared" si="1"/>
        <v>-8.4138712362541002E-2</v>
      </c>
      <c r="D13" s="171">
        <f t="shared" si="0"/>
        <v>9</v>
      </c>
    </row>
    <row r="14" spans="1:9" x14ac:dyDescent="0.2">
      <c r="A14" s="170">
        <v>2015</v>
      </c>
      <c r="B14" s="171">
        <v>14657.45</v>
      </c>
      <c r="C14" s="178">
        <f t="shared" si="1"/>
        <v>7.1466139836621867E-2</v>
      </c>
      <c r="D14" s="171">
        <f t="shared" si="0"/>
        <v>4</v>
      </c>
    </row>
    <row r="15" spans="1:9" x14ac:dyDescent="0.2">
      <c r="A15" s="170">
        <v>2016</v>
      </c>
      <c r="B15" s="171">
        <v>13936.191999999999</v>
      </c>
      <c r="C15" s="178">
        <f t="shared" si="1"/>
        <v>-4.9207604324081E-2</v>
      </c>
      <c r="D15" s="171">
        <f t="shared" si="0"/>
        <v>7</v>
      </c>
    </row>
    <row r="16" spans="1:9" x14ac:dyDescent="0.2">
      <c r="A16" s="170">
        <v>2017</v>
      </c>
      <c r="B16" s="171">
        <v>13494.003000000001</v>
      </c>
      <c r="C16" s="178">
        <f t="shared" si="1"/>
        <v>-3.1729542761752882E-2</v>
      </c>
      <c r="D16" s="171">
        <f t="shared" si="0"/>
        <v>10</v>
      </c>
    </row>
    <row r="17" spans="1:5" x14ac:dyDescent="0.2">
      <c r="A17" s="170" t="s">
        <v>1162</v>
      </c>
      <c r="B17" s="171">
        <v>15323.255999999999</v>
      </c>
      <c r="C17" s="178">
        <f t="shared" si="1"/>
        <v>0.13556044118264965</v>
      </c>
      <c r="D17" s="171">
        <f t="shared" si="0"/>
        <v>2</v>
      </c>
    </row>
    <row r="18" spans="1:5" x14ac:dyDescent="0.2">
      <c r="A18" s="170" t="s">
        <v>1163</v>
      </c>
      <c r="B18" s="171">
        <v>16197.833000000001</v>
      </c>
      <c r="C18" s="178">
        <f t="shared" si="1"/>
        <v>5.7075141210197078E-2</v>
      </c>
      <c r="D18" s="171">
        <f t="shared" si="0"/>
        <v>1</v>
      </c>
    </row>
    <row r="19" spans="1:5" x14ac:dyDescent="0.2">
      <c r="A19" s="170" t="s">
        <v>1164</v>
      </c>
      <c r="B19" s="171">
        <v>14321.504999999999</v>
      </c>
      <c r="C19" s="178">
        <f t="shared" si="1"/>
        <v>-0.11583821119775717</v>
      </c>
      <c r="D19" s="171">
        <f t="shared" si="0"/>
        <v>6</v>
      </c>
      <c r="E19" s="173"/>
    </row>
    <row r="20" spans="1:5" x14ac:dyDescent="0.2">
      <c r="D20" s="171"/>
    </row>
  </sheetData>
  <mergeCells count="1">
    <mergeCell ref="H1:I1"/>
  </mergeCells>
  <hyperlinks>
    <hyperlink ref="H1:I1" location="Index!A1" display="Regresar al Índice" xr:uid="{283C4D3E-D8D2-420A-955D-EA852AF7282E}"/>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A389D-076F-4809-9CA5-A4CB82EAC6C0}">
  <sheetPr codeName="Hoja48"/>
  <dimension ref="A1:S37"/>
  <sheetViews>
    <sheetView zoomScaleNormal="100" workbookViewId="0">
      <selection activeCell="B3" sqref="B3"/>
    </sheetView>
  </sheetViews>
  <sheetFormatPr baseColWidth="10" defaultRowHeight="12.75" x14ac:dyDescent="0.2"/>
  <cols>
    <col min="1" max="1" width="11.42578125" style="170"/>
    <col min="2" max="2" width="26.7109375" style="170" bestFit="1" customWidth="1"/>
    <col min="3" max="3" width="11.42578125" style="170"/>
    <col min="4" max="4" width="12" style="170" bestFit="1" customWidth="1"/>
    <col min="5" max="16384" width="11.42578125" style="170"/>
  </cols>
  <sheetData>
    <row r="1" spans="1:19" ht="15" x14ac:dyDescent="0.25">
      <c r="A1" s="12" t="s">
        <v>931</v>
      </c>
      <c r="H1" s="525" t="s">
        <v>39</v>
      </c>
      <c r="I1" s="525"/>
    </row>
    <row r="2" spans="1:19" x14ac:dyDescent="0.2">
      <c r="A2" s="73" t="s">
        <v>1161</v>
      </c>
    </row>
    <row r="3" spans="1:19" x14ac:dyDescent="0.2">
      <c r="A3" s="30"/>
    </row>
    <row r="4" spans="1:19" x14ac:dyDescent="0.2">
      <c r="O4" s="30"/>
      <c r="P4" s="30"/>
      <c r="Q4" s="30"/>
      <c r="R4" s="30"/>
      <c r="S4" s="30"/>
    </row>
    <row r="5" spans="1:19" x14ac:dyDescent="0.2">
      <c r="B5" s="170" t="s">
        <v>24</v>
      </c>
      <c r="C5" s="174">
        <v>13.058</v>
      </c>
      <c r="D5" s="173">
        <f>C5/$C$37</f>
        <v>4.991769772758263E-5</v>
      </c>
      <c r="O5" s="30"/>
      <c r="P5" s="30"/>
      <c r="Q5" s="30"/>
      <c r="R5" s="30"/>
      <c r="S5" s="30"/>
    </row>
    <row r="6" spans="1:19" x14ac:dyDescent="0.2">
      <c r="B6" s="170" t="s">
        <v>5</v>
      </c>
      <c r="C6" s="174">
        <v>142.85499999999999</v>
      </c>
      <c r="D6" s="173">
        <f t="shared" ref="D6:D36" si="0">C6/$C$37</f>
        <v>5.4610144806814336E-4</v>
      </c>
      <c r="O6" s="30"/>
      <c r="P6" s="30"/>
      <c r="Q6" s="30"/>
      <c r="R6" s="30"/>
      <c r="S6" s="30"/>
    </row>
    <row r="7" spans="1:19" x14ac:dyDescent="0.2">
      <c r="B7" s="170" t="s">
        <v>19</v>
      </c>
      <c r="C7" s="174">
        <v>167.37100000000001</v>
      </c>
      <c r="D7" s="173">
        <f t="shared" si="0"/>
        <v>6.398204155585261E-4</v>
      </c>
      <c r="O7" s="30"/>
      <c r="P7" s="30"/>
      <c r="Q7" s="30"/>
      <c r="R7" s="30"/>
      <c r="S7" s="30"/>
    </row>
    <row r="8" spans="1:19" x14ac:dyDescent="0.2">
      <c r="B8" s="170" t="s">
        <v>21</v>
      </c>
      <c r="C8" s="174">
        <v>383.55</v>
      </c>
      <c r="D8" s="173">
        <f t="shared" si="0"/>
        <v>1.4662224661827477E-3</v>
      </c>
      <c r="O8" s="30"/>
      <c r="P8" s="30"/>
      <c r="Q8" s="30"/>
      <c r="R8" s="30"/>
      <c r="S8" s="30"/>
    </row>
    <row r="9" spans="1:19" x14ac:dyDescent="0.2">
      <c r="B9" s="170" t="s">
        <v>7</v>
      </c>
      <c r="C9" s="174">
        <v>500.92</v>
      </c>
      <c r="D9" s="173">
        <f t="shared" si="0"/>
        <v>1.9149006850743371E-3</v>
      </c>
      <c r="O9" s="30"/>
      <c r="P9" s="30"/>
      <c r="Q9" s="30"/>
      <c r="R9" s="30"/>
      <c r="S9" s="30"/>
    </row>
    <row r="10" spans="1:19" x14ac:dyDescent="0.2">
      <c r="B10" s="170" t="s">
        <v>11</v>
      </c>
      <c r="C10" s="174">
        <v>552.71199999999999</v>
      </c>
      <c r="D10" s="173">
        <f t="shared" si="0"/>
        <v>2.1128894582943523E-3</v>
      </c>
      <c r="O10" s="30"/>
      <c r="P10" s="30"/>
      <c r="Q10" s="30"/>
      <c r="R10" s="30"/>
      <c r="S10" s="30"/>
    </row>
    <row r="11" spans="1:19" x14ac:dyDescent="0.2">
      <c r="B11" s="170" t="s">
        <v>32</v>
      </c>
      <c r="C11" s="174">
        <v>571.08299999999997</v>
      </c>
      <c r="D11" s="173">
        <f t="shared" si="0"/>
        <v>2.1831175196324912E-3</v>
      </c>
      <c r="O11" s="30"/>
      <c r="P11" s="30"/>
      <c r="Q11" s="30"/>
      <c r="R11" s="30"/>
      <c r="S11" s="30"/>
    </row>
    <row r="12" spans="1:19" x14ac:dyDescent="0.2">
      <c r="B12" s="170" t="s">
        <v>15</v>
      </c>
      <c r="C12" s="174">
        <v>679.86400000000003</v>
      </c>
      <c r="D12" s="173">
        <f t="shared" si="0"/>
        <v>2.5989619886556316E-3</v>
      </c>
      <c r="O12" s="30"/>
      <c r="P12" s="30"/>
      <c r="Q12" s="30"/>
      <c r="R12" s="30"/>
      <c r="S12" s="30"/>
    </row>
    <row r="13" spans="1:19" x14ac:dyDescent="0.2">
      <c r="B13" s="170" t="s">
        <v>16</v>
      </c>
      <c r="C13" s="174">
        <v>990.89800000000002</v>
      </c>
      <c r="D13" s="173">
        <f t="shared" si="0"/>
        <v>3.7879726484045164E-3</v>
      </c>
      <c r="O13" s="30"/>
      <c r="P13" s="30"/>
      <c r="Q13" s="30"/>
      <c r="R13" s="30"/>
      <c r="S13" s="30"/>
    </row>
    <row r="14" spans="1:19" x14ac:dyDescent="0.2">
      <c r="B14" s="170" t="s">
        <v>30</v>
      </c>
      <c r="C14" s="174">
        <v>1034.9680000000001</v>
      </c>
      <c r="D14" s="173">
        <f t="shared" si="0"/>
        <v>3.9564420111594997E-3</v>
      </c>
      <c r="O14" s="30"/>
      <c r="P14" s="30"/>
      <c r="Q14" s="30"/>
      <c r="R14" s="30"/>
      <c r="S14" s="30"/>
    </row>
    <row r="15" spans="1:19" x14ac:dyDescent="0.2">
      <c r="B15" s="170" t="s">
        <v>9</v>
      </c>
      <c r="C15" s="174">
        <v>1557.432</v>
      </c>
      <c r="D15" s="173">
        <f t="shared" si="0"/>
        <v>5.9537003987796353E-3</v>
      </c>
      <c r="O15" s="30"/>
      <c r="P15" s="30"/>
      <c r="Q15" s="30"/>
      <c r="R15" s="30"/>
      <c r="S15" s="30"/>
    </row>
    <row r="16" spans="1:19" x14ac:dyDescent="0.2">
      <c r="B16" s="170" t="s">
        <v>18</v>
      </c>
      <c r="C16" s="174">
        <v>1852.2940000000001</v>
      </c>
      <c r="D16" s="173">
        <f t="shared" si="0"/>
        <v>7.0808892628744791E-3</v>
      </c>
      <c r="O16" s="30"/>
      <c r="P16" s="30"/>
      <c r="Q16" s="30"/>
      <c r="R16" s="30"/>
      <c r="S16" s="30"/>
    </row>
    <row r="17" spans="2:19" x14ac:dyDescent="0.2">
      <c r="B17" s="170" t="s">
        <v>12</v>
      </c>
      <c r="C17" s="174">
        <v>1888.7919999999999</v>
      </c>
      <c r="D17" s="173">
        <f t="shared" si="0"/>
        <v>7.2204126302861278E-3</v>
      </c>
      <c r="O17" s="30"/>
      <c r="P17" s="30"/>
      <c r="Q17" s="30"/>
      <c r="R17" s="30"/>
      <c r="S17" s="30"/>
    </row>
    <row r="18" spans="2:19" x14ac:dyDescent="0.2">
      <c r="B18" s="170" t="s">
        <v>26</v>
      </c>
      <c r="C18" s="174">
        <v>2255.9470000000001</v>
      </c>
      <c r="D18" s="173">
        <f t="shared" si="0"/>
        <v>8.6239608236672437E-3</v>
      </c>
      <c r="O18" s="30"/>
      <c r="P18" s="30"/>
      <c r="Q18" s="30"/>
      <c r="R18" s="30"/>
      <c r="S18" s="30"/>
    </row>
    <row r="19" spans="2:19" x14ac:dyDescent="0.2">
      <c r="B19" s="170" t="s">
        <v>33</v>
      </c>
      <c r="C19" s="174">
        <v>2508.9949999999999</v>
      </c>
      <c r="D19" s="173">
        <f t="shared" si="0"/>
        <v>9.5913044884374469E-3</v>
      </c>
      <c r="O19" s="30"/>
      <c r="P19" s="30"/>
      <c r="Q19" s="30"/>
      <c r="R19" s="30"/>
      <c r="S19" s="30"/>
    </row>
    <row r="20" spans="2:19" x14ac:dyDescent="0.2">
      <c r="B20" s="170" t="s">
        <v>28</v>
      </c>
      <c r="C20" s="174">
        <v>2877.7170000000001</v>
      </c>
      <c r="D20" s="173">
        <f t="shared" si="0"/>
        <v>1.1000842958456571E-2</v>
      </c>
      <c r="O20" s="30"/>
      <c r="P20" s="30"/>
      <c r="Q20" s="30"/>
      <c r="R20" s="30"/>
      <c r="S20" s="30"/>
    </row>
    <row r="21" spans="2:19" x14ac:dyDescent="0.2">
      <c r="B21" s="170" t="s">
        <v>31</v>
      </c>
      <c r="C21" s="174">
        <v>4020.7550000000001</v>
      </c>
      <c r="D21" s="173">
        <f t="shared" si="0"/>
        <v>1.5370411450962362E-2</v>
      </c>
      <c r="O21" s="30"/>
      <c r="P21" s="30"/>
      <c r="Q21" s="30"/>
      <c r="R21" s="30"/>
      <c r="S21" s="30"/>
    </row>
    <row r="22" spans="2:19" x14ac:dyDescent="0.2">
      <c r="B22" s="170" t="s">
        <v>17</v>
      </c>
      <c r="C22" s="174">
        <v>4308.241</v>
      </c>
      <c r="D22" s="173">
        <f t="shared" si="0"/>
        <v>1.6469403582139556E-2</v>
      </c>
      <c r="O22" s="30"/>
      <c r="P22" s="30"/>
      <c r="Q22" s="30"/>
      <c r="R22" s="30"/>
      <c r="S22" s="30"/>
    </row>
    <row r="23" spans="2:19" x14ac:dyDescent="0.2">
      <c r="B23" s="170" t="s">
        <v>6</v>
      </c>
      <c r="C23" s="174">
        <v>7510.8389999999999</v>
      </c>
      <c r="D23" s="173">
        <f t="shared" si="0"/>
        <v>2.871219106161273E-2</v>
      </c>
      <c r="O23" s="30"/>
      <c r="P23" s="30"/>
      <c r="Q23" s="30"/>
      <c r="R23" s="30"/>
      <c r="S23" s="30"/>
    </row>
    <row r="24" spans="2:19" x14ac:dyDescent="0.2">
      <c r="B24" s="170" t="s">
        <v>3</v>
      </c>
      <c r="C24" s="174">
        <v>7537.442</v>
      </c>
      <c r="D24" s="173">
        <f t="shared" si="0"/>
        <v>2.8813888144829675E-2</v>
      </c>
      <c r="O24" s="30"/>
      <c r="P24" s="30"/>
      <c r="Q24" s="30"/>
      <c r="R24" s="30"/>
      <c r="S24" s="30"/>
    </row>
    <row r="25" spans="2:19" x14ac:dyDescent="0.2">
      <c r="B25" s="170" t="s">
        <v>23</v>
      </c>
      <c r="C25" s="174">
        <v>8170.7910000000002</v>
      </c>
      <c r="D25" s="173">
        <f t="shared" si="0"/>
        <v>3.1235034104246641E-2</v>
      </c>
      <c r="O25" s="30"/>
      <c r="P25" s="30"/>
      <c r="Q25" s="30"/>
      <c r="R25" s="30"/>
      <c r="S25" s="30"/>
    </row>
    <row r="26" spans="2:19" x14ac:dyDescent="0.2">
      <c r="B26" s="170" t="s">
        <v>22</v>
      </c>
      <c r="C26" s="174">
        <v>9274.598</v>
      </c>
      <c r="D26" s="173">
        <f t="shared" si="0"/>
        <v>3.5454631605823433E-2</v>
      </c>
      <c r="O26" s="30"/>
      <c r="P26" s="30"/>
      <c r="Q26" s="30"/>
      <c r="R26" s="30"/>
      <c r="S26" s="30"/>
    </row>
    <row r="27" spans="2:19" x14ac:dyDescent="0.2">
      <c r="B27" s="170" t="s">
        <v>25</v>
      </c>
      <c r="C27" s="174">
        <v>9490.9140000000007</v>
      </c>
      <c r="D27" s="173">
        <f t="shared" si="0"/>
        <v>3.6281557375592147E-2</v>
      </c>
      <c r="O27" s="30"/>
      <c r="P27" s="30"/>
      <c r="Q27" s="30"/>
      <c r="R27" s="30"/>
      <c r="S27" s="30"/>
    </row>
    <row r="28" spans="2:19" x14ac:dyDescent="0.2">
      <c r="B28" s="170" t="s">
        <v>13</v>
      </c>
      <c r="C28" s="174">
        <v>9915.5840000000007</v>
      </c>
      <c r="D28" s="173">
        <f t="shared" si="0"/>
        <v>3.790497204046981E-2</v>
      </c>
      <c r="O28" s="30"/>
      <c r="P28" s="30"/>
      <c r="Q28" s="30"/>
      <c r="R28" s="30"/>
      <c r="S28" s="30"/>
    </row>
    <row r="29" spans="2:19" x14ac:dyDescent="0.2">
      <c r="B29" s="170" t="s">
        <v>27</v>
      </c>
      <c r="C29" s="174">
        <v>12556.665999999999</v>
      </c>
      <c r="D29" s="173">
        <f t="shared" si="0"/>
        <v>4.8001214416772409E-2</v>
      </c>
      <c r="O29" s="30"/>
      <c r="P29" s="30"/>
      <c r="Q29" s="30"/>
      <c r="R29" s="30"/>
      <c r="S29" s="30"/>
    </row>
    <row r="30" spans="2:19" x14ac:dyDescent="0.2">
      <c r="B30" s="170" t="s">
        <v>0</v>
      </c>
      <c r="C30" s="174">
        <v>14321.504999999999</v>
      </c>
      <c r="D30" s="173">
        <f t="shared" si="0"/>
        <v>5.474778354985934E-2</v>
      </c>
      <c r="O30" s="30"/>
      <c r="P30" s="30"/>
      <c r="Q30" s="30"/>
      <c r="R30" s="30"/>
      <c r="S30" s="30"/>
    </row>
    <row r="31" spans="2:19" x14ac:dyDescent="0.2">
      <c r="B31" s="170" t="s">
        <v>14</v>
      </c>
      <c r="C31" s="174">
        <v>16169.621999999999</v>
      </c>
      <c r="D31" s="173">
        <f t="shared" si="0"/>
        <v>6.1812705112978261E-2</v>
      </c>
      <c r="O31" s="30"/>
      <c r="P31" s="30"/>
      <c r="Q31" s="30"/>
      <c r="R31" s="30"/>
      <c r="S31" s="30"/>
    </row>
    <row r="32" spans="2:19" x14ac:dyDescent="0.2">
      <c r="B32" s="170" t="s">
        <v>29</v>
      </c>
      <c r="C32" s="174">
        <v>18588.138999999999</v>
      </c>
      <c r="D32" s="173">
        <f t="shared" si="0"/>
        <v>7.1058133245542207E-2</v>
      </c>
      <c r="O32" s="30"/>
      <c r="P32" s="30"/>
      <c r="Q32" s="30"/>
      <c r="R32" s="30"/>
      <c r="S32" s="30"/>
    </row>
    <row r="33" spans="2:19" x14ac:dyDescent="0.2">
      <c r="B33" s="170" t="s">
        <v>20</v>
      </c>
      <c r="C33" s="174">
        <v>24421.186000000002</v>
      </c>
      <c r="D33" s="173">
        <f t="shared" si="0"/>
        <v>9.3356515614724522E-2</v>
      </c>
      <c r="O33" s="30"/>
      <c r="P33" s="30"/>
      <c r="Q33" s="30"/>
      <c r="R33" s="30"/>
      <c r="S33" s="30"/>
    </row>
    <row r="34" spans="2:19" x14ac:dyDescent="0.2">
      <c r="B34" s="170" t="s">
        <v>4</v>
      </c>
      <c r="C34" s="174">
        <v>27625.224999999999</v>
      </c>
      <c r="D34" s="173">
        <f t="shared" si="0"/>
        <v>0.10560481170213347</v>
      </c>
      <c r="O34" s="30"/>
      <c r="P34" s="30"/>
      <c r="Q34" s="30"/>
      <c r="R34" s="30"/>
      <c r="S34" s="30"/>
    </row>
    <row r="35" spans="2:19" x14ac:dyDescent="0.2">
      <c r="B35" s="170" t="s">
        <v>10</v>
      </c>
      <c r="C35" s="174">
        <v>31076.042000000001</v>
      </c>
      <c r="D35" s="173">
        <f t="shared" si="0"/>
        <v>0.11879648270222565</v>
      </c>
      <c r="O35" s="30"/>
      <c r="P35" s="30"/>
      <c r="Q35" s="30"/>
      <c r="R35" s="30"/>
      <c r="S35" s="30"/>
    </row>
    <row r="36" spans="2:19" x14ac:dyDescent="0.2">
      <c r="B36" s="170" t="s">
        <v>8</v>
      </c>
      <c r="C36" s="174">
        <v>38624.584999999999</v>
      </c>
      <c r="D36" s="173">
        <f t="shared" si="0"/>
        <v>0.14765280738882847</v>
      </c>
      <c r="O36" s="30"/>
      <c r="P36" s="30"/>
      <c r="Q36" s="30"/>
      <c r="R36" s="30"/>
      <c r="S36" s="30"/>
    </row>
    <row r="37" spans="2:19" x14ac:dyDescent="0.2">
      <c r="C37" s="171">
        <f>SUM(C5:C36)</f>
        <v>261590.59</v>
      </c>
      <c r="D37" s="175">
        <f>SUM(D5:D36)</f>
        <v>1</v>
      </c>
      <c r="O37" s="30"/>
      <c r="P37" s="30"/>
      <c r="Q37" s="30"/>
      <c r="R37" s="30"/>
      <c r="S37" s="30"/>
    </row>
  </sheetData>
  <mergeCells count="1">
    <mergeCell ref="H1:I1"/>
  </mergeCells>
  <hyperlinks>
    <hyperlink ref="H1:I1" location="Index!A1" display="Regresar al Índice" xr:uid="{F8730A8B-4FF1-45F9-8D8C-DC0A343E4E54}"/>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1BC84-05D1-4FF9-9C23-0CE9355E7AB6}">
  <sheetPr codeName="Hoja49"/>
  <dimension ref="A1:O13"/>
  <sheetViews>
    <sheetView zoomScale="90" zoomScaleNormal="90" workbookViewId="0">
      <selection activeCell="B3" sqref="B3"/>
    </sheetView>
  </sheetViews>
  <sheetFormatPr baseColWidth="10" defaultColWidth="11.42578125" defaultRowHeight="12.75" x14ac:dyDescent="0.2"/>
  <cols>
    <col min="1" max="1" width="35.7109375" style="394" customWidth="1"/>
    <col min="2" max="6" width="9.28515625" style="394" customWidth="1"/>
    <col min="7" max="7" width="13.28515625" style="394" customWidth="1"/>
    <col min="8" max="8" width="9" style="394" bestFit="1" customWidth="1"/>
    <col min="9" max="9" width="13" style="394" customWidth="1"/>
    <col min="10" max="10" width="11.7109375" style="394" customWidth="1"/>
    <col min="11" max="11" width="9.7109375" style="394" customWidth="1"/>
    <col min="12" max="12" width="10.85546875" style="394" customWidth="1"/>
    <col min="13" max="16384" width="11.42578125" style="394"/>
  </cols>
  <sheetData>
    <row r="1" spans="1:15" ht="15" x14ac:dyDescent="0.25">
      <c r="A1" s="12" t="s">
        <v>932</v>
      </c>
      <c r="H1" s="525" t="s">
        <v>39</v>
      </c>
      <c r="I1" s="525"/>
    </row>
    <row r="3" spans="1:15" x14ac:dyDescent="0.2">
      <c r="A3" s="395" t="s">
        <v>799</v>
      </c>
    </row>
    <row r="6" spans="1:15" ht="31.9" customHeight="1" x14ac:dyDescent="0.2">
      <c r="A6" s="559" t="s">
        <v>36</v>
      </c>
      <c r="B6" s="558" t="s">
        <v>41</v>
      </c>
      <c r="C6" s="558" t="s">
        <v>44</v>
      </c>
      <c r="D6" s="558" t="s">
        <v>45</v>
      </c>
      <c r="E6" s="558" t="s">
        <v>46</v>
      </c>
      <c r="F6" s="558" t="s">
        <v>47</v>
      </c>
      <c r="G6" s="558" t="s">
        <v>48</v>
      </c>
      <c r="H6" s="558" t="s">
        <v>49</v>
      </c>
      <c r="I6" s="558" t="s">
        <v>50</v>
      </c>
      <c r="J6" s="396"/>
      <c r="K6" s="558"/>
      <c r="L6" s="558"/>
    </row>
    <row r="7" spans="1:15" x14ac:dyDescent="0.2">
      <c r="A7" s="559"/>
      <c r="B7" s="558"/>
      <c r="C7" s="558"/>
      <c r="D7" s="558"/>
      <c r="E7" s="558"/>
      <c r="F7" s="558"/>
      <c r="G7" s="558"/>
      <c r="H7" s="558"/>
      <c r="I7" s="558"/>
      <c r="J7" s="396"/>
      <c r="K7" s="396"/>
      <c r="L7" s="396"/>
    </row>
    <row r="8" spans="1:15" ht="30" customHeight="1" x14ac:dyDescent="0.2">
      <c r="A8" s="397" t="s">
        <v>37</v>
      </c>
      <c r="B8" s="398">
        <v>41.838602329450907</v>
      </c>
      <c r="C8" s="398">
        <v>31.339434276206322</v>
      </c>
      <c r="D8" s="398">
        <v>35.235715067593461</v>
      </c>
      <c r="E8" s="398">
        <v>32.712146422628948</v>
      </c>
      <c r="F8" s="398">
        <v>33.68552412645591</v>
      </c>
      <c r="G8" s="398">
        <v>33.815609090054785</v>
      </c>
      <c r="H8" s="398">
        <v>32.251655629139073</v>
      </c>
      <c r="I8" s="398">
        <v>32.138103161397666</v>
      </c>
      <c r="J8" s="399"/>
      <c r="K8" s="400"/>
      <c r="L8" s="399"/>
      <c r="N8" s="401"/>
      <c r="O8" s="401"/>
    </row>
    <row r="9" spans="1:15" ht="51" x14ac:dyDescent="0.2">
      <c r="A9" s="402" t="s">
        <v>781</v>
      </c>
      <c r="B9" s="403">
        <v>40.557404326123127</v>
      </c>
      <c r="C9" s="403">
        <v>27.662229617304494</v>
      </c>
      <c r="D9" s="403">
        <v>30.504966887417218</v>
      </c>
      <c r="E9" s="403">
        <v>28.868552412645592</v>
      </c>
      <c r="F9" s="403">
        <v>29.118136439267886</v>
      </c>
      <c r="G9" s="403">
        <v>30.897009966777407</v>
      </c>
      <c r="H9" s="403">
        <v>31.125827814569536</v>
      </c>
      <c r="I9" s="403">
        <v>30.199667221297837</v>
      </c>
      <c r="J9" s="404"/>
      <c r="K9" s="405"/>
      <c r="L9" s="404"/>
      <c r="N9" s="401"/>
      <c r="O9" s="401"/>
    </row>
    <row r="10" spans="1:15" ht="38.25" x14ac:dyDescent="0.2">
      <c r="A10" s="402" t="s">
        <v>782</v>
      </c>
      <c r="B10" s="406">
        <v>48.211314475873543</v>
      </c>
      <c r="C10" s="406">
        <v>46.880199667221298</v>
      </c>
      <c r="D10" s="406">
        <v>50.703642384105962</v>
      </c>
      <c r="E10" s="406">
        <v>49.667221297836939</v>
      </c>
      <c r="F10" s="406">
        <v>53.078202995008319</v>
      </c>
      <c r="G10" s="406">
        <v>50.166112956810629</v>
      </c>
      <c r="H10" s="406">
        <v>47.226821192052981</v>
      </c>
      <c r="I10" s="406">
        <v>46.339434276206326</v>
      </c>
      <c r="J10" s="407"/>
      <c r="K10" s="408"/>
      <c r="L10" s="407"/>
      <c r="N10" s="401"/>
      <c r="O10" s="401"/>
    </row>
    <row r="11" spans="1:15" ht="38.25" x14ac:dyDescent="0.2">
      <c r="A11" s="402" t="s">
        <v>783</v>
      </c>
      <c r="B11" s="403">
        <v>40.806988352745421</v>
      </c>
      <c r="C11" s="403">
        <v>25.74875207986689</v>
      </c>
      <c r="D11" s="403">
        <v>28.766556291390728</v>
      </c>
      <c r="E11" s="403">
        <v>24.292845257903494</v>
      </c>
      <c r="F11" s="403">
        <v>22.795341098169718</v>
      </c>
      <c r="G11" s="403">
        <v>25.498338870431894</v>
      </c>
      <c r="H11" s="403">
        <v>25.082781456953644</v>
      </c>
      <c r="I11" s="403">
        <v>25.623960066555739</v>
      </c>
      <c r="J11" s="404"/>
      <c r="K11" s="405"/>
      <c r="L11" s="404"/>
      <c r="N11" s="401"/>
      <c r="O11" s="401"/>
    </row>
    <row r="12" spans="1:15" ht="38.25" x14ac:dyDescent="0.2">
      <c r="A12" s="402" t="s">
        <v>784</v>
      </c>
      <c r="B12" s="406">
        <v>52.163061564059902</v>
      </c>
      <c r="C12" s="406">
        <v>47.004991680532449</v>
      </c>
      <c r="D12" s="406">
        <v>53.062913907284766</v>
      </c>
      <c r="E12" s="406">
        <v>49.500831946755405</v>
      </c>
      <c r="F12" s="406">
        <v>53.785357737104825</v>
      </c>
      <c r="G12" s="406">
        <v>52.533222591362126</v>
      </c>
      <c r="H12" s="406">
        <v>47.309602649006621</v>
      </c>
      <c r="I12" s="406">
        <v>47.712146422628955</v>
      </c>
      <c r="J12" s="407"/>
      <c r="K12" s="408"/>
      <c r="L12" s="407"/>
      <c r="N12" s="401"/>
      <c r="O12" s="401"/>
    </row>
    <row r="13" spans="1:15" ht="63.75" x14ac:dyDescent="0.2">
      <c r="A13" s="402" t="s">
        <v>38</v>
      </c>
      <c r="B13" s="403">
        <v>27.45424292845258</v>
      </c>
      <c r="C13" s="403">
        <v>9.4009983361064897</v>
      </c>
      <c r="D13" s="403">
        <v>13.16225165562914</v>
      </c>
      <c r="E13" s="403">
        <v>11.231281198003328</v>
      </c>
      <c r="F13" s="403">
        <v>9.6505823627287857</v>
      </c>
      <c r="G13" s="403">
        <v>9.9833610648918469</v>
      </c>
      <c r="H13" s="403">
        <v>10.513245033112582</v>
      </c>
      <c r="I13" s="403">
        <v>10.8153078202995</v>
      </c>
      <c r="J13" s="404"/>
      <c r="K13" s="405"/>
      <c r="L13" s="404"/>
      <c r="N13" s="401"/>
      <c r="O13" s="401"/>
    </row>
  </sheetData>
  <mergeCells count="11">
    <mergeCell ref="F6:F7"/>
    <mergeCell ref="A6:A7"/>
    <mergeCell ref="B6:B7"/>
    <mergeCell ref="C6:C7"/>
    <mergeCell ref="D6:D7"/>
    <mergeCell ref="E6:E7"/>
    <mergeCell ref="G6:G7"/>
    <mergeCell ref="H6:H7"/>
    <mergeCell ref="I6:I7"/>
    <mergeCell ref="K6:L6"/>
    <mergeCell ref="H1:I1"/>
  </mergeCells>
  <hyperlinks>
    <hyperlink ref="H1:I1" location="Index!A1" display="Regresar al Índice" xr:uid="{ACC5BD2C-AD3C-46F1-8CE1-0D532655A6B5}"/>
  </hyperlinks>
  <pageMargins left="0.7" right="0.7" top="0.75" bottom="0.75" header="0.3" footer="0.3"/>
  <pageSetup orientation="portrait" horizontalDpi="4294967295" verticalDpi="4294967295"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0DA60-7178-4A4C-B3B9-951268798B34}">
  <sheetPr codeName="Sheet1"/>
  <dimension ref="A1:AN41"/>
  <sheetViews>
    <sheetView topLeftCell="Z1" zoomScaleNormal="100" workbookViewId="0">
      <selection activeCell="B3" sqref="B3"/>
    </sheetView>
  </sheetViews>
  <sheetFormatPr baseColWidth="10" defaultColWidth="9.140625" defaultRowHeight="12.75" x14ac:dyDescent="0.2"/>
  <cols>
    <col min="1" max="1" width="5.5703125" style="190" bestFit="1" customWidth="1"/>
    <col min="2" max="2" width="11.42578125" style="190" bestFit="1" customWidth="1"/>
    <col min="3" max="3" width="7.85546875" style="190" bestFit="1" customWidth="1"/>
    <col min="4" max="4" width="12.7109375" style="190" customWidth="1"/>
    <col min="5" max="5" width="12.140625" style="190" customWidth="1"/>
    <col min="6" max="6" width="11.140625" style="190" customWidth="1"/>
    <col min="7" max="7" width="12.140625" style="190" customWidth="1"/>
    <col min="8" max="8" width="9.5703125" style="190" bestFit="1" customWidth="1"/>
    <col min="9" max="9" width="9.140625" style="190"/>
    <col min="10" max="11" width="9" style="190" bestFit="1" customWidth="1"/>
    <col min="12" max="12" width="9.140625" style="190"/>
    <col min="13" max="13" width="9" style="190" bestFit="1" customWidth="1"/>
    <col min="14" max="14" width="9.5703125" style="190" bestFit="1" customWidth="1"/>
    <col min="15" max="15" width="9.140625" style="190"/>
    <col min="16" max="16" width="5.5703125" style="190" bestFit="1" customWidth="1"/>
    <col min="17" max="17" width="11.42578125" style="190" bestFit="1" customWidth="1"/>
    <col min="18" max="18" width="8.7109375" style="190" bestFit="1" customWidth="1"/>
    <col min="19" max="19" width="9.140625" style="190"/>
    <col min="20" max="20" width="9" style="190" bestFit="1" customWidth="1"/>
    <col min="21" max="22" width="9.140625" style="190"/>
    <col min="23" max="23" width="9.5703125" style="190" bestFit="1" customWidth="1"/>
    <col min="24" max="25" width="9.140625" style="190"/>
    <col min="26" max="26" width="9" style="190" bestFit="1" customWidth="1"/>
    <col min="27" max="28" width="9.140625" style="190"/>
    <col min="29" max="29" width="9.5703125" style="190" bestFit="1" customWidth="1"/>
    <col min="30" max="30" width="9.140625" style="12"/>
    <col min="31" max="31" width="11.42578125" style="12" bestFit="1" customWidth="1"/>
    <col min="32" max="34" width="11.42578125" style="12" customWidth="1"/>
    <col min="35" max="35" width="32.28515625" style="12" bestFit="1" customWidth="1"/>
    <col min="36" max="36" width="15.5703125" style="12" bestFit="1" customWidth="1"/>
    <col min="37" max="40" width="9.140625" style="12"/>
    <col min="41" max="16384" width="9.140625" style="190"/>
  </cols>
  <sheetData>
    <row r="1" spans="1:29" ht="15" x14ac:dyDescent="0.25">
      <c r="A1" s="12" t="s">
        <v>933</v>
      </c>
      <c r="H1" s="525" t="s">
        <v>39</v>
      </c>
      <c r="I1" s="525"/>
    </row>
    <row r="6" spans="1:29" x14ac:dyDescent="0.2">
      <c r="D6" s="560" t="s">
        <v>1199</v>
      </c>
      <c r="E6" s="560"/>
      <c r="F6" s="560"/>
      <c r="G6" s="560"/>
      <c r="H6" s="560"/>
      <c r="J6" s="560" t="s">
        <v>1200</v>
      </c>
      <c r="K6" s="560"/>
      <c r="L6" s="560"/>
      <c r="M6" s="560"/>
      <c r="N6" s="560"/>
      <c r="S6" s="560" t="s">
        <v>1199</v>
      </c>
      <c r="T6" s="560"/>
      <c r="U6" s="560"/>
      <c r="V6" s="560"/>
      <c r="W6" s="560"/>
      <c r="Y6" s="560" t="s">
        <v>1200</v>
      </c>
      <c r="Z6" s="560"/>
      <c r="AA6" s="560"/>
      <c r="AB6" s="560"/>
      <c r="AC6" s="560"/>
    </row>
    <row r="7" spans="1:29" ht="52.5" x14ac:dyDescent="0.2">
      <c r="C7" s="216" t="s">
        <v>2</v>
      </c>
      <c r="D7" s="215" t="s">
        <v>1342</v>
      </c>
      <c r="E7" s="215" t="s">
        <v>1343</v>
      </c>
      <c r="F7" s="215" t="s">
        <v>1344</v>
      </c>
      <c r="G7" s="215" t="s">
        <v>1201</v>
      </c>
      <c r="H7" s="217" t="s">
        <v>0</v>
      </c>
      <c r="I7" s="218"/>
      <c r="J7" s="215" t="s">
        <v>1342</v>
      </c>
      <c r="K7" s="215" t="s">
        <v>1343</v>
      </c>
      <c r="L7" s="215" t="s">
        <v>1344</v>
      </c>
      <c r="M7" s="215" t="s">
        <v>1201</v>
      </c>
      <c r="N7" s="217" t="s">
        <v>1202</v>
      </c>
      <c r="R7" s="216" t="s">
        <v>2</v>
      </c>
      <c r="S7" s="215" t="s">
        <v>1342</v>
      </c>
      <c r="T7" s="215" t="s">
        <v>1343</v>
      </c>
      <c r="U7" s="215" t="s">
        <v>1344</v>
      </c>
      <c r="V7" s="215" t="s">
        <v>1201</v>
      </c>
      <c r="W7" s="217" t="s">
        <v>1</v>
      </c>
      <c r="X7" s="218"/>
      <c r="Y7" s="215" t="s">
        <v>1342</v>
      </c>
      <c r="Z7" s="215" t="s">
        <v>1343</v>
      </c>
      <c r="AA7" s="215" t="s">
        <v>1344</v>
      </c>
      <c r="AB7" s="215" t="s">
        <v>1201</v>
      </c>
      <c r="AC7" s="217" t="s">
        <v>1202</v>
      </c>
    </row>
    <row r="8" spans="1:29" x14ac:dyDescent="0.2">
      <c r="A8" s="190">
        <v>2018</v>
      </c>
      <c r="B8" s="190" t="s">
        <v>40</v>
      </c>
      <c r="C8" s="208" t="s">
        <v>0</v>
      </c>
      <c r="D8" s="208">
        <v>395444</v>
      </c>
      <c r="E8" s="219">
        <v>16331</v>
      </c>
      <c r="F8" s="219">
        <v>19832</v>
      </c>
      <c r="G8" s="219">
        <v>431607</v>
      </c>
      <c r="H8" s="209">
        <v>4.5949208423403699E-2</v>
      </c>
      <c r="J8" s="208">
        <v>96340.516560269956</v>
      </c>
      <c r="K8" s="219">
        <v>4400.3771155299992</v>
      </c>
      <c r="L8" s="219">
        <v>6765.8196397199963</v>
      </c>
      <c r="M8" s="219">
        <v>107506.71331551996</v>
      </c>
      <c r="N8" s="209">
        <v>6.2933926924759451E-2</v>
      </c>
      <c r="P8" s="190">
        <v>2018</v>
      </c>
      <c r="Q8" s="190" t="s">
        <v>40</v>
      </c>
      <c r="R8" s="190" t="s">
        <v>1</v>
      </c>
      <c r="S8" s="220">
        <v>4539339</v>
      </c>
      <c r="T8" s="220">
        <v>201752</v>
      </c>
      <c r="U8" s="220">
        <v>292123</v>
      </c>
      <c r="V8" s="220">
        <v>5033214</v>
      </c>
      <c r="W8" s="221">
        <v>5.8039058144557336E-2</v>
      </c>
      <c r="X8" s="222"/>
      <c r="Y8" s="220">
        <v>1169489.6247430597</v>
      </c>
      <c r="Z8" s="220">
        <v>55742.428130130014</v>
      </c>
      <c r="AA8" s="220">
        <v>104863.13944229996</v>
      </c>
      <c r="AB8" s="220">
        <v>1330095.1923154898</v>
      </c>
      <c r="AC8" s="221">
        <v>7.8838823001645089E-2</v>
      </c>
    </row>
    <row r="9" spans="1:29" x14ac:dyDescent="0.2">
      <c r="B9" s="190" t="s">
        <v>41</v>
      </c>
      <c r="C9" s="208" t="s">
        <v>0</v>
      </c>
      <c r="D9" s="208">
        <v>396792</v>
      </c>
      <c r="E9" s="219">
        <v>15946</v>
      </c>
      <c r="F9" s="219">
        <v>19988</v>
      </c>
      <c r="G9" s="219">
        <v>432726</v>
      </c>
      <c r="H9" s="209">
        <v>4.619089215808618E-2</v>
      </c>
      <c r="J9" s="208">
        <v>97417.589759420007</v>
      </c>
      <c r="K9" s="219">
        <v>4322.8508890399999</v>
      </c>
      <c r="L9" s="219">
        <v>6842.386196540001</v>
      </c>
      <c r="M9" s="219">
        <v>108582.82684500002</v>
      </c>
      <c r="N9" s="209">
        <v>6.3015362514989418E-2</v>
      </c>
      <c r="Q9" s="190" t="s">
        <v>41</v>
      </c>
      <c r="R9" s="190" t="s">
        <v>1</v>
      </c>
      <c r="S9" s="220">
        <v>4559076</v>
      </c>
      <c r="T9" s="220">
        <v>194516</v>
      </c>
      <c r="U9" s="220">
        <v>294575</v>
      </c>
      <c r="V9" s="220">
        <v>5048167</v>
      </c>
      <c r="W9" s="221">
        <v>5.8352863524522861E-2</v>
      </c>
      <c r="X9" s="222"/>
      <c r="Y9" s="220">
        <v>1183520.1715956097</v>
      </c>
      <c r="Z9" s="220">
        <v>54381.387081809997</v>
      </c>
      <c r="AA9" s="220">
        <v>106254.81239264998</v>
      </c>
      <c r="AB9" s="220">
        <v>1344156.37107007</v>
      </c>
      <c r="AC9" s="221">
        <v>7.9049442966268521E-2</v>
      </c>
    </row>
    <row r="10" spans="1:29" x14ac:dyDescent="0.2">
      <c r="B10" s="190" t="s">
        <v>42</v>
      </c>
      <c r="C10" s="208" t="s">
        <v>0</v>
      </c>
      <c r="D10" s="208">
        <v>396959</v>
      </c>
      <c r="E10" s="219">
        <v>16544</v>
      </c>
      <c r="F10" s="219">
        <v>19890</v>
      </c>
      <c r="G10" s="208">
        <f t="shared" ref="G10:G11" si="0">SUM(D10:F10)</f>
        <v>433393</v>
      </c>
      <c r="H10" s="209">
        <v>4.5893680793183095E-2</v>
      </c>
      <c r="J10" s="208">
        <v>96728.314309110079</v>
      </c>
      <c r="K10" s="219">
        <v>4468.5448575199989</v>
      </c>
      <c r="L10" s="219">
        <v>6822.9172032899987</v>
      </c>
      <c r="M10" s="219">
        <v>108019.77636992007</v>
      </c>
      <c r="N10" s="209">
        <v>6.3163593117657624E-2</v>
      </c>
      <c r="Q10" s="190" t="s">
        <v>42</v>
      </c>
      <c r="R10" s="190" t="s">
        <v>1</v>
      </c>
      <c r="S10" s="220">
        <v>4561466</v>
      </c>
      <c r="T10" s="220">
        <v>200791</v>
      </c>
      <c r="U10" s="220">
        <v>297369</v>
      </c>
      <c r="V10" s="220">
        <v>5059626</v>
      </c>
      <c r="W10" s="221">
        <v>5.8772921160575899E-2</v>
      </c>
      <c r="X10" s="222"/>
      <c r="Y10" s="220">
        <v>1176406.7522191401</v>
      </c>
      <c r="Z10" s="220">
        <v>55812.684088100003</v>
      </c>
      <c r="AA10" s="220">
        <v>107163.55743987</v>
      </c>
      <c r="AB10" s="220">
        <v>1339382.99374711</v>
      </c>
      <c r="AC10" s="221">
        <v>8.0009644694729903E-2</v>
      </c>
    </row>
    <row r="11" spans="1:29" x14ac:dyDescent="0.2">
      <c r="B11" s="190" t="s">
        <v>43</v>
      </c>
      <c r="C11" s="208" t="s">
        <v>0</v>
      </c>
      <c r="D11" s="208">
        <v>399346</v>
      </c>
      <c r="E11" s="219">
        <v>15796</v>
      </c>
      <c r="F11" s="219">
        <v>19644</v>
      </c>
      <c r="G11" s="208">
        <f t="shared" si="0"/>
        <v>434786</v>
      </c>
      <c r="H11" s="209">
        <v>4.5180847589388805E-2</v>
      </c>
      <c r="J11" s="208">
        <v>98031.951187839994</v>
      </c>
      <c r="K11" s="219">
        <v>4309.6792990899985</v>
      </c>
      <c r="L11" s="219">
        <v>6726.7224611200008</v>
      </c>
      <c r="M11" s="219">
        <v>109068.35294805</v>
      </c>
      <c r="N11" s="209">
        <v>6.1674374640313716E-2</v>
      </c>
      <c r="Q11" s="190" t="s">
        <v>43</v>
      </c>
      <c r="R11" s="190" t="s">
        <v>1</v>
      </c>
      <c r="S11" s="220">
        <v>4585554</v>
      </c>
      <c r="T11" s="220">
        <v>192416</v>
      </c>
      <c r="U11" s="220">
        <v>299523</v>
      </c>
      <c r="V11" s="220">
        <v>5077493</v>
      </c>
      <c r="W11" s="221">
        <v>5.8990332433742403E-2</v>
      </c>
      <c r="X11" s="222"/>
      <c r="Y11" s="220">
        <v>1190570.0052648301</v>
      </c>
      <c r="Z11" s="220">
        <v>54139.186366900001</v>
      </c>
      <c r="AA11" s="220">
        <v>107446.57736124999</v>
      </c>
      <c r="AB11" s="220">
        <v>1352155.7689929802</v>
      </c>
      <c r="AC11" s="221">
        <v>7.9463165284034562E-2</v>
      </c>
    </row>
    <row r="12" spans="1:29" x14ac:dyDescent="0.2">
      <c r="B12" s="190" t="s">
        <v>44</v>
      </c>
      <c r="C12" s="208" t="s">
        <v>0</v>
      </c>
      <c r="D12" s="208">
        <v>400196</v>
      </c>
      <c r="E12" s="219">
        <v>16142</v>
      </c>
      <c r="F12" s="219">
        <v>19492</v>
      </c>
      <c r="G12" s="219">
        <v>435830</v>
      </c>
      <c r="H12" s="209">
        <v>4.4723860220728266E-2</v>
      </c>
      <c r="J12" s="208">
        <v>97669.719450770033</v>
      </c>
      <c r="K12" s="219">
        <v>4382.0836499300012</v>
      </c>
      <c r="L12" s="219">
        <v>6622.2960835700042</v>
      </c>
      <c r="M12" s="219">
        <v>108674.09918427005</v>
      </c>
      <c r="N12" s="209">
        <v>6.0937207055575426E-2</v>
      </c>
      <c r="Q12" s="190" t="s">
        <v>44</v>
      </c>
      <c r="R12" s="190" t="s">
        <v>1</v>
      </c>
      <c r="S12" s="220">
        <v>4587806</v>
      </c>
      <c r="T12" s="220">
        <v>197966</v>
      </c>
      <c r="U12" s="220">
        <v>296626</v>
      </c>
      <c r="V12" s="220">
        <v>5082398</v>
      </c>
      <c r="W12" s="221">
        <v>5.8363394602311741E-2</v>
      </c>
      <c r="X12" s="222"/>
      <c r="Y12" s="220">
        <v>1185305.58654708</v>
      </c>
      <c r="Z12" s="220">
        <v>55321.754173490001</v>
      </c>
      <c r="AA12" s="220">
        <v>105897.48005105001</v>
      </c>
      <c r="AB12" s="220">
        <v>1346524.8207716199</v>
      </c>
      <c r="AC12" s="221">
        <v>7.8645026380104857E-2</v>
      </c>
    </row>
    <row r="13" spans="1:29" x14ac:dyDescent="0.2">
      <c r="B13" s="190" t="s">
        <v>45</v>
      </c>
      <c r="C13" s="208" t="s">
        <v>0</v>
      </c>
      <c r="D13" s="219">
        <v>403605</v>
      </c>
      <c r="E13" s="219">
        <v>14961</v>
      </c>
      <c r="F13" s="219">
        <v>19429</v>
      </c>
      <c r="G13" s="219">
        <v>437995</v>
      </c>
      <c r="H13" s="209">
        <v>4.4358953869336408E-2</v>
      </c>
      <c r="J13" s="208">
        <v>99391.866627610056</v>
      </c>
      <c r="K13" s="219">
        <v>4066.8764649399991</v>
      </c>
      <c r="L13" s="219">
        <v>6652.1276189300042</v>
      </c>
      <c r="M13" s="219">
        <v>110110.87071148008</v>
      </c>
      <c r="N13" s="209">
        <v>6.0412996245941576E-2</v>
      </c>
      <c r="Q13" s="190" t="s">
        <v>45</v>
      </c>
      <c r="R13" s="190" t="s">
        <v>1</v>
      </c>
      <c r="S13" s="220">
        <v>4627026</v>
      </c>
      <c r="T13" s="220">
        <v>178736</v>
      </c>
      <c r="U13" s="220">
        <v>293940</v>
      </c>
      <c r="V13" s="220">
        <v>5099702</v>
      </c>
      <c r="W13" s="221">
        <v>5.7638662023780998E-2</v>
      </c>
      <c r="X13" s="222"/>
      <c r="Y13" s="220">
        <v>1205848.31387716</v>
      </c>
      <c r="Z13" s="220">
        <v>50753.693778950008</v>
      </c>
      <c r="AA13" s="220">
        <v>105864.27648438001</v>
      </c>
      <c r="AB13" s="220">
        <v>1362466.2841404895</v>
      </c>
      <c r="AC13" s="221">
        <v>7.7700474291856933E-2</v>
      </c>
    </row>
    <row r="14" spans="1:29" x14ac:dyDescent="0.2">
      <c r="B14" s="190" t="s">
        <v>46</v>
      </c>
      <c r="C14" s="208" t="s">
        <v>0</v>
      </c>
      <c r="D14" s="219">
        <v>403404</v>
      </c>
      <c r="E14" s="219">
        <v>16076</v>
      </c>
      <c r="F14" s="208">
        <v>19622</v>
      </c>
      <c r="G14" s="219">
        <v>439102</v>
      </c>
      <c r="H14" s="209">
        <v>4.4686655947820779E-2</v>
      </c>
      <c r="J14" s="223">
        <v>98731.634796059938</v>
      </c>
      <c r="K14" s="223">
        <v>4340.9931868799995</v>
      </c>
      <c r="L14" s="223">
        <v>6708.3229644900021</v>
      </c>
      <c r="M14" s="223">
        <v>109780.95094742994</v>
      </c>
      <c r="N14" s="209">
        <v>6.1106438836573483E-2</v>
      </c>
      <c r="Q14" s="190" t="s">
        <v>46</v>
      </c>
      <c r="R14" s="190" t="s">
        <v>1</v>
      </c>
      <c r="S14" s="220">
        <v>4626507</v>
      </c>
      <c r="T14" s="220">
        <v>190970</v>
      </c>
      <c r="U14" s="220">
        <v>293063</v>
      </c>
      <c r="V14" s="220">
        <v>5110540</v>
      </c>
      <c r="W14" s="221">
        <v>5.7344820703878648E-2</v>
      </c>
      <c r="X14" s="222"/>
      <c r="Y14" s="220">
        <v>1200281.94458741</v>
      </c>
      <c r="Z14" s="220">
        <v>53675.439663730001</v>
      </c>
      <c r="AA14" s="220">
        <v>105430.57014638999</v>
      </c>
      <c r="AB14" s="220">
        <v>1359387.9543975298</v>
      </c>
      <c r="AC14" s="221">
        <v>7.7557381471072398E-2</v>
      </c>
    </row>
    <row r="15" spans="1:29" x14ac:dyDescent="0.2">
      <c r="B15" s="190" t="s">
        <v>47</v>
      </c>
      <c r="C15" s="208" t="s">
        <v>0</v>
      </c>
      <c r="D15" s="219">
        <v>406703</v>
      </c>
      <c r="E15" s="219">
        <v>14326</v>
      </c>
      <c r="F15" s="208">
        <v>19539</v>
      </c>
      <c r="G15" s="219">
        <v>440568</v>
      </c>
      <c r="H15" s="209">
        <v>4.4349566922699785E-2</v>
      </c>
      <c r="I15" s="224"/>
      <c r="J15" s="223">
        <v>100293.25028330012</v>
      </c>
      <c r="K15" s="223">
        <v>3912.5769256900007</v>
      </c>
      <c r="L15" s="223">
        <v>6721.1536631000026</v>
      </c>
      <c r="M15" s="223">
        <v>110926.98087209013</v>
      </c>
      <c r="N15" s="209">
        <v>6.0590792341586965E-2</v>
      </c>
      <c r="Q15" s="190" t="s">
        <v>47</v>
      </c>
      <c r="R15" s="190" t="s">
        <v>1</v>
      </c>
      <c r="S15" s="220">
        <v>4665140</v>
      </c>
      <c r="T15" s="220">
        <v>169529</v>
      </c>
      <c r="U15" s="220">
        <v>291543</v>
      </c>
      <c r="V15" s="220">
        <v>5126212</v>
      </c>
      <c r="W15" s="221">
        <v>5.6872989256004237E-2</v>
      </c>
      <c r="X15" s="225"/>
      <c r="Y15" s="220">
        <v>1219321.8335577301</v>
      </c>
      <c r="Z15" s="220">
        <v>48112.359253450013</v>
      </c>
      <c r="AA15" s="220">
        <v>105156.28578123997</v>
      </c>
      <c r="AB15" s="220">
        <v>1372590.4785924198</v>
      </c>
      <c r="AC15" s="221">
        <v>7.6611551239286535E-2</v>
      </c>
    </row>
    <row r="16" spans="1:29" x14ac:dyDescent="0.2">
      <c r="B16" s="190" t="s">
        <v>48</v>
      </c>
      <c r="C16" s="208" t="s">
        <v>0</v>
      </c>
      <c r="D16" s="219">
        <v>407015</v>
      </c>
      <c r="E16" s="219">
        <v>14959</v>
      </c>
      <c r="F16" s="208">
        <v>19214</v>
      </c>
      <c r="G16" s="219">
        <v>441188</v>
      </c>
      <c r="H16" s="209">
        <v>4.3550595211111813E-2</v>
      </c>
      <c r="I16" s="224"/>
      <c r="J16" s="223">
        <v>99681.01395154999</v>
      </c>
      <c r="K16" s="223">
        <v>4065.4530996999997</v>
      </c>
      <c r="L16" s="223">
        <v>6624.0082759500019</v>
      </c>
      <c r="M16" s="223">
        <v>110370.47532719998</v>
      </c>
      <c r="N16" s="209">
        <v>6.0016125293587137E-2</v>
      </c>
      <c r="Q16" s="190" t="s">
        <v>48</v>
      </c>
      <c r="R16" s="190" t="s">
        <v>1</v>
      </c>
      <c r="S16" s="220">
        <v>4666473</v>
      </c>
      <c r="T16" s="220">
        <v>179401</v>
      </c>
      <c r="U16" s="220">
        <v>288408</v>
      </c>
      <c r="V16" s="220">
        <v>5134282</v>
      </c>
      <c r="W16" s="221">
        <v>5.6172995561989E-2</v>
      </c>
      <c r="X16" s="225"/>
      <c r="Y16" s="220">
        <v>1212521.2289846397</v>
      </c>
      <c r="Z16" s="220">
        <v>50537.302808539986</v>
      </c>
      <c r="AA16" s="220">
        <v>104298.93604735</v>
      </c>
      <c r="AB16" s="220">
        <v>1367357.4678405304</v>
      </c>
      <c r="AC16" s="221">
        <v>7.6277738996861952E-2</v>
      </c>
    </row>
    <row r="17" spans="1:29" x14ac:dyDescent="0.2">
      <c r="B17" s="190" t="s">
        <v>49</v>
      </c>
      <c r="C17" s="208" t="s">
        <v>0</v>
      </c>
      <c r="D17" s="219">
        <v>409231</v>
      </c>
      <c r="E17" s="219">
        <v>13950</v>
      </c>
      <c r="F17" s="208">
        <v>19212</v>
      </c>
      <c r="G17" s="219">
        <v>442393</v>
      </c>
      <c r="H17" s="209">
        <v>4.3427450253507631E-2</v>
      </c>
      <c r="I17" s="224"/>
      <c r="J17" s="223">
        <v>101061.95285185</v>
      </c>
      <c r="K17" s="223">
        <v>3808.1827591099996</v>
      </c>
      <c r="L17" s="223">
        <v>6670.1955336599995</v>
      </c>
      <c r="M17" s="223">
        <v>111540.33114462001</v>
      </c>
      <c r="N17" s="209">
        <v>5.980075068103944E-2</v>
      </c>
      <c r="Q17" s="190" t="s">
        <v>49</v>
      </c>
      <c r="R17" s="190" t="s">
        <v>1</v>
      </c>
      <c r="S17" s="220">
        <v>4693376</v>
      </c>
      <c r="T17" s="220">
        <v>162497</v>
      </c>
      <c r="U17" s="220">
        <v>289226</v>
      </c>
      <c r="V17" s="220">
        <v>5145099</v>
      </c>
      <c r="W17" s="221">
        <v>5.6213884319815811E-2</v>
      </c>
      <c r="X17" s="225"/>
      <c r="Y17" s="220">
        <v>1229289.4141009497</v>
      </c>
      <c r="Z17" s="220">
        <v>46132.048463939995</v>
      </c>
      <c r="AA17" s="220">
        <v>105149.99160667999</v>
      </c>
      <c r="AB17" s="220">
        <v>1380571.4541715703</v>
      </c>
      <c r="AC17" s="221">
        <v>7.6164106746489713E-2</v>
      </c>
    </row>
    <row r="18" spans="1:29" x14ac:dyDescent="0.2">
      <c r="B18" s="190" t="s">
        <v>50</v>
      </c>
      <c r="C18" s="208" t="s">
        <v>0</v>
      </c>
      <c r="D18" s="219">
        <v>410376</v>
      </c>
      <c r="E18" s="219">
        <v>13472</v>
      </c>
      <c r="F18" s="208">
        <v>19038</v>
      </c>
      <c r="G18" s="219">
        <v>442886</v>
      </c>
      <c r="H18" s="209">
        <v>4.2986231219772131E-2</v>
      </c>
      <c r="I18" s="224"/>
      <c r="J18" s="223">
        <v>100976.8651861199</v>
      </c>
      <c r="K18" s="223">
        <v>3649.5893952699998</v>
      </c>
      <c r="L18" s="223">
        <v>6610.0058081199995</v>
      </c>
      <c r="M18" s="223">
        <v>111236.4603895099</v>
      </c>
      <c r="N18" s="209">
        <v>5.9423014585093296E-2</v>
      </c>
      <c r="Q18" s="190" t="s">
        <v>50</v>
      </c>
      <c r="R18" s="190" t="s">
        <v>1</v>
      </c>
      <c r="S18" s="220">
        <v>4699327</v>
      </c>
      <c r="T18" s="220">
        <v>160253</v>
      </c>
      <c r="U18" s="220">
        <v>288087</v>
      </c>
      <c r="V18" s="220">
        <v>5147667</v>
      </c>
      <c r="W18" s="221">
        <v>5.5964575797152381E-2</v>
      </c>
      <c r="X18" s="225"/>
      <c r="Y18" s="220">
        <v>1226655.9842405398</v>
      </c>
      <c r="Z18" s="220">
        <v>45000.843678949997</v>
      </c>
      <c r="AA18" s="220">
        <v>104558.67558838004</v>
      </c>
      <c r="AB18" s="220">
        <v>1376215.50350787</v>
      </c>
      <c r="AC18" s="221">
        <v>7.5975510609979188E-2</v>
      </c>
    </row>
    <row r="19" spans="1:29" x14ac:dyDescent="0.2">
      <c r="B19" s="190" t="s">
        <v>51</v>
      </c>
      <c r="C19" s="208" t="s">
        <v>0</v>
      </c>
      <c r="D19" s="219">
        <v>412272</v>
      </c>
      <c r="E19" s="219">
        <v>12398</v>
      </c>
      <c r="F19" s="208">
        <v>19467</v>
      </c>
      <c r="G19" s="219">
        <v>444137</v>
      </c>
      <c r="H19" s="209">
        <v>4.383107014277126E-2</v>
      </c>
      <c r="I19" s="224"/>
      <c r="J19" s="223">
        <v>102352.56572715998</v>
      </c>
      <c r="K19" s="223">
        <v>3391.2860491500005</v>
      </c>
      <c r="L19" s="223">
        <v>6779.1831900400039</v>
      </c>
      <c r="M19" s="223">
        <v>112523.03496634998</v>
      </c>
      <c r="N19" s="209">
        <v>6.0247070229374096E-2</v>
      </c>
      <c r="Q19" s="190" t="s">
        <v>51</v>
      </c>
      <c r="R19" s="190" t="s">
        <v>1</v>
      </c>
      <c r="S19" s="220">
        <v>4729523</v>
      </c>
      <c r="T19" s="220">
        <v>144631</v>
      </c>
      <c r="U19" s="220">
        <v>290012</v>
      </c>
      <c r="V19" s="220">
        <v>5164166</v>
      </c>
      <c r="W19" s="221">
        <v>5.6158535569925519E-2</v>
      </c>
      <c r="X19" s="225"/>
      <c r="Y19" s="220">
        <v>1245911.6393033501</v>
      </c>
      <c r="Z19" s="220">
        <v>41058.43927214</v>
      </c>
      <c r="AA19" s="220">
        <v>105528.75429682001</v>
      </c>
      <c r="AB19" s="220">
        <v>1392498.83287231</v>
      </c>
      <c r="AC19" s="221">
        <v>7.5783729081586107E-2</v>
      </c>
    </row>
    <row r="20" spans="1:29" x14ac:dyDescent="0.2">
      <c r="A20" s="190">
        <v>2019</v>
      </c>
      <c r="B20" s="190" t="s">
        <v>40</v>
      </c>
      <c r="C20" s="208" t="s">
        <v>0</v>
      </c>
      <c r="D20" s="208">
        <v>408420</v>
      </c>
      <c r="E20" s="219">
        <v>16268</v>
      </c>
      <c r="F20" s="219">
        <v>19636</v>
      </c>
      <c r="G20" s="219">
        <v>444324</v>
      </c>
      <c r="H20" s="209">
        <v>4.4192976296576369E-2</v>
      </c>
      <c r="J20" s="208">
        <v>103710.77771883</v>
      </c>
      <c r="K20" s="219">
        <v>4455.6328944199995</v>
      </c>
      <c r="L20" s="219">
        <v>7110.8330313199976</v>
      </c>
      <c r="M20" s="219">
        <v>115277.24364456999</v>
      </c>
      <c r="N20" s="209">
        <v>6.1684620541800628E-2</v>
      </c>
      <c r="P20" s="190">
        <v>2019</v>
      </c>
      <c r="Q20" s="190" t="s">
        <v>40</v>
      </c>
      <c r="R20" s="190" t="s">
        <v>1</v>
      </c>
      <c r="S20" s="220">
        <v>4677706</v>
      </c>
      <c r="T20" s="220">
        <v>191588</v>
      </c>
      <c r="U20" s="220">
        <v>290506</v>
      </c>
      <c r="V20" s="220">
        <v>5159800</v>
      </c>
      <c r="W20" s="221">
        <v>5.6301794643203222E-2</v>
      </c>
      <c r="X20" s="222"/>
      <c r="Y20" s="220">
        <v>1263017.1620748397</v>
      </c>
      <c r="Z20" s="220">
        <v>54746.202005899991</v>
      </c>
      <c r="AA20" s="220">
        <v>109925.78364714998</v>
      </c>
      <c r="AB20" s="220">
        <v>1427689.1477278899</v>
      </c>
      <c r="AC20" s="221">
        <v>7.699560077352445E-2</v>
      </c>
    </row>
    <row r="21" spans="1:29" x14ac:dyDescent="0.2">
      <c r="B21" s="190" t="s">
        <v>41</v>
      </c>
      <c r="C21" s="208" t="s">
        <v>0</v>
      </c>
      <c r="D21" s="208">
        <v>411186</v>
      </c>
      <c r="E21" s="219">
        <v>14182</v>
      </c>
      <c r="F21" s="219">
        <v>19996</v>
      </c>
      <c r="G21" s="219">
        <v>445364</v>
      </c>
      <c r="H21" s="209">
        <v>4.4898105819060362E-2</v>
      </c>
      <c r="J21" s="208">
        <v>105221.97193958996</v>
      </c>
      <c r="K21" s="219">
        <v>3910.9009963199983</v>
      </c>
      <c r="L21" s="219">
        <v>7216.4552163499984</v>
      </c>
      <c r="M21" s="219">
        <v>116349.32815225996</v>
      </c>
      <c r="N21" s="209">
        <v>6.2024038565192403E-2</v>
      </c>
      <c r="Q21" s="190" t="s">
        <v>41</v>
      </c>
      <c r="R21" s="190" t="s">
        <v>1</v>
      </c>
      <c r="S21" s="220">
        <v>4710902</v>
      </c>
      <c r="T21" s="220">
        <v>165624</v>
      </c>
      <c r="U21" s="220">
        <v>293944</v>
      </c>
      <c r="V21" s="220">
        <v>5170470</v>
      </c>
      <c r="W21" s="221">
        <v>5.6850537765425584E-2</v>
      </c>
      <c r="X21" s="222"/>
      <c r="Y21" s="220">
        <v>1281604.8156382099</v>
      </c>
      <c r="Z21" s="220">
        <v>47781.350793920006</v>
      </c>
      <c r="AA21" s="220">
        <v>110769.34604606</v>
      </c>
      <c r="AB21" s="220">
        <v>1440155.5124781895</v>
      </c>
      <c r="AC21" s="221">
        <v>7.6914850574331631E-2</v>
      </c>
    </row>
    <row r="22" spans="1:29" x14ac:dyDescent="0.2">
      <c r="B22" s="190" t="s">
        <v>42</v>
      </c>
      <c r="C22" s="208" t="s">
        <v>0</v>
      </c>
      <c r="D22" s="208">
        <v>410713</v>
      </c>
      <c r="E22" s="219">
        <v>14968</v>
      </c>
      <c r="F22" s="219">
        <v>20175</v>
      </c>
      <c r="G22" s="219">
        <v>445856</v>
      </c>
      <c r="H22" s="209">
        <v>4.5250035886025983E-2</v>
      </c>
      <c r="J22" s="208">
        <v>104490.20876656003</v>
      </c>
      <c r="K22" s="219">
        <v>4109.9473921599993</v>
      </c>
      <c r="L22" s="219">
        <v>7248.2097878699997</v>
      </c>
      <c r="M22" s="219">
        <v>115848.36594659003</v>
      </c>
      <c r="N22" s="209">
        <v>6.2566353255355089E-2</v>
      </c>
      <c r="Q22" s="190" t="s">
        <v>42</v>
      </c>
      <c r="R22" s="190" t="s">
        <v>1</v>
      </c>
      <c r="S22" s="220">
        <v>4708102</v>
      </c>
      <c r="T22" s="220">
        <v>173063</v>
      </c>
      <c r="U22" s="220">
        <v>295428</v>
      </c>
      <c r="V22" s="220">
        <v>5176593</v>
      </c>
      <c r="W22" s="221">
        <v>5.7069968606765109E-2</v>
      </c>
      <c r="X22" s="222"/>
      <c r="Y22" s="220">
        <v>1275838.70166459</v>
      </c>
      <c r="Z22" s="220">
        <v>49441.491622039997</v>
      </c>
      <c r="AA22" s="220">
        <v>110903.09932340996</v>
      </c>
      <c r="AB22" s="220">
        <v>1436183.2926100395</v>
      </c>
      <c r="AC22" s="221">
        <v>7.7220714023111092E-2</v>
      </c>
    </row>
    <row r="23" spans="1:29" x14ac:dyDescent="0.2">
      <c r="B23" s="190" t="s">
        <v>43</v>
      </c>
      <c r="C23" s="208" t="s">
        <v>0</v>
      </c>
      <c r="D23" s="208">
        <v>412033</v>
      </c>
      <c r="E23" s="219">
        <v>14129</v>
      </c>
      <c r="F23" s="219">
        <v>19980</v>
      </c>
      <c r="G23" s="219">
        <v>446142</v>
      </c>
      <c r="H23" s="209">
        <v>4.4783947711715101E-2</v>
      </c>
      <c r="J23" s="208">
        <v>105482.28728323997</v>
      </c>
      <c r="K23" s="219">
        <v>3925.4177807999981</v>
      </c>
      <c r="L23" s="219">
        <v>7162.9046507300027</v>
      </c>
      <c r="M23" s="219">
        <v>116570.60971476998</v>
      </c>
      <c r="N23" s="209">
        <v>6.1446917608619429E-2</v>
      </c>
      <c r="Q23" s="190" t="s">
        <v>43</v>
      </c>
      <c r="R23" s="190" t="s">
        <v>1</v>
      </c>
      <c r="S23" s="220">
        <v>4724294</v>
      </c>
      <c r="T23" s="220">
        <v>162157</v>
      </c>
      <c r="U23" s="220">
        <v>297785</v>
      </c>
      <c r="V23" s="220">
        <v>5184236</v>
      </c>
      <c r="W23" s="221">
        <v>5.7440479175716534E-2</v>
      </c>
      <c r="X23" s="222"/>
      <c r="Y23" s="220">
        <v>1287208.3278814699</v>
      </c>
      <c r="Z23" s="220">
        <v>46740.482176019999</v>
      </c>
      <c r="AA23" s="220">
        <v>111577.29408832001</v>
      </c>
      <c r="AB23" s="220">
        <v>1445526.10414581</v>
      </c>
      <c r="AC23" s="221">
        <v>7.7188017406474491E-2</v>
      </c>
    </row>
    <row r="24" spans="1:29" x14ac:dyDescent="0.2">
      <c r="B24" s="190" t="s">
        <v>44</v>
      </c>
      <c r="C24" s="208" t="s">
        <v>0</v>
      </c>
      <c r="D24" s="208">
        <v>411307</v>
      </c>
      <c r="E24" s="219">
        <v>15292</v>
      </c>
      <c r="F24" s="219">
        <v>20238</v>
      </c>
      <c r="G24" s="219">
        <v>446837</v>
      </c>
      <c r="H24" s="209">
        <v>4.5291683544558752E-2</v>
      </c>
      <c r="J24" s="208">
        <v>104550.21966731992</v>
      </c>
      <c r="K24" s="219">
        <v>4245.0411853899996</v>
      </c>
      <c r="L24" s="219">
        <v>7286.4540767299968</v>
      </c>
      <c r="M24" s="219">
        <v>116081.71492943991</v>
      </c>
      <c r="N24" s="209">
        <v>6.2770041613867067E-2</v>
      </c>
      <c r="Q24" s="190" t="s">
        <v>44</v>
      </c>
      <c r="R24" s="190" t="s">
        <v>1</v>
      </c>
      <c r="S24" s="220">
        <v>4723202</v>
      </c>
      <c r="T24" s="220">
        <v>173503</v>
      </c>
      <c r="U24" s="220">
        <v>300672</v>
      </c>
      <c r="V24" s="220">
        <v>5197377</v>
      </c>
      <c r="W24" s="221">
        <v>5.7850719699571534E-2</v>
      </c>
      <c r="X24" s="222"/>
      <c r="Y24" s="220">
        <v>1279750.0232049196</v>
      </c>
      <c r="Z24" s="220">
        <v>49845.320383099999</v>
      </c>
      <c r="AA24" s="220">
        <v>112879.70349054001</v>
      </c>
      <c r="AB24" s="220">
        <v>1442475.0470785594</v>
      </c>
      <c r="AC24" s="221">
        <v>7.8254181047467633E-2</v>
      </c>
    </row>
    <row r="25" spans="1:29" x14ac:dyDescent="0.2">
      <c r="B25" s="190" t="s">
        <v>45</v>
      </c>
      <c r="C25" s="208" t="s">
        <v>0</v>
      </c>
      <c r="D25" s="219">
        <v>412977</v>
      </c>
      <c r="E25" s="219">
        <v>14497</v>
      </c>
      <c r="F25" s="219">
        <v>20572</v>
      </c>
      <c r="G25" s="219">
        <v>448046</v>
      </c>
      <c r="H25" s="209">
        <v>4.5914928377889769E-2</v>
      </c>
      <c r="J25" s="208">
        <v>105781.80117108996</v>
      </c>
      <c r="K25" s="219">
        <v>4060.8855642099993</v>
      </c>
      <c r="L25" s="219">
        <v>7441.7492908399963</v>
      </c>
      <c r="M25" s="219">
        <v>117284.43602613996</v>
      </c>
      <c r="N25" s="209">
        <v>6.3450441874328536E-2</v>
      </c>
      <c r="Q25" s="190" t="s">
        <v>45</v>
      </c>
      <c r="R25" s="190" t="s">
        <v>1</v>
      </c>
      <c r="S25" s="220">
        <v>4747472</v>
      </c>
      <c r="T25" s="220">
        <v>165496</v>
      </c>
      <c r="U25" s="220">
        <v>301593</v>
      </c>
      <c r="V25" s="220">
        <v>5214561</v>
      </c>
      <c r="W25" s="221">
        <v>5.7836699963812868E-2</v>
      </c>
      <c r="X25" s="222"/>
      <c r="Y25" s="220">
        <v>1295922.7770073398</v>
      </c>
      <c r="Z25" s="220">
        <v>48316.622743290005</v>
      </c>
      <c r="AA25" s="220">
        <v>114015.88434871998</v>
      </c>
      <c r="AB25" s="220">
        <v>1458255.2840993498</v>
      </c>
      <c r="AC25" s="221">
        <v>7.8186505196954373E-2</v>
      </c>
    </row>
    <row r="26" spans="1:29" x14ac:dyDescent="0.2">
      <c r="B26" s="190" t="s">
        <v>46</v>
      </c>
      <c r="C26" s="208" t="s">
        <v>0</v>
      </c>
      <c r="D26" s="219">
        <v>412184</v>
      </c>
      <c r="E26" s="219">
        <v>16203</v>
      </c>
      <c r="F26" s="208">
        <v>20852</v>
      </c>
      <c r="G26" s="219">
        <v>449239</v>
      </c>
      <c r="H26" s="209">
        <v>4.6416272852535065E-2</v>
      </c>
      <c r="J26" s="223">
        <v>104691.27887136007</v>
      </c>
      <c r="K26" s="223">
        <v>4461.4917545199987</v>
      </c>
      <c r="L26" s="223">
        <v>7500.6194400399991</v>
      </c>
      <c r="M26" s="223">
        <v>116653.39006592007</v>
      </c>
      <c r="N26" s="209">
        <v>6.4298340886633873E-2</v>
      </c>
      <c r="Q26" s="190" t="s">
        <v>46</v>
      </c>
      <c r="R26" s="190" t="s">
        <v>1</v>
      </c>
      <c r="S26" s="220">
        <v>4739766</v>
      </c>
      <c r="T26" s="220">
        <v>183389</v>
      </c>
      <c r="U26" s="220">
        <v>302421</v>
      </c>
      <c r="V26" s="220">
        <v>5225576</v>
      </c>
      <c r="W26" s="221">
        <v>5.7873237323502712E-2</v>
      </c>
      <c r="X26" s="222"/>
      <c r="Y26" s="220">
        <v>1282963.23734515</v>
      </c>
      <c r="Z26" s="220">
        <v>52822.763544469984</v>
      </c>
      <c r="AA26" s="220">
        <v>113697.54128744999</v>
      </c>
      <c r="AB26" s="220">
        <v>1449483.5421770704</v>
      </c>
      <c r="AC26" s="221">
        <v>7.8440036039788705E-2</v>
      </c>
    </row>
    <row r="27" spans="1:29" x14ac:dyDescent="0.2">
      <c r="B27" s="190" t="s">
        <v>47</v>
      </c>
      <c r="C27" s="208" t="s">
        <v>0</v>
      </c>
      <c r="D27" s="219">
        <v>410786</v>
      </c>
      <c r="E27" s="219">
        <v>15941</v>
      </c>
      <c r="F27" s="208">
        <v>21491</v>
      </c>
      <c r="G27" s="219">
        <v>448218</v>
      </c>
      <c r="H27" s="209">
        <v>4.7947650473653444E-2</v>
      </c>
      <c r="I27" s="224"/>
      <c r="J27" s="223">
        <v>105835.15050457999</v>
      </c>
      <c r="K27" s="223">
        <v>4434.6485291900008</v>
      </c>
      <c r="L27" s="223">
        <v>7683.6284536400017</v>
      </c>
      <c r="M27" s="223">
        <v>117953.42748740999</v>
      </c>
      <c r="N27" s="209">
        <v>6.5141205451279743E-2</v>
      </c>
      <c r="Q27" s="190" t="s">
        <v>47</v>
      </c>
      <c r="R27" s="190" t="s">
        <v>1</v>
      </c>
      <c r="S27" s="220">
        <v>4723302</v>
      </c>
      <c r="T27" s="220">
        <v>179056</v>
      </c>
      <c r="U27" s="220">
        <v>308139</v>
      </c>
      <c r="V27" s="220">
        <v>5210497</v>
      </c>
      <c r="W27" s="221">
        <v>5.9138120605385626E-2</v>
      </c>
      <c r="X27" s="225"/>
      <c r="Y27" s="220">
        <v>1297812.5106893198</v>
      </c>
      <c r="Z27" s="220">
        <v>52336.396562490001</v>
      </c>
      <c r="AA27" s="220">
        <v>115526.51320704997</v>
      </c>
      <c r="AB27" s="220">
        <v>1465675.42045886</v>
      </c>
      <c r="AC27" s="221">
        <v>7.8821348570396299E-2</v>
      </c>
    </row>
    <row r="28" spans="1:29" x14ac:dyDescent="0.2">
      <c r="B28" s="190" t="s">
        <v>48</v>
      </c>
      <c r="C28" s="208" t="s">
        <v>0</v>
      </c>
      <c r="D28" s="219">
        <v>409840</v>
      </c>
      <c r="E28" s="219">
        <v>16909</v>
      </c>
      <c r="F28" s="208">
        <v>22359</v>
      </c>
      <c r="G28" s="219">
        <f t="shared" ref="G28:G41" si="1">D28+E28+F28</f>
        <v>449108</v>
      </c>
      <c r="H28" s="209">
        <f t="shared" ref="H28:H41" si="2">F28/G28</f>
        <v>4.9785352298333585E-2</v>
      </c>
      <c r="I28" s="224"/>
      <c r="J28" s="223">
        <v>104849.74129202004</v>
      </c>
      <c r="K28" s="223">
        <v>4669.7737285099965</v>
      </c>
      <c r="L28" s="223">
        <v>7925.2200929600021</v>
      </c>
      <c r="M28" s="223">
        <f t="shared" ref="M28:M35" si="3">J28+K28+L28</f>
        <v>117444.73511349005</v>
      </c>
      <c r="N28" s="209">
        <f t="shared" ref="N28:N41" si="4">L28/M28</f>
        <v>6.7480420346656203E-2</v>
      </c>
      <c r="Q28" s="190" t="s">
        <v>48</v>
      </c>
      <c r="R28" s="190" t="s">
        <v>1</v>
      </c>
      <c r="S28" s="220">
        <v>4712199</v>
      </c>
      <c r="T28" s="220">
        <v>195406</v>
      </c>
      <c r="U28" s="220">
        <v>317066</v>
      </c>
      <c r="V28" s="220">
        <v>5224671</v>
      </c>
      <c r="W28" s="221">
        <v>6.068630924320402E-2</v>
      </c>
      <c r="X28" s="225"/>
      <c r="Y28" s="220">
        <v>1287387.5199575298</v>
      </c>
      <c r="Z28" s="220">
        <v>56473.610046049995</v>
      </c>
      <c r="AA28" s="220">
        <v>118061.63864399001</v>
      </c>
      <c r="AB28" s="220">
        <v>1461922.7686475702</v>
      </c>
      <c r="AC28" s="221">
        <v>8.0757780900566484E-2</v>
      </c>
    </row>
    <row r="29" spans="1:29" x14ac:dyDescent="0.2">
      <c r="B29" s="190" t="s">
        <v>49</v>
      </c>
      <c r="C29" s="208" t="s">
        <v>0</v>
      </c>
      <c r="D29" s="219">
        <v>411276</v>
      </c>
      <c r="E29" s="219">
        <v>15143</v>
      </c>
      <c r="F29" s="208">
        <v>23644</v>
      </c>
      <c r="G29" s="219">
        <f t="shared" si="1"/>
        <v>450063</v>
      </c>
      <c r="H29" s="209">
        <f t="shared" si="2"/>
        <v>5.253486734079451E-2</v>
      </c>
      <c r="I29" s="224"/>
      <c r="J29" s="223">
        <v>105217.58712254011</v>
      </c>
      <c r="K29" s="223">
        <v>4261.5015293699998</v>
      </c>
      <c r="L29" s="223">
        <v>8448.1035521100002</v>
      </c>
      <c r="M29" s="223">
        <f t="shared" si="3"/>
        <v>117927.1922040201</v>
      </c>
      <c r="N29" s="209">
        <f t="shared" si="4"/>
        <v>7.1638299820573584E-2</v>
      </c>
      <c r="Q29" s="190" t="s">
        <v>49</v>
      </c>
      <c r="R29" s="190" t="s">
        <v>1</v>
      </c>
      <c r="S29" s="220">
        <v>4722269</v>
      </c>
      <c r="T29" s="220">
        <v>180807</v>
      </c>
      <c r="U29" s="220">
        <v>332651</v>
      </c>
      <c r="V29" s="220">
        <v>5235727</v>
      </c>
      <c r="W29" s="221">
        <v>6.3534825249674021E-2</v>
      </c>
      <c r="X29" s="225"/>
      <c r="Y29" s="220">
        <v>1286483.4376375803</v>
      </c>
      <c r="Z29" s="220">
        <v>52925.169944760004</v>
      </c>
      <c r="AA29" s="220">
        <v>125349.21592608</v>
      </c>
      <c r="AB29" s="220">
        <v>1464757.82350842</v>
      </c>
      <c r="AC29" s="221">
        <v>8.5576751265161913E-2</v>
      </c>
    </row>
    <row r="30" spans="1:29" x14ac:dyDescent="0.2">
      <c r="B30" s="190" t="s">
        <v>50</v>
      </c>
      <c r="C30" s="208" t="s">
        <v>0</v>
      </c>
      <c r="D30" s="219">
        <v>401805</v>
      </c>
      <c r="E30" s="219">
        <v>20650</v>
      </c>
      <c r="F30" s="208">
        <v>25210</v>
      </c>
      <c r="G30" s="219">
        <f t="shared" si="1"/>
        <v>447665</v>
      </c>
      <c r="H30" s="209">
        <f t="shared" si="2"/>
        <v>5.6314431550378075E-2</v>
      </c>
      <c r="I30" s="224"/>
      <c r="J30" s="223">
        <v>101521.00072647992</v>
      </c>
      <c r="K30" s="223">
        <v>5779.6005225700019</v>
      </c>
      <c r="L30" s="223">
        <v>8974.6734240999976</v>
      </c>
      <c r="M30" s="223">
        <f t="shared" si="3"/>
        <v>116275.27467314992</v>
      </c>
      <c r="N30" s="209">
        <f t="shared" si="4"/>
        <v>7.7184710587249322E-2</v>
      </c>
      <c r="Q30" s="190" t="s">
        <v>50</v>
      </c>
      <c r="R30" s="190" t="s">
        <v>1</v>
      </c>
      <c r="S30" s="220">
        <v>4617153</v>
      </c>
      <c r="T30" s="220">
        <v>236118</v>
      </c>
      <c r="U30" s="220">
        <v>354046</v>
      </c>
      <c r="V30" s="220">
        <v>5207317</v>
      </c>
      <c r="W30" s="221">
        <v>6.7990099316020125E-2</v>
      </c>
      <c r="X30" s="225"/>
      <c r="Y30" s="220">
        <v>1238302.1664426399</v>
      </c>
      <c r="Z30" s="220">
        <v>69046.87537186002</v>
      </c>
      <c r="AA30" s="220">
        <v>132868.86178867999</v>
      </c>
      <c r="AB30" s="220">
        <v>1440217.9036031801</v>
      </c>
      <c r="AC30" s="221">
        <v>9.2256082538805212E-2</v>
      </c>
    </row>
    <row r="31" spans="1:29" x14ac:dyDescent="0.2">
      <c r="B31" s="190" t="s">
        <v>51</v>
      </c>
      <c r="C31" s="208" t="s">
        <v>0</v>
      </c>
      <c r="D31" s="219">
        <v>399913</v>
      </c>
      <c r="E31" s="219">
        <v>16292</v>
      </c>
      <c r="F31" s="208">
        <v>32944</v>
      </c>
      <c r="G31" s="219">
        <f t="shared" si="1"/>
        <v>449149</v>
      </c>
      <c r="H31" s="209">
        <f t="shared" si="2"/>
        <v>7.3347597345201701E-2</v>
      </c>
      <c r="I31" s="224"/>
      <c r="J31" s="223">
        <v>101201.13715788</v>
      </c>
      <c r="K31" s="223">
        <v>4556.9134477699999</v>
      </c>
      <c r="L31" s="223">
        <v>11468.988219319996</v>
      </c>
      <c r="M31" s="223">
        <f t="shared" si="3"/>
        <v>117227.03882496999</v>
      </c>
      <c r="N31" s="209">
        <f t="shared" si="4"/>
        <v>9.7835689908061033E-2</v>
      </c>
      <c r="Q31" s="190" t="s">
        <v>51</v>
      </c>
      <c r="R31" s="190" t="s">
        <v>1</v>
      </c>
      <c r="S31" s="220">
        <v>4581746</v>
      </c>
      <c r="T31" s="220">
        <v>184666</v>
      </c>
      <c r="U31" s="220">
        <v>463726</v>
      </c>
      <c r="V31" s="220">
        <v>5230138</v>
      </c>
      <c r="W31" s="221">
        <v>8.8664199682685241E-2</v>
      </c>
      <c r="X31" s="225"/>
      <c r="Y31" s="220">
        <v>1225237.7114970102</v>
      </c>
      <c r="Z31" s="220">
        <v>54169.199341549996</v>
      </c>
      <c r="AA31" s="220">
        <v>169352.71501292003</v>
      </c>
      <c r="AB31" s="220">
        <v>1448759.6258514801</v>
      </c>
      <c r="AC31" s="221">
        <v>0.11689497138863619</v>
      </c>
    </row>
    <row r="32" spans="1:29" x14ac:dyDescent="0.2">
      <c r="A32" s="190">
        <v>2020</v>
      </c>
      <c r="B32" s="190" t="s">
        <v>40</v>
      </c>
      <c r="C32" s="208" t="s">
        <v>0</v>
      </c>
      <c r="D32" s="219">
        <v>393711</v>
      </c>
      <c r="E32" s="219">
        <v>19704</v>
      </c>
      <c r="F32" s="208">
        <v>35663</v>
      </c>
      <c r="G32" s="219">
        <f t="shared" si="1"/>
        <v>449078</v>
      </c>
      <c r="H32" s="209">
        <f t="shared" si="2"/>
        <v>7.9413821207006352E-2</v>
      </c>
      <c r="I32" s="224"/>
      <c r="J32" s="223">
        <v>100020.24268983996</v>
      </c>
      <c r="K32" s="223">
        <v>5538.2212699300007</v>
      </c>
      <c r="L32" s="223">
        <v>12653.16079124</v>
      </c>
      <c r="M32" s="223">
        <f t="shared" si="3"/>
        <v>118211.62475100995</v>
      </c>
      <c r="N32" s="209">
        <f t="shared" si="4"/>
        <v>0.10703821064883803</v>
      </c>
      <c r="P32" s="190">
        <v>2020</v>
      </c>
      <c r="Q32" s="190" t="s">
        <v>40</v>
      </c>
      <c r="R32" s="190" t="s">
        <v>1</v>
      </c>
      <c r="S32" s="220">
        <v>4506387</v>
      </c>
      <c r="T32" s="220">
        <v>221611</v>
      </c>
      <c r="U32" s="220">
        <v>500992</v>
      </c>
      <c r="V32" s="220">
        <v>5228990</v>
      </c>
      <c r="W32" s="221">
        <v>9.5810472003197561E-2</v>
      </c>
      <c r="X32" s="225"/>
      <c r="Y32" s="220">
        <v>1209772.2397908701</v>
      </c>
      <c r="Z32" s="220">
        <v>65672.029910030004</v>
      </c>
      <c r="AA32" s="220">
        <v>186565.44095883006</v>
      </c>
      <c r="AB32" s="220">
        <v>1462009.7106597295</v>
      </c>
      <c r="AC32" s="221">
        <v>0.12760889315478124</v>
      </c>
    </row>
    <row r="33" spans="2:29" x14ac:dyDescent="0.2">
      <c r="B33" s="190" t="s">
        <v>41</v>
      </c>
      <c r="C33" s="208" t="s">
        <v>0</v>
      </c>
      <c r="D33" s="219">
        <v>393964</v>
      </c>
      <c r="E33" s="219">
        <v>17550</v>
      </c>
      <c r="F33" s="208">
        <v>37711</v>
      </c>
      <c r="G33" s="219">
        <f t="shared" si="1"/>
        <v>449225</v>
      </c>
      <c r="H33" s="209">
        <f t="shared" si="2"/>
        <v>8.3946797261951145E-2</v>
      </c>
      <c r="I33" s="224"/>
      <c r="J33" s="223">
        <v>100824.99007679999</v>
      </c>
      <c r="K33" s="223">
        <v>4983.1141107400035</v>
      </c>
      <c r="L33" s="223">
        <v>13361.795919449996</v>
      </c>
      <c r="M33" s="223">
        <f t="shared" si="3"/>
        <v>119169.90010699</v>
      </c>
      <c r="N33" s="209">
        <f t="shared" si="4"/>
        <v>0.11212391642062181</v>
      </c>
      <c r="Q33" s="190" t="s">
        <v>41</v>
      </c>
      <c r="R33" s="190" t="s">
        <v>1</v>
      </c>
      <c r="S33" s="220">
        <v>4504336</v>
      </c>
      <c r="T33" s="220">
        <v>199882</v>
      </c>
      <c r="U33" s="220">
        <v>532096</v>
      </c>
      <c r="V33" s="220">
        <v>5236314</v>
      </c>
      <c r="W33" s="221">
        <v>0.1016165187954733</v>
      </c>
      <c r="X33" s="225"/>
      <c r="Y33" s="220">
        <v>1218268.10058787</v>
      </c>
      <c r="Z33" s="220">
        <v>59808.148708120003</v>
      </c>
      <c r="AA33" s="220">
        <v>197595.28429974004</v>
      </c>
      <c r="AB33" s="220">
        <v>1475671.5335957301</v>
      </c>
      <c r="AC33" s="221">
        <v>0.1339019421336026</v>
      </c>
    </row>
    <row r="34" spans="2:29" x14ac:dyDescent="0.2">
      <c r="B34" s="190" t="s">
        <v>42</v>
      </c>
      <c r="C34" s="208" t="s">
        <v>0</v>
      </c>
      <c r="D34" s="219">
        <v>395181</v>
      </c>
      <c r="E34" s="219">
        <v>16370</v>
      </c>
      <c r="F34" s="208">
        <v>38667</v>
      </c>
      <c r="G34" s="219">
        <f t="shared" si="1"/>
        <v>450218</v>
      </c>
      <c r="H34" s="209">
        <f t="shared" si="2"/>
        <v>8.5885060126427645E-2</v>
      </c>
      <c r="I34" s="224"/>
      <c r="J34" s="223">
        <v>100300.53790554001</v>
      </c>
      <c r="K34" s="223">
        <v>4672.4528213300027</v>
      </c>
      <c r="L34" s="223">
        <v>13688.895379629997</v>
      </c>
      <c r="M34" s="223">
        <f t="shared" si="3"/>
        <v>118661.88610650002</v>
      </c>
      <c r="N34" s="209">
        <f t="shared" si="4"/>
        <v>0.11536050731019142</v>
      </c>
      <c r="Q34" s="190" t="s">
        <v>42</v>
      </c>
      <c r="R34" s="190" t="s">
        <v>1</v>
      </c>
      <c r="S34" s="220">
        <v>4515468</v>
      </c>
      <c r="T34" s="220">
        <v>185014</v>
      </c>
      <c r="U34" s="220">
        <v>546951</v>
      </c>
      <c r="V34" s="220">
        <v>5247433</v>
      </c>
      <c r="W34" s="221">
        <v>0.10423210739422495</v>
      </c>
      <c r="X34" s="225"/>
      <c r="Y34" s="220">
        <v>1212303.4934991703</v>
      </c>
      <c r="Z34" s="220">
        <v>55675.983908280017</v>
      </c>
      <c r="AA34" s="220">
        <v>202791.17856412003</v>
      </c>
      <c r="AB34" s="220">
        <v>1470770.6559715699</v>
      </c>
      <c r="AC34" s="221">
        <v>0.13788089784138308</v>
      </c>
    </row>
    <row r="35" spans="2:29" x14ac:dyDescent="0.2">
      <c r="B35" s="190" t="s">
        <v>43</v>
      </c>
      <c r="C35" s="208" t="s">
        <v>0</v>
      </c>
      <c r="D35" s="219">
        <v>392604</v>
      </c>
      <c r="E35" s="219">
        <v>17904</v>
      </c>
      <c r="F35" s="208">
        <v>40560</v>
      </c>
      <c r="G35" s="219">
        <f t="shared" si="1"/>
        <v>451068</v>
      </c>
      <c r="H35" s="209">
        <f t="shared" si="2"/>
        <v>8.9919923381840433E-2</v>
      </c>
      <c r="I35" s="224"/>
      <c r="J35" s="223">
        <v>100209.49035113998</v>
      </c>
      <c r="K35" s="223">
        <v>5188.4464710800012</v>
      </c>
      <c r="L35" s="223">
        <v>14291.841751940008</v>
      </c>
      <c r="M35" s="223">
        <f t="shared" si="3"/>
        <v>119689.77857415998</v>
      </c>
      <c r="N35" s="209">
        <f t="shared" si="4"/>
        <v>0.11940737063929616</v>
      </c>
      <c r="Q35" s="190" t="s">
        <v>43</v>
      </c>
      <c r="R35" s="190" t="s">
        <v>1</v>
      </c>
      <c r="S35" s="220">
        <v>4465369</v>
      </c>
      <c r="T35" s="220">
        <v>216198</v>
      </c>
      <c r="U35" s="220">
        <v>574224</v>
      </c>
      <c r="V35" s="220">
        <v>5255791</v>
      </c>
      <c r="W35" s="221">
        <v>0.10925548599630389</v>
      </c>
      <c r="X35" s="225"/>
      <c r="Y35" s="220">
        <v>1204424.18252391</v>
      </c>
      <c r="Z35" s="220">
        <v>66216.503052609987</v>
      </c>
      <c r="AA35" s="220">
        <v>211773.61528609003</v>
      </c>
      <c r="AB35" s="220">
        <v>1482414.3008626101</v>
      </c>
      <c r="AC35" s="221">
        <v>0.14285723981673676</v>
      </c>
    </row>
    <row r="36" spans="2:29" x14ac:dyDescent="0.2">
      <c r="B36" s="190" t="s">
        <v>44</v>
      </c>
      <c r="C36" s="208" t="s">
        <v>0</v>
      </c>
      <c r="D36" s="219">
        <v>385015</v>
      </c>
      <c r="E36" s="219">
        <v>26804</v>
      </c>
      <c r="F36" s="208">
        <v>41443</v>
      </c>
      <c r="G36" s="219">
        <f t="shared" si="1"/>
        <v>453262</v>
      </c>
      <c r="H36" s="209">
        <f t="shared" si="2"/>
        <v>9.1432769568152633E-2</v>
      </c>
      <c r="I36" s="224"/>
      <c r="J36" s="223">
        <v>97367.332487460051</v>
      </c>
      <c r="K36" s="223">
        <v>7597.0839243799946</v>
      </c>
      <c r="L36" s="223">
        <v>14624.859271490002</v>
      </c>
      <c r="M36" s="223">
        <v>119589.27568333005</v>
      </c>
      <c r="N36" s="209">
        <f t="shared" si="4"/>
        <v>0.12229239777500057</v>
      </c>
      <c r="Q36" s="190" t="s">
        <v>44</v>
      </c>
      <c r="R36" s="190" t="s">
        <v>1</v>
      </c>
      <c r="S36" s="220">
        <v>4369397</v>
      </c>
      <c r="T36" s="220">
        <v>321884</v>
      </c>
      <c r="U36" s="220">
        <v>585082</v>
      </c>
      <c r="V36" s="220">
        <v>5276363</v>
      </c>
      <c r="W36" s="221">
        <v>0.11088736692301117</v>
      </c>
      <c r="X36" s="225"/>
      <c r="Y36" s="220">
        <v>1167929.4762534702</v>
      </c>
      <c r="Z36" s="220">
        <v>95617.788159949967</v>
      </c>
      <c r="AA36" s="220">
        <v>216545.01656087997</v>
      </c>
      <c r="AB36" s="220">
        <v>1480092.2809743003</v>
      </c>
      <c r="AC36" s="221">
        <v>0.14630507796333814</v>
      </c>
    </row>
    <row r="37" spans="2:29" x14ac:dyDescent="0.2">
      <c r="B37" s="190" t="s">
        <v>45</v>
      </c>
      <c r="C37" s="208" t="s">
        <v>0</v>
      </c>
      <c r="D37" s="219">
        <v>391983</v>
      </c>
      <c r="E37" s="219">
        <v>21201</v>
      </c>
      <c r="F37" s="208">
        <v>42970</v>
      </c>
      <c r="G37" s="219">
        <f t="shared" si="1"/>
        <v>456154</v>
      </c>
      <c r="H37" s="209">
        <f t="shared" si="2"/>
        <v>9.420064276538187E-2</v>
      </c>
      <c r="I37" s="224"/>
      <c r="J37" s="223">
        <v>99946.937574989977</v>
      </c>
      <c r="K37" s="223">
        <v>6134.1779075400009</v>
      </c>
      <c r="L37" s="223">
        <v>15145.053429279991</v>
      </c>
      <c r="M37" s="223">
        <f t="shared" ref="M37:M41" si="5">J37+K37+L37</f>
        <v>121226.16891180996</v>
      </c>
      <c r="N37" s="209">
        <f t="shared" si="4"/>
        <v>0.12493221195745094</v>
      </c>
      <c r="Q37" s="190" t="s">
        <v>45</v>
      </c>
      <c r="R37" s="190" t="s">
        <v>1</v>
      </c>
      <c r="S37" s="220">
        <v>4437373</v>
      </c>
      <c r="T37" s="220">
        <v>263955</v>
      </c>
      <c r="U37" s="220">
        <v>604277</v>
      </c>
      <c r="V37" s="220">
        <v>5305605</v>
      </c>
      <c r="W37" s="221">
        <v>0.113894079939988</v>
      </c>
      <c r="X37" s="225"/>
      <c r="Y37" s="220">
        <v>1194306.1253092403</v>
      </c>
      <c r="Z37" s="220">
        <v>80310.940344170012</v>
      </c>
      <c r="AA37" s="220">
        <v>223671.67899178999</v>
      </c>
      <c r="AB37" s="220">
        <v>1498288.7446452</v>
      </c>
      <c r="AC37" s="221">
        <v>0.14928476222702736</v>
      </c>
    </row>
    <row r="38" spans="2:29" x14ac:dyDescent="0.2">
      <c r="B38" s="190" t="s">
        <v>46</v>
      </c>
      <c r="C38" s="208" t="s">
        <v>0</v>
      </c>
      <c r="D38" s="219">
        <v>389219</v>
      </c>
      <c r="E38" s="219">
        <v>24546</v>
      </c>
      <c r="F38" s="208">
        <v>43193</v>
      </c>
      <c r="G38" s="219">
        <f t="shared" si="1"/>
        <v>456958</v>
      </c>
      <c r="H38" s="209">
        <f t="shared" si="2"/>
        <v>9.452291020181286E-2</v>
      </c>
      <c r="I38" s="224"/>
      <c r="J38" s="223">
        <v>98613.964017060047</v>
      </c>
      <c r="K38" s="223">
        <v>7014.5085677199977</v>
      </c>
      <c r="L38" s="223">
        <v>15207.771064139997</v>
      </c>
      <c r="M38" s="223">
        <f t="shared" si="5"/>
        <v>120836.24364892003</v>
      </c>
      <c r="N38" s="209">
        <f t="shared" si="4"/>
        <v>0.12585438445376496</v>
      </c>
      <c r="Q38" s="190" t="s">
        <v>46</v>
      </c>
      <c r="R38" s="190" t="s">
        <v>1</v>
      </c>
      <c r="S38" s="220">
        <v>4407512</v>
      </c>
      <c r="T38" s="220">
        <v>293932</v>
      </c>
      <c r="U38" s="220">
        <v>609028</v>
      </c>
      <c r="V38" s="220">
        <v>5310472</v>
      </c>
      <c r="W38" s="221">
        <v>0.11468434444245257</v>
      </c>
      <c r="X38" s="225"/>
      <c r="Y38" s="220">
        <v>1179675.2807552</v>
      </c>
      <c r="Z38" s="220">
        <v>87435.74051732001</v>
      </c>
      <c r="AA38" s="220">
        <v>225608.29711706005</v>
      </c>
      <c r="AB38" s="220">
        <v>1492719.3183895797</v>
      </c>
      <c r="AC38" s="221">
        <v>0.15113912866114548</v>
      </c>
    </row>
    <row r="39" spans="2:29" x14ac:dyDescent="0.2">
      <c r="B39" s="190" t="s">
        <v>47</v>
      </c>
      <c r="C39" s="208" t="s">
        <v>0</v>
      </c>
      <c r="D39" s="219">
        <v>398356</v>
      </c>
      <c r="E39" s="219">
        <v>16789</v>
      </c>
      <c r="F39" s="208">
        <v>44272</v>
      </c>
      <c r="G39" s="219">
        <f t="shared" si="1"/>
        <v>459417</v>
      </c>
      <c r="H39" s="209">
        <f t="shared" si="2"/>
        <v>9.6365611198540757E-2</v>
      </c>
      <c r="I39" s="224"/>
      <c r="J39" s="223">
        <v>101937.81027485993</v>
      </c>
      <c r="K39" s="223">
        <v>4821.019417569999</v>
      </c>
      <c r="L39" s="223">
        <v>15554.282429879993</v>
      </c>
      <c r="M39" s="223">
        <f t="shared" si="5"/>
        <v>122313.11212230993</v>
      </c>
      <c r="N39" s="209">
        <f t="shared" si="4"/>
        <v>0.12716774317970189</v>
      </c>
      <c r="Q39" s="190" t="s">
        <v>47</v>
      </c>
      <c r="R39" s="190" t="s">
        <v>1</v>
      </c>
      <c r="S39" s="220">
        <v>4515408</v>
      </c>
      <c r="T39" s="220">
        <v>200121</v>
      </c>
      <c r="U39" s="220">
        <v>624153</v>
      </c>
      <c r="V39" s="220">
        <v>5339682</v>
      </c>
      <c r="W39" s="221">
        <v>0.11688954510774237</v>
      </c>
      <c r="X39" s="225"/>
      <c r="Y39" s="220">
        <v>1219264.2462061297</v>
      </c>
      <c r="Z39" s="220">
        <v>60561.252389629997</v>
      </c>
      <c r="AA39" s="220">
        <v>230966.87400355999</v>
      </c>
      <c r="AB39" s="220">
        <v>1510792.3725993203</v>
      </c>
      <c r="AC39" s="221">
        <v>0.15287797197849309</v>
      </c>
    </row>
    <row r="40" spans="2:29" x14ac:dyDescent="0.2">
      <c r="B40" s="190" t="s">
        <v>48</v>
      </c>
      <c r="C40" s="208" t="s">
        <v>0</v>
      </c>
      <c r="D40" s="219">
        <v>392151</v>
      </c>
      <c r="E40" s="219">
        <v>23129</v>
      </c>
      <c r="F40" s="208">
        <v>44579</v>
      </c>
      <c r="G40" s="219">
        <f t="shared" si="1"/>
        <v>459859</v>
      </c>
      <c r="H40" s="209">
        <f t="shared" si="2"/>
        <v>9.6940583961605625E-2</v>
      </c>
      <c r="I40" s="224"/>
      <c r="J40" s="223">
        <v>99707.117419700051</v>
      </c>
      <c r="K40" s="223">
        <v>6493.7125167100039</v>
      </c>
      <c r="L40" s="223">
        <v>15642.048354439996</v>
      </c>
      <c r="M40" s="223">
        <f t="shared" si="5"/>
        <v>121842.87829085004</v>
      </c>
      <c r="N40" s="209">
        <f t="shared" si="4"/>
        <v>0.12837884802016086</v>
      </c>
      <c r="Q40" s="190" t="s">
        <v>48</v>
      </c>
      <c r="R40" s="190" t="s">
        <v>1</v>
      </c>
      <c r="S40" s="220">
        <v>4438414</v>
      </c>
      <c r="T40" s="220">
        <v>279845</v>
      </c>
      <c r="U40" s="220">
        <v>626976</v>
      </c>
      <c r="V40" s="220">
        <v>5345235</v>
      </c>
      <c r="W40" s="221">
        <v>0.11729624609582179</v>
      </c>
      <c r="X40" s="225"/>
      <c r="Y40" s="220">
        <v>1191781.0784443801</v>
      </c>
      <c r="Z40" s="220">
        <v>81949.402375830017</v>
      </c>
      <c r="AA40" s="220">
        <v>232194.42585339004</v>
      </c>
      <c r="AB40" s="220">
        <v>1505924.9066735997</v>
      </c>
      <c r="AC40" s="221">
        <v>0.15418725384274212</v>
      </c>
    </row>
    <row r="41" spans="2:29" x14ac:dyDescent="0.2">
      <c r="B41" s="190" t="s">
        <v>49</v>
      </c>
      <c r="C41" s="208" t="s">
        <v>0</v>
      </c>
      <c r="D41" s="219">
        <v>400072</v>
      </c>
      <c r="E41" s="219">
        <v>16557</v>
      </c>
      <c r="F41" s="208">
        <v>45778</v>
      </c>
      <c r="G41" s="219">
        <f t="shared" si="1"/>
        <v>462407</v>
      </c>
      <c r="H41" s="209">
        <f t="shared" si="2"/>
        <v>9.899936635907329E-2</v>
      </c>
      <c r="I41" s="224"/>
      <c r="J41" s="223">
        <v>102632.61181169997</v>
      </c>
      <c r="K41" s="223">
        <v>4622.2666337999981</v>
      </c>
      <c r="L41" s="223">
        <v>16025.859739449998</v>
      </c>
      <c r="M41" s="223">
        <f t="shared" si="5"/>
        <v>123280.73818494997</v>
      </c>
      <c r="N41" s="209">
        <f t="shared" si="4"/>
        <v>0.12999483922141555</v>
      </c>
      <c r="Q41" s="190" t="s">
        <v>49</v>
      </c>
      <c r="R41" s="190" t="s">
        <v>1</v>
      </c>
      <c r="S41" s="220">
        <v>4531371</v>
      </c>
      <c r="T41" s="220">
        <v>204171</v>
      </c>
      <c r="U41" s="220">
        <v>644359</v>
      </c>
      <c r="V41" s="220">
        <v>5379901</v>
      </c>
      <c r="W41" s="221">
        <v>0.11977153482935839</v>
      </c>
      <c r="X41" s="225"/>
      <c r="Y41" s="220">
        <v>1226315.0466399302</v>
      </c>
      <c r="Z41" s="220">
        <v>59454.734082339994</v>
      </c>
      <c r="AA41" s="220">
        <v>238097.33677551008</v>
      </c>
      <c r="AB41" s="220">
        <v>1523867.1174977804</v>
      </c>
      <c r="AC41" s="221">
        <v>0.15624547182727491</v>
      </c>
    </row>
  </sheetData>
  <mergeCells count="5">
    <mergeCell ref="D6:H6"/>
    <mergeCell ref="J6:N6"/>
    <mergeCell ref="S6:W6"/>
    <mergeCell ref="Y6:AC6"/>
    <mergeCell ref="H1:I1"/>
  </mergeCells>
  <hyperlinks>
    <hyperlink ref="H1:I1" location="Index!A1" display="Regresar al Índice" xr:uid="{A65AED1B-E8FF-4301-82B7-CE9560CE98DB}"/>
  </hyperlinks>
  <pageMargins left="0.7" right="0.7" top="0.75" bottom="0.75" header="0.3" footer="0.3"/>
  <pageSetup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A171B-4F8B-47BB-A5BC-AF43FA0B88C9}">
  <sheetPr codeName="Sheet2"/>
  <dimension ref="A1:K41"/>
  <sheetViews>
    <sheetView zoomScaleNormal="100" workbookViewId="0">
      <selection activeCell="B3" sqref="B3"/>
    </sheetView>
  </sheetViews>
  <sheetFormatPr baseColWidth="10" defaultColWidth="9.140625" defaultRowHeight="12.75" x14ac:dyDescent="0.2"/>
  <cols>
    <col min="1" max="1" width="9.140625" style="190"/>
    <col min="2" max="2" width="11.42578125" style="190" bestFit="1" customWidth="1"/>
    <col min="3" max="5" width="11.42578125" style="190" customWidth="1"/>
    <col min="6" max="6" width="32.28515625" style="190" bestFit="1" customWidth="1"/>
    <col min="7" max="7" width="15.5703125" style="190" bestFit="1" customWidth="1"/>
    <col min="8" max="16384" width="9.140625" style="190"/>
  </cols>
  <sheetData>
    <row r="1" spans="1:11" ht="15" x14ac:dyDescent="0.25">
      <c r="A1" s="12" t="s">
        <v>934</v>
      </c>
      <c r="H1" s="525" t="s">
        <v>39</v>
      </c>
      <c r="I1" s="525"/>
    </row>
    <row r="6" spans="1:11" x14ac:dyDescent="0.2">
      <c r="F6" s="190" t="s">
        <v>800</v>
      </c>
      <c r="J6" s="190" t="s">
        <v>800</v>
      </c>
    </row>
    <row r="7" spans="1:11" ht="51" x14ac:dyDescent="0.2">
      <c r="B7" s="214" t="s">
        <v>520</v>
      </c>
      <c r="F7" s="215" t="s">
        <v>704</v>
      </c>
      <c r="G7" s="215" t="s">
        <v>705</v>
      </c>
      <c r="J7" s="215" t="s">
        <v>706</v>
      </c>
      <c r="K7" s="215" t="s">
        <v>707</v>
      </c>
    </row>
    <row r="8" spans="1:11" x14ac:dyDescent="0.2">
      <c r="B8" s="190" t="s">
        <v>40</v>
      </c>
      <c r="C8" s="190" t="s">
        <v>0</v>
      </c>
      <c r="D8" s="190">
        <v>2018</v>
      </c>
      <c r="E8" s="190" t="s">
        <v>40</v>
      </c>
      <c r="F8" s="292">
        <v>4.0931184479757965E-2</v>
      </c>
      <c r="G8" s="292">
        <v>6.2933926924759451E-2</v>
      </c>
      <c r="I8" s="190" t="s">
        <v>1</v>
      </c>
      <c r="J8" s="292">
        <v>4.1908600566468536E-2</v>
      </c>
      <c r="K8" s="292">
        <v>7.8838823001645075E-2</v>
      </c>
    </row>
    <row r="9" spans="1:11" x14ac:dyDescent="0.2">
      <c r="B9" s="190" t="s">
        <v>41</v>
      </c>
      <c r="C9" s="190" t="s">
        <v>0</v>
      </c>
      <c r="E9" s="190" t="s">
        <v>41</v>
      </c>
      <c r="F9" s="292">
        <v>3.9811552292802158E-2</v>
      </c>
      <c r="G9" s="292">
        <v>6.3015362514989418E-2</v>
      </c>
      <c r="I9" s="190" t="s">
        <v>1</v>
      </c>
      <c r="J9" s="292">
        <v>4.045763443320028E-2</v>
      </c>
      <c r="K9" s="292">
        <v>7.9049442966268535E-2</v>
      </c>
    </row>
    <row r="10" spans="1:11" x14ac:dyDescent="0.2">
      <c r="B10" s="190" t="s">
        <v>42</v>
      </c>
      <c r="C10" s="190" t="s">
        <v>0</v>
      </c>
      <c r="E10" s="190" t="s">
        <v>42</v>
      </c>
      <c r="F10" s="292">
        <v>4.1367840294514263E-2</v>
      </c>
      <c r="G10" s="292">
        <v>6.3163593117657624E-2</v>
      </c>
      <c r="I10" s="190" t="s">
        <v>1</v>
      </c>
      <c r="J10" s="292">
        <v>4.1670444039278311E-2</v>
      </c>
      <c r="K10" s="292">
        <v>8.0009644694729959E-2</v>
      </c>
    </row>
    <row r="11" spans="1:11" x14ac:dyDescent="0.2">
      <c r="B11" s="190" t="s">
        <v>43</v>
      </c>
      <c r="C11" s="190" t="s">
        <v>0</v>
      </c>
      <c r="E11" s="190" t="s">
        <v>43</v>
      </c>
      <c r="F11" s="292">
        <v>3.9513563582854579E-2</v>
      </c>
      <c r="G11" s="292">
        <v>6.1674374640313716E-2</v>
      </c>
      <c r="I11" s="190" t="s">
        <v>1</v>
      </c>
      <c r="J11" s="292">
        <v>4.0039163836293974E-2</v>
      </c>
      <c r="K11" s="292">
        <v>7.946316528403452E-2</v>
      </c>
    </row>
    <row r="12" spans="1:11" x14ac:dyDescent="0.2">
      <c r="B12" s="190" t="s">
        <v>44</v>
      </c>
      <c r="C12" s="190" t="s">
        <v>0</v>
      </c>
      <c r="E12" s="190" t="s">
        <v>44</v>
      </c>
      <c r="F12" s="292">
        <v>4.0323165159157653E-2</v>
      </c>
      <c r="G12" s="292">
        <v>6.0937207055575426E-2</v>
      </c>
      <c r="I12" s="190" t="s">
        <v>1</v>
      </c>
      <c r="J12" s="292">
        <v>4.1084838036470894E-2</v>
      </c>
      <c r="K12" s="292">
        <v>7.8645026380104857E-2</v>
      </c>
    </row>
    <row r="13" spans="1:11" x14ac:dyDescent="0.2">
      <c r="B13" s="190" t="s">
        <v>45</v>
      </c>
      <c r="C13" s="190" t="s">
        <v>0</v>
      </c>
      <c r="E13" s="190" t="s">
        <v>45</v>
      </c>
      <c r="F13" s="292">
        <v>3.6934377492993428E-2</v>
      </c>
      <c r="G13" s="292">
        <v>6.0412996245941576E-2</v>
      </c>
      <c r="I13" s="190" t="s">
        <v>1</v>
      </c>
      <c r="J13" s="292">
        <v>3.7251339258620939E-2</v>
      </c>
      <c r="K13" s="292">
        <v>7.7700474291856975E-2</v>
      </c>
    </row>
    <row r="14" spans="1:11" x14ac:dyDescent="0.2">
      <c r="B14" s="190" t="s">
        <v>46</v>
      </c>
      <c r="C14" s="190" t="s">
        <v>0</v>
      </c>
      <c r="E14" s="190" t="s">
        <v>46</v>
      </c>
      <c r="F14" s="292">
        <v>3.9542317218209756E-2</v>
      </c>
      <c r="G14" s="292">
        <v>6.110643883657349E-2</v>
      </c>
      <c r="I14" s="190" t="s">
        <v>1</v>
      </c>
      <c r="J14" s="292">
        <v>3.9485004622921302E-2</v>
      </c>
      <c r="K14" s="292">
        <v>7.7557381471072398E-2</v>
      </c>
    </row>
    <row r="15" spans="1:11" x14ac:dyDescent="0.2">
      <c r="B15" s="190" t="s">
        <v>47</v>
      </c>
      <c r="C15" s="190" t="s">
        <v>0</v>
      </c>
      <c r="E15" s="190" t="s">
        <v>47</v>
      </c>
      <c r="F15" s="292">
        <v>3.5271643516572332E-2</v>
      </c>
      <c r="G15" s="292">
        <v>6.0590792341586965E-2</v>
      </c>
      <c r="I15" s="190" t="s">
        <v>1</v>
      </c>
      <c r="J15" s="292">
        <v>3.5052231531424317E-2</v>
      </c>
      <c r="K15" s="292">
        <v>7.6611551239286521E-2</v>
      </c>
    </row>
    <row r="16" spans="1:11" x14ac:dyDescent="0.2">
      <c r="B16" s="190" t="s">
        <v>48</v>
      </c>
      <c r="C16" s="190" t="s">
        <v>0</v>
      </c>
      <c r="E16" s="190" t="s">
        <v>48</v>
      </c>
      <c r="F16" s="292">
        <v>3.6834607150578243E-2</v>
      </c>
      <c r="G16" s="292">
        <v>6.0016125293587137E-2</v>
      </c>
      <c r="I16" s="190" t="s">
        <v>1</v>
      </c>
      <c r="J16" s="292">
        <v>3.6959832375328759E-2</v>
      </c>
      <c r="K16" s="292">
        <v>7.6277738996861924E-2</v>
      </c>
    </row>
    <row r="17" spans="2:11" x14ac:dyDescent="0.2">
      <c r="B17" s="190" t="s">
        <v>49</v>
      </c>
      <c r="C17" s="190" t="s">
        <v>0</v>
      </c>
      <c r="E17" s="190" t="s">
        <v>49</v>
      </c>
      <c r="F17" s="292">
        <v>3.4141755901481219E-2</v>
      </c>
      <c r="G17" s="292">
        <v>5.980075068103944E-2</v>
      </c>
      <c r="I17" s="190" t="s">
        <v>1</v>
      </c>
      <c r="J17" s="292">
        <v>3.3415183491260964E-2</v>
      </c>
      <c r="K17" s="292">
        <v>7.6164106746489699E-2</v>
      </c>
    </row>
    <row r="18" spans="2:11" x14ac:dyDescent="0.2">
      <c r="B18" s="190" t="s">
        <v>50</v>
      </c>
      <c r="C18" s="190" t="s">
        <v>0</v>
      </c>
      <c r="E18" s="190" t="s">
        <v>50</v>
      </c>
      <c r="F18" s="292">
        <v>3.2809290968900451E-2</v>
      </c>
      <c r="G18" s="292">
        <v>5.9423014585093296E-2</v>
      </c>
      <c r="I18" s="190" t="s">
        <v>1</v>
      </c>
      <c r="J18" s="292">
        <v>3.269898032993105E-2</v>
      </c>
      <c r="K18" s="292">
        <v>7.5975510609979188E-2</v>
      </c>
    </row>
    <row r="19" spans="2:11" x14ac:dyDescent="0.2">
      <c r="B19" s="190" t="s">
        <v>51</v>
      </c>
      <c r="C19" s="190" t="s">
        <v>0</v>
      </c>
      <c r="E19" s="190" t="s">
        <v>51</v>
      </c>
      <c r="F19" s="292">
        <v>3.0138593845821567E-2</v>
      </c>
      <c r="G19" s="292">
        <v>6.0247070229374089E-2</v>
      </c>
      <c r="I19" s="190" t="s">
        <v>1</v>
      </c>
      <c r="J19" s="292">
        <v>2.9485438912324746E-2</v>
      </c>
      <c r="K19" s="292">
        <v>7.5783729081586121E-2</v>
      </c>
    </row>
    <row r="20" spans="2:11" x14ac:dyDescent="0.2">
      <c r="B20" s="190" t="s">
        <v>40</v>
      </c>
      <c r="C20" s="190" t="s">
        <v>0</v>
      </c>
      <c r="D20" s="190">
        <v>2019</v>
      </c>
      <c r="E20" s="190" t="s">
        <v>40</v>
      </c>
      <c r="F20" s="292">
        <v>3.8651452390359761E-2</v>
      </c>
      <c r="G20" s="292">
        <v>6.1684620541800628E-2</v>
      </c>
      <c r="I20" s="190" t="s">
        <v>1</v>
      </c>
      <c r="J20" s="292">
        <v>3.8346023777673439E-2</v>
      </c>
      <c r="K20" s="292">
        <v>7.699560077352445E-2</v>
      </c>
    </row>
    <row r="21" spans="2:11" x14ac:dyDescent="0.2">
      <c r="B21" s="190" t="s">
        <v>41</v>
      </c>
      <c r="C21" s="190" t="s">
        <v>0</v>
      </c>
      <c r="E21" s="190" t="s">
        <v>41</v>
      </c>
      <c r="F21" s="292">
        <v>3.3613438585584417E-2</v>
      </c>
      <c r="G21" s="292">
        <v>6.202403856519241E-2</v>
      </c>
      <c r="I21" s="190" t="s">
        <v>1</v>
      </c>
      <c r="J21" s="292">
        <v>3.3177910565851919E-2</v>
      </c>
      <c r="K21" s="292">
        <v>7.6914850574331672E-2</v>
      </c>
    </row>
    <row r="22" spans="2:11" x14ac:dyDescent="0.2">
      <c r="B22" s="190" t="s">
        <v>42</v>
      </c>
      <c r="C22" s="190" t="s">
        <v>0</v>
      </c>
      <c r="E22" s="190" t="s">
        <v>42</v>
      </c>
      <c r="F22" s="292">
        <v>3.5476956093233307E-2</v>
      </c>
      <c r="G22" s="292">
        <v>6.2566353255355076E-2</v>
      </c>
      <c r="I22" s="190" t="s">
        <v>1</v>
      </c>
      <c r="J22" s="292">
        <v>3.4425613970336465E-2</v>
      </c>
      <c r="K22" s="292">
        <v>7.7220714023111106E-2</v>
      </c>
    </row>
    <row r="23" spans="2:11" x14ac:dyDescent="0.2">
      <c r="B23" s="190" t="s">
        <v>43</v>
      </c>
      <c r="C23" s="190" t="s">
        <v>0</v>
      </c>
      <c r="E23" s="190" t="s">
        <v>43</v>
      </c>
      <c r="F23" s="292">
        <v>3.3674163585528813E-2</v>
      </c>
      <c r="G23" s="292">
        <v>6.1446917608619429E-2</v>
      </c>
      <c r="I23" s="190" t="s">
        <v>1</v>
      </c>
      <c r="J23" s="292">
        <v>3.233458188127282E-2</v>
      </c>
      <c r="K23" s="292">
        <v>7.7188017406474463E-2</v>
      </c>
    </row>
    <row r="24" spans="2:11" x14ac:dyDescent="0.2">
      <c r="B24" s="190" t="s">
        <v>44</v>
      </c>
      <c r="C24" s="190" t="s">
        <v>0</v>
      </c>
      <c r="E24" s="190" t="s">
        <v>44</v>
      </c>
      <c r="F24" s="292">
        <v>3.6569421704101643E-2</v>
      </c>
      <c r="G24" s="292">
        <v>6.2770041613867067E-2</v>
      </c>
      <c r="I24" s="190" t="s">
        <v>1</v>
      </c>
      <c r="J24" s="292">
        <v>3.4555412576495921E-2</v>
      </c>
      <c r="K24" s="292">
        <v>7.8254181047467647E-2</v>
      </c>
    </row>
    <row r="25" spans="2:11" x14ac:dyDescent="0.2">
      <c r="B25" s="190" t="s">
        <v>45</v>
      </c>
      <c r="C25" s="190" t="s">
        <v>0</v>
      </c>
      <c r="E25" s="190" t="s">
        <v>45</v>
      </c>
      <c r="F25" s="292">
        <v>3.4624249404285178E-2</v>
      </c>
      <c r="G25" s="292">
        <v>6.3450441874328536E-2</v>
      </c>
      <c r="I25" s="190" t="s">
        <v>1</v>
      </c>
      <c r="J25" s="292">
        <v>3.3133171722488496E-2</v>
      </c>
      <c r="K25" s="292">
        <v>7.8186505196954373E-2</v>
      </c>
    </row>
    <row r="26" spans="2:11" x14ac:dyDescent="0.2">
      <c r="B26" s="190" t="s">
        <v>46</v>
      </c>
      <c r="C26" s="190" t="s">
        <v>0</v>
      </c>
      <c r="E26" s="190" t="s">
        <v>46</v>
      </c>
      <c r="F26" s="292">
        <v>3.8245710236100627E-2</v>
      </c>
      <c r="G26" s="292">
        <v>6.4298340886633873E-2</v>
      </c>
      <c r="I26" s="190" t="s">
        <v>1</v>
      </c>
      <c r="J26" s="292">
        <v>3.6442472099498392E-2</v>
      </c>
      <c r="K26" s="292">
        <v>7.8440036039788705E-2</v>
      </c>
    </row>
    <row r="27" spans="2:11" x14ac:dyDescent="0.2">
      <c r="B27" s="190" t="s">
        <v>47</v>
      </c>
      <c r="C27" s="190" t="s">
        <v>0</v>
      </c>
      <c r="E27" s="190" t="s">
        <v>47</v>
      </c>
      <c r="F27" s="292">
        <v>3.7596605911798045E-2</v>
      </c>
      <c r="G27" s="292">
        <v>6.5141205451279743E-2</v>
      </c>
      <c r="I27" s="190" t="s">
        <v>1</v>
      </c>
      <c r="J27" s="292">
        <v>3.5708040014824707E-2</v>
      </c>
      <c r="K27" s="292">
        <v>7.8821348570396299E-2</v>
      </c>
    </row>
    <row r="28" spans="2:11" x14ac:dyDescent="0.2">
      <c r="B28" s="190" t="s">
        <v>48</v>
      </c>
      <c r="C28" s="190" t="s">
        <v>0</v>
      </c>
      <c r="E28" s="190" t="s">
        <v>48</v>
      </c>
      <c r="F28" s="292">
        <v>3.9761456518229335E-2</v>
      </c>
      <c r="G28" s="292">
        <v>6.7480420346656203E-2</v>
      </c>
      <c r="I28" s="190" t="s">
        <v>1</v>
      </c>
      <c r="J28" s="292">
        <v>3.8629680895040666E-2</v>
      </c>
      <c r="K28" s="292">
        <v>8.0757780900566484E-2</v>
      </c>
    </row>
    <row r="29" spans="2:11" x14ac:dyDescent="0.2">
      <c r="B29" s="190" t="s">
        <v>49</v>
      </c>
      <c r="C29" s="190" t="s">
        <v>0</v>
      </c>
      <c r="E29" s="190" t="s">
        <v>49</v>
      </c>
      <c r="F29" s="292">
        <v>3.6136716644600365E-2</v>
      </c>
      <c r="G29" s="292">
        <v>7.1638299820573584E-2</v>
      </c>
      <c r="I29" s="190" t="s">
        <v>1</v>
      </c>
      <c r="J29" s="292">
        <v>3.6132368843057261E-2</v>
      </c>
      <c r="K29" s="292">
        <v>8.5576751265161913E-2</v>
      </c>
    </row>
    <row r="30" spans="2:11" x14ac:dyDescent="0.2">
      <c r="B30" s="190" t="s">
        <v>50</v>
      </c>
      <c r="C30" s="190" t="s">
        <v>0</v>
      </c>
      <c r="E30" s="190" t="s">
        <v>50</v>
      </c>
      <c r="F30" s="292">
        <v>4.970618679522773E-2</v>
      </c>
      <c r="G30" s="292">
        <v>7.7184710587249322E-2</v>
      </c>
      <c r="I30" s="190" t="s">
        <v>1</v>
      </c>
      <c r="J30" s="292">
        <v>4.7941964336866309E-2</v>
      </c>
      <c r="K30" s="292">
        <v>9.2256082538805212E-2</v>
      </c>
    </row>
    <row r="31" spans="2:11" x14ac:dyDescent="0.2">
      <c r="B31" s="190" t="s">
        <v>51</v>
      </c>
      <c r="C31" s="190" t="s">
        <v>0</v>
      </c>
      <c r="E31" s="190" t="s">
        <v>51</v>
      </c>
      <c r="F31" s="292">
        <v>3.8872545902774717E-2</v>
      </c>
      <c r="G31" s="292">
        <v>9.7835689908061033E-2</v>
      </c>
      <c r="I31" s="190" t="s">
        <v>1</v>
      </c>
      <c r="J31" s="292">
        <v>3.7390053101261096E-2</v>
      </c>
      <c r="K31" s="292">
        <v>0.11689497138863619</v>
      </c>
    </row>
    <row r="32" spans="2:11" x14ac:dyDescent="0.2">
      <c r="B32" s="190" t="s">
        <v>40</v>
      </c>
      <c r="C32" s="190" t="s">
        <v>0</v>
      </c>
      <c r="D32" s="190">
        <v>2020</v>
      </c>
      <c r="E32" s="190" t="s">
        <v>40</v>
      </c>
      <c r="F32" s="292">
        <v>4.685005625796277E-2</v>
      </c>
      <c r="G32" s="292">
        <v>0.10703821064883803</v>
      </c>
      <c r="I32" s="190" t="s">
        <v>1</v>
      </c>
      <c r="J32" s="292">
        <v>4.4919010750206032E-2</v>
      </c>
      <c r="K32" s="292">
        <v>0.12760889315478124</v>
      </c>
    </row>
    <row r="33" spans="2:11" x14ac:dyDescent="0.2">
      <c r="B33" s="190" t="s">
        <v>41</v>
      </c>
      <c r="C33" s="190" t="s">
        <v>0</v>
      </c>
      <c r="E33" s="190" t="s">
        <v>41</v>
      </c>
      <c r="F33" s="292">
        <v>4.1815207584014039E-2</v>
      </c>
      <c r="G33" s="292">
        <v>0.11212391642062181</v>
      </c>
      <c r="I33" s="190" t="s">
        <v>1</v>
      </c>
      <c r="J33" s="292">
        <v>4.0529445304394437E-2</v>
      </c>
      <c r="K33" s="292">
        <v>0.1339019421336026</v>
      </c>
    </row>
    <row r="34" spans="2:11" x14ac:dyDescent="0.2">
      <c r="B34" s="190" t="s">
        <v>42</v>
      </c>
      <c r="C34" s="190" t="s">
        <v>0</v>
      </c>
      <c r="E34" s="190" t="s">
        <v>42</v>
      </c>
      <c r="F34" s="292">
        <v>3.937618872108975E-2</v>
      </c>
      <c r="G34" s="292">
        <v>0.11536050731019142</v>
      </c>
      <c r="I34" s="190" t="s">
        <v>1</v>
      </c>
      <c r="J34" s="292">
        <v>3.7854973297316206E-2</v>
      </c>
      <c r="K34" s="292">
        <v>0.13788089784138308</v>
      </c>
    </row>
    <row r="35" spans="2:11" x14ac:dyDescent="0.2">
      <c r="B35" s="190" t="s">
        <v>43</v>
      </c>
      <c r="C35" s="190" t="s">
        <v>0</v>
      </c>
      <c r="E35" s="190" t="s">
        <v>43</v>
      </c>
      <c r="F35" s="292">
        <v>4.3349119138567302E-2</v>
      </c>
      <c r="G35" s="292">
        <v>0.11940737063929616</v>
      </c>
      <c r="I35" s="190" t="s">
        <v>1</v>
      </c>
      <c r="J35" s="292">
        <v>4.4668014207687359E-2</v>
      </c>
      <c r="K35" s="292">
        <v>0.14285723981673676</v>
      </c>
    </row>
    <row r="36" spans="2:11" x14ac:dyDescent="0.2">
      <c r="B36" s="190" t="s">
        <v>44</v>
      </c>
      <c r="C36" s="190" t="s">
        <v>0</v>
      </c>
      <c r="E36" s="190" t="s">
        <v>44</v>
      </c>
      <c r="F36" s="292">
        <v>6.3526464902228505E-2</v>
      </c>
      <c r="G36" s="292">
        <v>0.12229239777500057</v>
      </c>
      <c r="I36" s="190" t="s">
        <v>1</v>
      </c>
      <c r="J36" s="292">
        <v>6.4602585520551217E-2</v>
      </c>
      <c r="K36" s="292">
        <v>0.14630507796333814</v>
      </c>
    </row>
    <row r="37" spans="2:11" x14ac:dyDescent="0.2">
      <c r="B37" s="190" t="s">
        <v>45</v>
      </c>
      <c r="C37" s="190" t="s">
        <v>0</v>
      </c>
      <c r="E37" s="190" t="s">
        <v>45</v>
      </c>
      <c r="F37" s="292">
        <v>5.0601103397093367E-2</v>
      </c>
      <c r="G37" s="292">
        <v>0.12493221195745094</v>
      </c>
      <c r="I37" s="190" t="s">
        <v>1</v>
      </c>
      <c r="J37" s="292">
        <v>5.3601777782284497E-2</v>
      </c>
      <c r="K37" s="292">
        <v>0.14928476222702736</v>
      </c>
    </row>
    <row r="38" spans="2:11" x14ac:dyDescent="0.2">
      <c r="B38" s="190" t="s">
        <v>46</v>
      </c>
      <c r="C38" s="190" t="s">
        <v>0</v>
      </c>
      <c r="E38" s="190" t="s">
        <v>46</v>
      </c>
      <c r="F38" s="292">
        <v>5.8049707239328681E-2</v>
      </c>
      <c r="G38" s="292">
        <v>0.12585438445376496</v>
      </c>
      <c r="I38" s="190" t="s">
        <v>1</v>
      </c>
      <c r="J38" s="292">
        <v>5.8574803340557063E-2</v>
      </c>
      <c r="K38" s="292">
        <v>0.15113912866114548</v>
      </c>
    </row>
    <row r="39" spans="2:11" x14ac:dyDescent="0.2">
      <c r="B39" s="190" t="s">
        <v>47</v>
      </c>
      <c r="C39" s="190" t="s">
        <v>0</v>
      </c>
      <c r="E39" s="190" t="s">
        <v>47</v>
      </c>
      <c r="F39" s="292">
        <v>3.9415393279741792E-2</v>
      </c>
      <c r="G39" s="292">
        <v>0.12716774317970189</v>
      </c>
      <c r="I39" s="190" t="s">
        <v>1</v>
      </c>
      <c r="J39" s="292">
        <v>4.0085754659612345E-2</v>
      </c>
      <c r="K39" s="292">
        <v>0.15287797197849309</v>
      </c>
    </row>
    <row r="40" spans="2:11" x14ac:dyDescent="0.2">
      <c r="B40" s="190" t="s">
        <v>48</v>
      </c>
      <c r="C40" s="190" t="s">
        <v>0</v>
      </c>
      <c r="E40" s="190" t="s">
        <v>48</v>
      </c>
      <c r="F40" s="292">
        <v>5.3295790511521904E-2</v>
      </c>
      <c r="G40" s="292">
        <v>0.12837884802016086</v>
      </c>
      <c r="I40" s="190" t="s">
        <v>1</v>
      </c>
      <c r="J40" s="292">
        <v>5.4417987253325945E-2</v>
      </c>
      <c r="K40" s="292">
        <v>0.15418725384274212</v>
      </c>
    </row>
    <row r="41" spans="2:11" x14ac:dyDescent="0.2">
      <c r="B41" s="190" t="s">
        <v>49</v>
      </c>
      <c r="C41" s="190" t="s">
        <v>0</v>
      </c>
      <c r="E41" s="190" t="s">
        <v>49</v>
      </c>
      <c r="F41" s="292">
        <v>3.7493826706857615E-2</v>
      </c>
      <c r="G41" s="292">
        <v>0.12999483922141555</v>
      </c>
      <c r="I41" s="190" t="s">
        <v>1</v>
      </c>
      <c r="J41" s="292">
        <v>3.9015694609885562E-2</v>
      </c>
      <c r="K41" s="292">
        <v>0.15624547182727491</v>
      </c>
    </row>
  </sheetData>
  <mergeCells count="1">
    <mergeCell ref="H1:I1"/>
  </mergeCells>
  <hyperlinks>
    <hyperlink ref="H1:I1" location="Index!A1" display="Regresar al Índice" xr:uid="{FEF576B4-1B2C-44D1-BCD6-1B68E10C103E}"/>
  </hyperlinks>
  <pageMargins left="0.7" right="0.7" top="0.75" bottom="0.75" header="0.3" footer="0.3"/>
  <pageSetup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8377-3A5A-4C60-BEFC-49A3D0174FE8}">
  <sheetPr codeName="Sheet3"/>
  <dimension ref="A1:I38"/>
  <sheetViews>
    <sheetView zoomScaleNormal="100" workbookViewId="0">
      <selection activeCell="B3" sqref="B3"/>
    </sheetView>
  </sheetViews>
  <sheetFormatPr baseColWidth="10" defaultColWidth="9.140625" defaultRowHeight="12.75" x14ac:dyDescent="0.2"/>
  <cols>
    <col min="1" max="16384" width="9.140625" style="190"/>
  </cols>
  <sheetData>
    <row r="1" spans="1:9" ht="15" x14ac:dyDescent="0.25">
      <c r="A1" s="12" t="s">
        <v>935</v>
      </c>
      <c r="H1" s="525" t="s">
        <v>39</v>
      </c>
      <c r="I1" s="525"/>
    </row>
    <row r="6" spans="1:9" x14ac:dyDescent="0.2">
      <c r="A6" s="206" t="s">
        <v>28</v>
      </c>
      <c r="B6" s="207">
        <v>0.18833125800804865</v>
      </c>
    </row>
    <row r="7" spans="1:9" x14ac:dyDescent="0.2">
      <c r="A7" s="208" t="s">
        <v>27</v>
      </c>
      <c r="B7" s="209">
        <v>0.16135933477453557</v>
      </c>
    </row>
    <row r="8" spans="1:9" x14ac:dyDescent="0.2">
      <c r="A8" s="208" t="s">
        <v>29</v>
      </c>
      <c r="B8" s="209">
        <v>0.154191882019409</v>
      </c>
    </row>
    <row r="9" spans="1:9" x14ac:dyDescent="0.2">
      <c r="A9" s="208" t="s">
        <v>31</v>
      </c>
      <c r="B9" s="209">
        <v>0.14588467460162355</v>
      </c>
    </row>
    <row r="10" spans="1:9" x14ac:dyDescent="0.2">
      <c r="A10" s="208" t="s">
        <v>15</v>
      </c>
      <c r="B10" s="209">
        <v>0.14244056219624326</v>
      </c>
    </row>
    <row r="11" spans="1:9" x14ac:dyDescent="0.2">
      <c r="A11" s="208" t="s">
        <v>9</v>
      </c>
      <c r="B11" s="209">
        <v>0.13868318058844173</v>
      </c>
    </row>
    <row r="12" spans="1:9" x14ac:dyDescent="0.2">
      <c r="A12" s="208" t="s">
        <v>52</v>
      </c>
      <c r="B12" s="209">
        <v>0.13468337341264819</v>
      </c>
    </row>
    <row r="13" spans="1:9" x14ac:dyDescent="0.2">
      <c r="A13" s="208" t="s">
        <v>21</v>
      </c>
      <c r="B13" s="209">
        <v>0.13008789145831556</v>
      </c>
    </row>
    <row r="14" spans="1:9" x14ac:dyDescent="0.2">
      <c r="A14" s="208" t="s">
        <v>4</v>
      </c>
      <c r="B14" s="209">
        <v>0.12943499261569077</v>
      </c>
    </row>
    <row r="15" spans="1:9" x14ac:dyDescent="0.2">
      <c r="A15" s="208" t="s">
        <v>12</v>
      </c>
      <c r="B15" s="209">
        <v>0.1268012899080167</v>
      </c>
    </row>
    <row r="16" spans="1:9" x14ac:dyDescent="0.2">
      <c r="A16" s="208" t="s">
        <v>10</v>
      </c>
      <c r="B16" s="209">
        <v>0.1252597888436279</v>
      </c>
    </row>
    <row r="17" spans="1:2" x14ac:dyDescent="0.2">
      <c r="A17" s="208" t="s">
        <v>26</v>
      </c>
      <c r="B17" s="209">
        <v>0.12413202754985386</v>
      </c>
    </row>
    <row r="18" spans="1:2" x14ac:dyDescent="0.2">
      <c r="A18" s="208" t="s">
        <v>6</v>
      </c>
      <c r="B18" s="209">
        <v>0.12412979351032448</v>
      </c>
    </row>
    <row r="19" spans="1:2" x14ac:dyDescent="0.2">
      <c r="A19" s="208" t="s">
        <v>18</v>
      </c>
      <c r="B19" s="209">
        <v>0.12315522811258048</v>
      </c>
    </row>
    <row r="20" spans="1:2" x14ac:dyDescent="0.2">
      <c r="A20" s="208" t="s">
        <v>30</v>
      </c>
      <c r="B20" s="209">
        <v>0.12288560779816514</v>
      </c>
    </row>
    <row r="21" spans="1:2" x14ac:dyDescent="0.2">
      <c r="A21" s="210" t="s">
        <v>1</v>
      </c>
      <c r="B21" s="211">
        <v>0.11977153482935839</v>
      </c>
    </row>
    <row r="22" spans="1:2" x14ac:dyDescent="0.2">
      <c r="A22" s="208" t="s">
        <v>5</v>
      </c>
      <c r="B22" s="209">
        <v>0.11902467946342549</v>
      </c>
    </row>
    <row r="23" spans="1:2" x14ac:dyDescent="0.2">
      <c r="A23" s="208" t="s">
        <v>32</v>
      </c>
      <c r="B23" s="209">
        <v>0.11714347932602009</v>
      </c>
    </row>
    <row r="24" spans="1:2" x14ac:dyDescent="0.2">
      <c r="A24" s="208" t="s">
        <v>24</v>
      </c>
      <c r="B24" s="209">
        <v>0.11710618319848166</v>
      </c>
    </row>
    <row r="25" spans="1:2" x14ac:dyDescent="0.2">
      <c r="A25" s="208" t="s">
        <v>8</v>
      </c>
      <c r="B25" s="209">
        <v>0.11626357380087247</v>
      </c>
    </row>
    <row r="26" spans="1:2" x14ac:dyDescent="0.2">
      <c r="A26" s="208" t="s">
        <v>20</v>
      </c>
      <c r="B26" s="209">
        <v>0.11244959803651482</v>
      </c>
    </row>
    <row r="27" spans="1:2" x14ac:dyDescent="0.2">
      <c r="A27" s="208" t="s">
        <v>7</v>
      </c>
      <c r="B27" s="209">
        <v>0.11228406909788867</v>
      </c>
    </row>
    <row r="28" spans="1:2" x14ac:dyDescent="0.2">
      <c r="A28" s="208" t="s">
        <v>16</v>
      </c>
      <c r="B28" s="209">
        <v>0.11126214758850654</v>
      </c>
    </row>
    <row r="29" spans="1:2" x14ac:dyDescent="0.2">
      <c r="A29" s="208" t="s">
        <v>11</v>
      </c>
      <c r="B29" s="209">
        <v>0.10943031863533956</v>
      </c>
    </row>
    <row r="30" spans="1:2" x14ac:dyDescent="0.2">
      <c r="A30" s="208" t="s">
        <v>22</v>
      </c>
      <c r="B30" s="209">
        <v>0.10814144447028806</v>
      </c>
    </row>
    <row r="31" spans="1:2" x14ac:dyDescent="0.2">
      <c r="A31" s="208" t="s">
        <v>17</v>
      </c>
      <c r="B31" s="209">
        <v>0.10326675678821139</v>
      </c>
    </row>
    <row r="32" spans="1:2" x14ac:dyDescent="0.2">
      <c r="A32" s="208" t="s">
        <v>19</v>
      </c>
      <c r="B32" s="209">
        <v>9.9941012892896267E-2</v>
      </c>
    </row>
    <row r="33" spans="1:2" x14ac:dyDescent="0.2">
      <c r="A33" s="208" t="s">
        <v>14</v>
      </c>
      <c r="B33" s="209">
        <v>9.918529276327441E-2</v>
      </c>
    </row>
    <row r="34" spans="1:2" x14ac:dyDescent="0.2">
      <c r="A34" s="208" t="s">
        <v>0</v>
      </c>
      <c r="B34" s="209">
        <v>9.899936635907329E-2</v>
      </c>
    </row>
    <row r="35" spans="1:2" x14ac:dyDescent="0.2">
      <c r="A35" s="208" t="s">
        <v>23</v>
      </c>
      <c r="B35" s="209">
        <v>8.7603063505441753E-2</v>
      </c>
    </row>
    <row r="36" spans="1:2" x14ac:dyDescent="0.2">
      <c r="A36" s="208" t="s">
        <v>3</v>
      </c>
      <c r="B36" s="209">
        <v>8.245620701447734E-2</v>
      </c>
    </row>
    <row r="37" spans="1:2" x14ac:dyDescent="0.2">
      <c r="A37" s="208" t="s">
        <v>33</v>
      </c>
      <c r="B37" s="209">
        <v>7.6682796937808842E-2</v>
      </c>
    </row>
    <row r="38" spans="1:2" x14ac:dyDescent="0.2">
      <c r="A38" s="212" t="s">
        <v>25</v>
      </c>
      <c r="B38" s="213">
        <v>7.3146511190520971E-2</v>
      </c>
    </row>
  </sheetData>
  <mergeCells count="1">
    <mergeCell ref="H1:I1"/>
  </mergeCells>
  <hyperlinks>
    <hyperlink ref="H1:I1" location="Index!A1" display="Regresar al Índice" xr:uid="{8011306C-55DE-4C18-8B38-4E82AB01DCC2}"/>
  </hyperlinks>
  <pageMargins left="0.7" right="0.7" top="0.75" bottom="0.75" header="0.3" footer="0.3"/>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4A37-CA50-4C16-98B9-7DE9FD216E38}">
  <sheetPr codeName="Sheet5"/>
  <dimension ref="A1:I38"/>
  <sheetViews>
    <sheetView workbookViewId="0">
      <selection activeCell="B3" sqref="B3"/>
    </sheetView>
  </sheetViews>
  <sheetFormatPr baseColWidth="10" defaultColWidth="9.140625" defaultRowHeight="12.75" x14ac:dyDescent="0.2"/>
  <cols>
    <col min="1" max="16384" width="9.140625" style="190"/>
  </cols>
  <sheetData>
    <row r="1" spans="1:9" ht="15" x14ac:dyDescent="0.25">
      <c r="A1" s="12" t="s">
        <v>936</v>
      </c>
      <c r="H1" s="525" t="s">
        <v>39</v>
      </c>
      <c r="I1" s="525"/>
    </row>
    <row r="6" spans="1:9" x14ac:dyDescent="0.2">
      <c r="A6" s="206" t="s">
        <v>28</v>
      </c>
      <c r="B6" s="207">
        <v>0.24615090617894028</v>
      </c>
    </row>
    <row r="7" spans="1:9" x14ac:dyDescent="0.2">
      <c r="A7" s="208" t="s">
        <v>15</v>
      </c>
      <c r="B7" s="209">
        <v>0.20847151976623252</v>
      </c>
    </row>
    <row r="8" spans="1:9" x14ac:dyDescent="0.2">
      <c r="A8" s="208" t="s">
        <v>9</v>
      </c>
      <c r="B8" s="209">
        <v>0.20318738882570458</v>
      </c>
    </row>
    <row r="9" spans="1:9" x14ac:dyDescent="0.2">
      <c r="A9" s="208" t="s">
        <v>27</v>
      </c>
      <c r="B9" s="209">
        <v>0.20177506704645601</v>
      </c>
    </row>
    <row r="10" spans="1:9" x14ac:dyDescent="0.2">
      <c r="A10" s="208" t="s">
        <v>29</v>
      </c>
      <c r="B10" s="209">
        <v>0.19179864845550115</v>
      </c>
    </row>
    <row r="11" spans="1:9" x14ac:dyDescent="0.2">
      <c r="A11" s="208" t="s">
        <v>31</v>
      </c>
      <c r="B11" s="209">
        <v>0.19136687589324319</v>
      </c>
    </row>
    <row r="12" spans="1:9" x14ac:dyDescent="0.2">
      <c r="A12" s="208" t="s">
        <v>21</v>
      </c>
      <c r="B12" s="209">
        <v>0.183358921488536</v>
      </c>
    </row>
    <row r="13" spans="1:9" x14ac:dyDescent="0.2">
      <c r="A13" s="208" t="s">
        <v>52</v>
      </c>
      <c r="B13" s="209">
        <v>0.17974669886248276</v>
      </c>
    </row>
    <row r="14" spans="1:9" x14ac:dyDescent="0.2">
      <c r="A14" s="208" t="s">
        <v>18</v>
      </c>
      <c r="B14" s="209">
        <v>0.17864577516869004</v>
      </c>
    </row>
    <row r="15" spans="1:9" x14ac:dyDescent="0.2">
      <c r="A15" s="208" t="s">
        <v>6</v>
      </c>
      <c r="B15" s="209">
        <v>0.1737914235228209</v>
      </c>
    </row>
    <row r="16" spans="1:9" x14ac:dyDescent="0.2">
      <c r="A16" s="208" t="s">
        <v>30</v>
      </c>
      <c r="B16" s="209">
        <v>0.16478219618507126</v>
      </c>
    </row>
    <row r="17" spans="1:2" x14ac:dyDescent="0.2">
      <c r="A17" s="208" t="s">
        <v>26</v>
      </c>
      <c r="B17" s="209">
        <v>0.16191975244624754</v>
      </c>
    </row>
    <row r="18" spans="1:2" x14ac:dyDescent="0.2">
      <c r="A18" s="208" t="s">
        <v>4</v>
      </c>
      <c r="B18" s="209">
        <v>0.16129065268801704</v>
      </c>
    </row>
    <row r="19" spans="1:2" x14ac:dyDescent="0.2">
      <c r="A19" s="208" t="s">
        <v>5</v>
      </c>
      <c r="B19" s="209">
        <v>0.15996648030277527</v>
      </c>
    </row>
    <row r="20" spans="1:2" x14ac:dyDescent="0.2">
      <c r="A20" s="208" t="s">
        <v>12</v>
      </c>
      <c r="B20" s="209">
        <v>0.15680196344846051</v>
      </c>
    </row>
    <row r="21" spans="1:2" x14ac:dyDescent="0.2">
      <c r="A21" s="210" t="s">
        <v>1</v>
      </c>
      <c r="B21" s="211">
        <v>0.15624547182727491</v>
      </c>
    </row>
    <row r="22" spans="1:2" x14ac:dyDescent="0.2">
      <c r="A22" s="208" t="s">
        <v>10</v>
      </c>
      <c r="B22" s="209">
        <v>0.15400239311240654</v>
      </c>
    </row>
    <row r="23" spans="1:2" x14ac:dyDescent="0.2">
      <c r="A23" s="208" t="s">
        <v>32</v>
      </c>
      <c r="B23" s="209">
        <v>0.15302605286778209</v>
      </c>
    </row>
    <row r="24" spans="1:2" x14ac:dyDescent="0.2">
      <c r="A24" s="208" t="s">
        <v>24</v>
      </c>
      <c r="B24" s="209">
        <v>0.15103283212935803</v>
      </c>
    </row>
    <row r="25" spans="1:2" x14ac:dyDescent="0.2">
      <c r="A25" s="208" t="s">
        <v>22</v>
      </c>
      <c r="B25" s="209">
        <v>0.14750638623055823</v>
      </c>
    </row>
    <row r="26" spans="1:2" x14ac:dyDescent="0.2">
      <c r="A26" s="208" t="s">
        <v>16</v>
      </c>
      <c r="B26" s="209">
        <v>0.14639445196011625</v>
      </c>
    </row>
    <row r="27" spans="1:2" x14ac:dyDescent="0.2">
      <c r="A27" s="208" t="s">
        <v>7</v>
      </c>
      <c r="B27" s="209">
        <v>0.14554100290979433</v>
      </c>
    </row>
    <row r="28" spans="1:2" x14ac:dyDescent="0.2">
      <c r="A28" s="208" t="s">
        <v>11</v>
      </c>
      <c r="B28" s="209">
        <v>0.14533014947317374</v>
      </c>
    </row>
    <row r="29" spans="1:2" x14ac:dyDescent="0.2">
      <c r="A29" s="208" t="s">
        <v>8</v>
      </c>
      <c r="B29" s="209">
        <v>0.14488458619868652</v>
      </c>
    </row>
    <row r="30" spans="1:2" x14ac:dyDescent="0.2">
      <c r="A30" s="208" t="s">
        <v>20</v>
      </c>
      <c r="B30" s="209">
        <v>0.1415367741138267</v>
      </c>
    </row>
    <row r="31" spans="1:2" x14ac:dyDescent="0.2">
      <c r="A31" s="208" t="s">
        <v>17</v>
      </c>
      <c r="B31" s="209">
        <v>0.13900372033529435</v>
      </c>
    </row>
    <row r="32" spans="1:2" x14ac:dyDescent="0.2">
      <c r="A32" s="208" t="s">
        <v>19</v>
      </c>
      <c r="B32" s="209">
        <v>0.13463136992277377</v>
      </c>
    </row>
    <row r="33" spans="1:3" x14ac:dyDescent="0.2">
      <c r="A33" s="208" t="s">
        <v>0</v>
      </c>
      <c r="B33" s="209">
        <v>0.12999483922141555</v>
      </c>
    </row>
    <row r="34" spans="1:3" x14ac:dyDescent="0.2">
      <c r="A34" s="208" t="s">
        <v>14</v>
      </c>
      <c r="B34" s="209">
        <v>0.12690255804495423</v>
      </c>
    </row>
    <row r="35" spans="1:3" x14ac:dyDescent="0.2">
      <c r="A35" s="208" t="s">
        <v>23</v>
      </c>
      <c r="B35" s="209">
        <v>0.11981917688748672</v>
      </c>
    </row>
    <row r="36" spans="1:3" x14ac:dyDescent="0.2">
      <c r="A36" s="208" t="s">
        <v>3</v>
      </c>
      <c r="B36" s="209">
        <v>0.10560642965086521</v>
      </c>
    </row>
    <row r="37" spans="1:3" x14ac:dyDescent="0.2">
      <c r="A37" s="208" t="s">
        <v>33</v>
      </c>
      <c r="B37" s="209">
        <v>0.10230164318492557</v>
      </c>
    </row>
    <row r="38" spans="1:3" x14ac:dyDescent="0.2">
      <c r="A38" s="212" t="s">
        <v>25</v>
      </c>
      <c r="B38" s="213">
        <v>9.8479501832258634E-2</v>
      </c>
      <c r="C38" s="298"/>
    </row>
  </sheetData>
  <mergeCells count="1">
    <mergeCell ref="H1:I1"/>
  </mergeCells>
  <hyperlinks>
    <hyperlink ref="H1:I1" location="Index!A1" display="Regresar al Índice" xr:uid="{F30EB37B-EC6E-44F9-ACB9-E37405AD22EC}"/>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1A5F-DA9C-4BA7-8E3B-C2AF4A430F41}">
  <sheetPr codeName="Hoja16"/>
  <dimension ref="A1:J60"/>
  <sheetViews>
    <sheetView zoomScale="85" zoomScaleNormal="85" workbookViewId="0">
      <selection activeCell="B3" sqref="B3"/>
    </sheetView>
  </sheetViews>
  <sheetFormatPr baseColWidth="10" defaultRowHeight="12.75" x14ac:dyDescent="0.2"/>
  <cols>
    <col min="1" max="1" width="11.42578125" style="170"/>
    <col min="2" max="2" width="59.140625" style="170" customWidth="1"/>
    <col min="3" max="6" width="11.42578125" style="170"/>
    <col min="7" max="7" width="106.42578125" style="170" bestFit="1" customWidth="1"/>
    <col min="8" max="16384" width="11.42578125" style="170"/>
  </cols>
  <sheetData>
    <row r="1" spans="1:9" ht="15" x14ac:dyDescent="0.25">
      <c r="A1" s="12" t="s">
        <v>1025</v>
      </c>
      <c r="H1" s="525" t="s">
        <v>39</v>
      </c>
      <c r="I1" s="525"/>
    </row>
    <row r="2" spans="1:9" x14ac:dyDescent="0.2">
      <c r="A2" s="73" t="s">
        <v>1165</v>
      </c>
    </row>
    <row r="6" spans="1:9" x14ac:dyDescent="0.2">
      <c r="B6" s="76" t="s">
        <v>453</v>
      </c>
      <c r="C6" s="76" t="s">
        <v>709</v>
      </c>
      <c r="D6" s="76" t="s">
        <v>364</v>
      </c>
    </row>
    <row r="7" spans="1:9" ht="38.25" x14ac:dyDescent="0.2">
      <c r="A7" s="170">
        <v>1</v>
      </c>
      <c r="B7" s="179" t="str">
        <f>B35</f>
        <v>Fabricación de equipo de computación, comunicación, medición y de otros equipos, componentes y accesorios electrónicos</v>
      </c>
      <c r="C7" s="486">
        <f>C35/1000</f>
        <v>2572.4560000000001</v>
      </c>
      <c r="D7" s="487">
        <f t="shared" ref="D7:D30" si="0">C7/$C$33</f>
        <v>0.51814787317053912</v>
      </c>
    </row>
    <row r="8" spans="1:9" x14ac:dyDescent="0.2">
      <c r="A8" s="170">
        <v>2</v>
      </c>
      <c r="B8" s="179" t="str">
        <f t="shared" ref="B8:B32" si="1">B36</f>
        <v>Industria de las bebidas y el tabaco</v>
      </c>
      <c r="C8" s="488">
        <f t="shared" ref="C8:C30" si="2">C36/1000</f>
        <v>567.33500000000004</v>
      </c>
      <c r="D8" s="489">
        <f t="shared" si="0"/>
        <v>0.11427345059554285</v>
      </c>
    </row>
    <row r="9" spans="1:9" x14ac:dyDescent="0.2">
      <c r="A9" s="170">
        <v>3</v>
      </c>
      <c r="B9" s="179" t="str">
        <f t="shared" si="1"/>
        <v>Industria del plástico y del hule</v>
      </c>
      <c r="C9" s="486">
        <f t="shared" si="2"/>
        <v>539.57299999999998</v>
      </c>
      <c r="D9" s="487">
        <f t="shared" si="0"/>
        <v>0.1086815877007215</v>
      </c>
    </row>
    <row r="10" spans="1:9" x14ac:dyDescent="0.2">
      <c r="A10" s="170">
        <v>4</v>
      </c>
      <c r="B10" s="179" t="str">
        <f t="shared" si="1"/>
        <v>Fabricación de equipo de transporte</v>
      </c>
      <c r="C10" s="488">
        <f t="shared" si="2"/>
        <v>486.495</v>
      </c>
      <c r="D10" s="489">
        <f t="shared" si="0"/>
        <v>9.7990538830635548E-2</v>
      </c>
    </row>
    <row r="11" spans="1:9" x14ac:dyDescent="0.2">
      <c r="A11" s="170">
        <v>5</v>
      </c>
      <c r="B11" s="179" t="str">
        <f t="shared" si="1"/>
        <v>Industria alimentaria</v>
      </c>
      <c r="C11" s="486">
        <f t="shared" si="2"/>
        <v>212.81800000000001</v>
      </c>
      <c r="D11" s="487">
        <f t="shared" si="0"/>
        <v>4.2866114744978256E-2</v>
      </c>
    </row>
    <row r="12" spans="1:9" x14ac:dyDescent="0.2">
      <c r="A12" s="170">
        <v>6</v>
      </c>
      <c r="B12" s="179" t="str">
        <f t="shared" si="1"/>
        <v>Industria química</v>
      </c>
      <c r="C12" s="488">
        <f t="shared" si="2"/>
        <v>177.648</v>
      </c>
      <c r="D12" s="489">
        <f t="shared" si="0"/>
        <v>3.5782121588474172E-2</v>
      </c>
    </row>
    <row r="13" spans="1:9" x14ac:dyDescent="0.2">
      <c r="A13" s="170">
        <v>7</v>
      </c>
      <c r="B13" s="179" t="str">
        <f t="shared" si="1"/>
        <v>Agricultura</v>
      </c>
      <c r="C13" s="486">
        <f t="shared" si="2"/>
        <v>105.761</v>
      </c>
      <c r="D13" s="487">
        <f t="shared" si="0"/>
        <v>2.1302536258886208E-2</v>
      </c>
    </row>
    <row r="14" spans="1:9" x14ac:dyDescent="0.2">
      <c r="A14" s="170">
        <v>8</v>
      </c>
      <c r="B14" s="179" t="str">
        <f t="shared" si="1"/>
        <v>Fabricación de productos metálicos</v>
      </c>
      <c r="C14" s="488">
        <f t="shared" si="2"/>
        <v>86.299000000000007</v>
      </c>
      <c r="D14" s="489">
        <f t="shared" si="0"/>
        <v>1.7382471578423247E-2</v>
      </c>
    </row>
    <row r="15" spans="1:9" x14ac:dyDescent="0.2">
      <c r="A15" s="170">
        <v>9</v>
      </c>
      <c r="B15" s="179" t="str">
        <f t="shared" si="1"/>
        <v>Fabricación de productos a base de minerales no metálicos</v>
      </c>
      <c r="C15" s="486">
        <f t="shared" si="2"/>
        <v>42.661000000000001</v>
      </c>
      <c r="D15" s="487">
        <f t="shared" si="0"/>
        <v>8.5928414003304098E-3</v>
      </c>
    </row>
    <row r="16" spans="1:9" ht="25.5" x14ac:dyDescent="0.2">
      <c r="A16" s="170">
        <v>10</v>
      </c>
      <c r="B16" s="179" t="str">
        <f t="shared" si="1"/>
        <v>Fabricación de accesorios, aparatos eléctricos y equipo de generación de energía eléctrica</v>
      </c>
      <c r="C16" s="488">
        <f t="shared" si="2"/>
        <v>40.369999999999997</v>
      </c>
      <c r="D16" s="489">
        <f t="shared" si="0"/>
        <v>8.1313848088731787E-3</v>
      </c>
    </row>
    <row r="17" spans="1:4" x14ac:dyDescent="0.2">
      <c r="A17" s="170">
        <v>11</v>
      </c>
      <c r="B17" s="179" t="str">
        <f t="shared" si="1"/>
        <v>Industrias metálicas básicas</v>
      </c>
      <c r="C17" s="486">
        <f t="shared" si="2"/>
        <v>39.030999999999999</v>
      </c>
      <c r="D17" s="487">
        <f t="shared" si="0"/>
        <v>7.8616814583881353E-3</v>
      </c>
    </row>
    <row r="18" spans="1:4" x14ac:dyDescent="0.2">
      <c r="A18" s="170">
        <v>12</v>
      </c>
      <c r="B18" s="179" t="str">
        <f t="shared" si="1"/>
        <v>Otras industrias manufactureras</v>
      </c>
      <c r="C18" s="488">
        <f t="shared" si="2"/>
        <v>23.928999999999998</v>
      </c>
      <c r="D18" s="489">
        <f t="shared" si="0"/>
        <v>4.8198143941423398E-3</v>
      </c>
    </row>
    <row r="19" spans="1:4" ht="25.5" x14ac:dyDescent="0.2">
      <c r="A19" s="170">
        <v>13</v>
      </c>
      <c r="B19" s="179" t="str">
        <f t="shared" si="1"/>
        <v>Curtido y acabado de cuero y piel, y fabricación de productos de cuero, piel y materiales sucedáneos</v>
      </c>
      <c r="C19" s="486">
        <f t="shared" si="2"/>
        <v>19.690000000000001</v>
      </c>
      <c r="D19" s="487">
        <f t="shared" si="0"/>
        <v>3.9659887759899157E-3</v>
      </c>
    </row>
    <row r="20" spans="1:4" x14ac:dyDescent="0.2">
      <c r="A20" s="170">
        <v>14</v>
      </c>
      <c r="B20" s="179" t="str">
        <f t="shared" si="1"/>
        <v>Fabricación de maquinaria y equipo</v>
      </c>
      <c r="C20" s="488">
        <f t="shared" si="2"/>
        <v>15.522</v>
      </c>
      <c r="D20" s="489">
        <f t="shared" si="0"/>
        <v>3.1264640823217608E-3</v>
      </c>
    </row>
    <row r="21" spans="1:4" x14ac:dyDescent="0.2">
      <c r="A21" s="170">
        <v>15</v>
      </c>
      <c r="B21" s="179" t="str">
        <f t="shared" si="1"/>
        <v>Industria del papel</v>
      </c>
      <c r="C21" s="486">
        <f t="shared" si="2"/>
        <v>10.034000000000001</v>
      </c>
      <c r="D21" s="487">
        <f t="shared" si="0"/>
        <v>2.0210630461291422E-3</v>
      </c>
    </row>
    <row r="22" spans="1:4" x14ac:dyDescent="0.2">
      <c r="A22" s="170">
        <v>16</v>
      </c>
      <c r="B22" s="179" t="str">
        <f t="shared" si="1"/>
        <v>Fabricación de muebles, colchones y persianas</v>
      </c>
      <c r="C22" s="488">
        <f t="shared" si="2"/>
        <v>6.2789999999999999</v>
      </c>
      <c r="D22" s="489">
        <f t="shared" si="0"/>
        <v>1.2647254202356871E-3</v>
      </c>
    </row>
    <row r="23" spans="1:4" x14ac:dyDescent="0.2">
      <c r="A23" s="170">
        <v>17</v>
      </c>
      <c r="B23" s="179" t="str">
        <f t="shared" si="1"/>
        <v>Fabricación de productos textiles, excepto prendas de vestir</v>
      </c>
      <c r="C23" s="486">
        <f t="shared" si="2"/>
        <v>5.4210000000000003</v>
      </c>
      <c r="D23" s="487">
        <f t="shared" si="0"/>
        <v>1.0919057975947858E-3</v>
      </c>
    </row>
    <row r="24" spans="1:4" x14ac:dyDescent="0.2">
      <c r="A24" s="170">
        <v>18</v>
      </c>
      <c r="B24" s="179" t="str">
        <f t="shared" si="1"/>
        <v>Fabricación de insumos textiles y acabado de textiles</v>
      </c>
      <c r="C24" s="488">
        <f t="shared" si="2"/>
        <v>4.1529999999999996</v>
      </c>
      <c r="D24" s="489">
        <f t="shared" si="0"/>
        <v>8.3650337159401299E-4</v>
      </c>
    </row>
    <row r="25" spans="1:4" x14ac:dyDescent="0.2">
      <c r="A25" s="170">
        <v>19</v>
      </c>
      <c r="B25" s="179" t="str">
        <f t="shared" si="1"/>
        <v>Fabricación de productos derivados del petróleo y del carbón</v>
      </c>
      <c r="C25" s="486">
        <f t="shared" si="2"/>
        <v>3.33</v>
      </c>
      <c r="D25" s="487">
        <f t="shared" si="0"/>
        <v>6.707335004594423E-4</v>
      </c>
    </row>
    <row r="26" spans="1:4" x14ac:dyDescent="0.2">
      <c r="A26" s="170">
        <v>20</v>
      </c>
      <c r="B26" s="183" t="str">
        <f t="shared" si="1"/>
        <v>Subsectores no especificados</v>
      </c>
      <c r="C26" s="488">
        <f t="shared" si="2"/>
        <v>2.7970000000000002</v>
      </c>
      <c r="D26" s="489">
        <f t="shared" si="0"/>
        <v>5.6337585609160968E-4</v>
      </c>
    </row>
    <row r="27" spans="1:4" x14ac:dyDescent="0.2">
      <c r="A27" s="170">
        <v>21</v>
      </c>
      <c r="B27" s="179" t="str">
        <f t="shared" si="1"/>
        <v>Impresión e industrias conexas</v>
      </c>
      <c r="C27" s="486">
        <f t="shared" si="2"/>
        <v>2.5179999999999998</v>
      </c>
      <c r="D27" s="487">
        <f t="shared" si="0"/>
        <v>5.0717926551257521E-4</v>
      </c>
    </row>
    <row r="28" spans="1:4" x14ac:dyDescent="0.2">
      <c r="A28" s="170">
        <v>22</v>
      </c>
      <c r="B28" s="179" t="str">
        <f t="shared" si="1"/>
        <v>Fabricación de prendas de vestir</v>
      </c>
      <c r="C28" s="488">
        <f t="shared" si="2"/>
        <v>0.59399999999999997</v>
      </c>
      <c r="D28" s="489">
        <f t="shared" si="0"/>
        <v>1.1964435413600861E-4</v>
      </c>
    </row>
    <row r="29" spans="1:4" x14ac:dyDescent="0.2">
      <c r="A29" s="170">
        <v>23</v>
      </c>
      <c r="B29" s="179" t="str">
        <f t="shared" si="1"/>
        <v>Cría y explotación de animales</v>
      </c>
      <c r="C29" s="486">
        <f t="shared" si="2"/>
        <v>0.19900000000000001</v>
      </c>
      <c r="D29" s="487">
        <f t="shared" si="0"/>
        <v>4.0082872850278986E-5</v>
      </c>
    </row>
    <row r="30" spans="1:4" x14ac:dyDescent="0.2">
      <c r="A30" s="170">
        <v>24</v>
      </c>
      <c r="B30" s="179" t="str">
        <f t="shared" si="1"/>
        <v>Extracción de petróleo y gas</v>
      </c>
      <c r="C30" s="488">
        <f t="shared" si="2"/>
        <v>0</v>
      </c>
      <c r="D30" s="489">
        <f t="shared" si="0"/>
        <v>0</v>
      </c>
    </row>
    <row r="31" spans="1:4" ht="25.5" x14ac:dyDescent="0.2">
      <c r="A31" s="170">
        <v>25</v>
      </c>
      <c r="B31" s="179" t="str">
        <f t="shared" si="1"/>
        <v>Minería de minerales metálicos y no metálicos, excepto petróleo y gas</v>
      </c>
      <c r="C31" s="486" t="str">
        <f>C59</f>
        <v>C</v>
      </c>
      <c r="D31" s="487">
        <f>1-SUM(D7:D30)</f>
        <v>-4.0082872850177864E-5</v>
      </c>
    </row>
    <row r="32" spans="1:4" x14ac:dyDescent="0.2">
      <c r="A32" s="170">
        <v>26</v>
      </c>
      <c r="B32" s="179" t="str">
        <f t="shared" si="1"/>
        <v>Industria de la madera</v>
      </c>
      <c r="C32" s="488" t="str">
        <f>C60</f>
        <v>C</v>
      </c>
      <c r="D32" s="489">
        <v>0</v>
      </c>
    </row>
    <row r="33" spans="2:10" x14ac:dyDescent="0.2">
      <c r="B33" s="184" t="s">
        <v>54</v>
      </c>
      <c r="C33" s="490">
        <f>SUM(C7:C28)</f>
        <v>4964.7140000000009</v>
      </c>
      <c r="D33" s="491">
        <f>C33/$C$33</f>
        <v>1</v>
      </c>
    </row>
    <row r="34" spans="2:10" x14ac:dyDescent="0.2">
      <c r="B34" s="30" t="s">
        <v>55</v>
      </c>
      <c r="C34" s="30" t="s">
        <v>1166</v>
      </c>
      <c r="D34" s="30" t="s">
        <v>1167</v>
      </c>
    </row>
    <row r="35" spans="2:10" x14ac:dyDescent="0.2">
      <c r="B35" s="30" t="s">
        <v>1168</v>
      </c>
      <c r="C35" s="30">
        <v>2572456</v>
      </c>
      <c r="D35" s="30">
        <v>2572</v>
      </c>
      <c r="G35" s="170" t="s">
        <v>1168</v>
      </c>
      <c r="H35" s="170">
        <v>2572456</v>
      </c>
      <c r="I35" s="170">
        <v>2572</v>
      </c>
    </row>
    <row r="36" spans="2:10" x14ac:dyDescent="0.2">
      <c r="B36" s="30" t="s">
        <v>1169</v>
      </c>
      <c r="C36" s="30">
        <v>567335</v>
      </c>
      <c r="D36" s="30">
        <v>567</v>
      </c>
      <c r="G36" s="170" t="s">
        <v>1169</v>
      </c>
      <c r="H36" s="170">
        <v>567335</v>
      </c>
      <c r="I36" s="170">
        <v>567</v>
      </c>
    </row>
    <row r="37" spans="2:10" x14ac:dyDescent="0.2">
      <c r="B37" s="30" t="s">
        <v>1170</v>
      </c>
      <c r="C37" s="30">
        <v>539573</v>
      </c>
      <c r="D37" s="30">
        <v>540</v>
      </c>
      <c r="G37" s="170" t="s">
        <v>1170</v>
      </c>
      <c r="H37" s="170">
        <v>539573</v>
      </c>
      <c r="I37" s="170">
        <v>540</v>
      </c>
    </row>
    <row r="38" spans="2:10" x14ac:dyDescent="0.2">
      <c r="B38" s="30" t="s">
        <v>1171</v>
      </c>
      <c r="C38" s="30">
        <v>486495</v>
      </c>
      <c r="D38" s="30">
        <v>486</v>
      </c>
      <c r="E38" s="170">
        <v>8.0299408029061437E-5</v>
      </c>
      <c r="G38" s="170" t="s">
        <v>1171</v>
      </c>
      <c r="H38" s="170">
        <v>486495</v>
      </c>
      <c r="I38" s="170">
        <v>486</v>
      </c>
      <c r="J38" s="170">
        <v>8.0299408029061437E-5</v>
      </c>
    </row>
    <row r="39" spans="2:10" x14ac:dyDescent="0.2">
      <c r="B39" s="30" t="s">
        <v>1172</v>
      </c>
      <c r="C39" s="30">
        <v>212818</v>
      </c>
      <c r="D39" s="30">
        <v>213</v>
      </c>
      <c r="E39" s="170">
        <v>5.3664071244781983E-4</v>
      </c>
      <c r="G39" s="170" t="s">
        <v>1172</v>
      </c>
      <c r="H39" s="170">
        <v>212818</v>
      </c>
      <c r="I39" s="170">
        <v>213</v>
      </c>
      <c r="J39" s="170">
        <v>5.3664071244781983E-4</v>
      </c>
    </row>
    <row r="40" spans="2:10" x14ac:dyDescent="0.2">
      <c r="B40" s="30" t="s">
        <v>1173</v>
      </c>
      <c r="C40" s="30">
        <v>177648</v>
      </c>
      <c r="D40" s="30">
        <v>178</v>
      </c>
      <c r="E40" s="170">
        <v>5.6556701217010423E-4</v>
      </c>
      <c r="G40" s="170" t="s">
        <v>1173</v>
      </c>
      <c r="H40" s="170">
        <v>177648</v>
      </c>
      <c r="I40" s="170">
        <v>178</v>
      </c>
      <c r="J40" s="170">
        <v>5.6556701217010423E-4</v>
      </c>
    </row>
    <row r="41" spans="2:10" x14ac:dyDescent="0.2">
      <c r="B41" s="30" t="s">
        <v>394</v>
      </c>
      <c r="C41" s="30">
        <v>105761</v>
      </c>
      <c r="D41" s="30">
        <v>106</v>
      </c>
      <c r="E41" s="170">
        <v>8.2659794086399846E-4</v>
      </c>
      <c r="G41" s="170" t="s">
        <v>394</v>
      </c>
      <c r="H41" s="170">
        <v>105761</v>
      </c>
      <c r="I41" s="170">
        <v>106</v>
      </c>
      <c r="J41" s="170">
        <v>8.2659794086399846E-4</v>
      </c>
    </row>
    <row r="42" spans="2:10" x14ac:dyDescent="0.2">
      <c r="B42" s="30" t="s">
        <v>1174</v>
      </c>
      <c r="C42" s="30">
        <v>86299</v>
      </c>
      <c r="D42" s="30">
        <v>86</v>
      </c>
      <c r="E42" s="170">
        <v>8.31226148819564E-4</v>
      </c>
      <c r="G42" s="170" t="s">
        <v>1174</v>
      </c>
      <c r="H42" s="170">
        <v>86299</v>
      </c>
      <c r="I42" s="170">
        <v>86</v>
      </c>
      <c r="J42" s="170">
        <v>8.31226148819564E-4</v>
      </c>
    </row>
    <row r="43" spans="2:10" x14ac:dyDescent="0.2">
      <c r="B43" s="30" t="s">
        <v>1175</v>
      </c>
      <c r="C43" s="30">
        <v>42661</v>
      </c>
      <c r="D43" s="30">
        <v>43</v>
      </c>
      <c r="E43" s="170">
        <v>8.6107809013296146E-4</v>
      </c>
      <c r="G43" s="170" t="s">
        <v>1175</v>
      </c>
      <c r="H43" s="170">
        <v>42661</v>
      </c>
      <c r="I43" s="170">
        <v>43</v>
      </c>
      <c r="J43" s="170">
        <v>8.6107809013296146E-4</v>
      </c>
    </row>
    <row r="44" spans="2:10" x14ac:dyDescent="0.2">
      <c r="B44" s="30" t="s">
        <v>1176</v>
      </c>
      <c r="C44" s="30">
        <v>40370</v>
      </c>
      <c r="D44" s="30">
        <v>40</v>
      </c>
      <c r="E44" s="170">
        <v>1.01288331107551E-3</v>
      </c>
      <c r="G44" s="170" t="s">
        <v>1176</v>
      </c>
      <c r="H44" s="170">
        <v>40370</v>
      </c>
      <c r="I44" s="170">
        <v>40</v>
      </c>
      <c r="J44" s="170">
        <v>1.01288331107551E-3</v>
      </c>
    </row>
    <row r="45" spans="2:10" x14ac:dyDescent="0.2">
      <c r="B45" s="30" t="s">
        <v>1177</v>
      </c>
      <c r="C45" s="30">
        <v>39031</v>
      </c>
      <c r="D45" s="30">
        <v>39</v>
      </c>
      <c r="E45" s="170">
        <v>2.2502347079959464E-3</v>
      </c>
      <c r="G45" s="170" t="s">
        <v>1177</v>
      </c>
      <c r="H45" s="170">
        <v>39031</v>
      </c>
      <c r="I45" s="170">
        <v>39</v>
      </c>
      <c r="J45" s="170">
        <v>2.2502347079959464E-3</v>
      </c>
    </row>
    <row r="46" spans="2:10" x14ac:dyDescent="0.2">
      <c r="B46" s="30" t="s">
        <v>1178</v>
      </c>
      <c r="C46" s="30">
        <v>23929</v>
      </c>
      <c r="D46" s="30">
        <v>24</v>
      </c>
      <c r="E46" s="170">
        <v>2.430503407865223E-3</v>
      </c>
      <c r="G46" s="170" t="s">
        <v>1178</v>
      </c>
      <c r="H46" s="170">
        <v>23929</v>
      </c>
      <c r="I46" s="170">
        <v>24</v>
      </c>
      <c r="J46" s="170">
        <v>2.430503407865223E-3</v>
      </c>
    </row>
    <row r="47" spans="2:10" x14ac:dyDescent="0.2">
      <c r="B47" s="30" t="s">
        <v>1179</v>
      </c>
      <c r="C47" s="30">
        <v>19690</v>
      </c>
      <c r="D47" s="30">
        <v>20</v>
      </c>
      <c r="E47" s="170">
        <v>3.7874939804370279E-3</v>
      </c>
      <c r="G47" s="170" t="s">
        <v>1179</v>
      </c>
      <c r="H47" s="170">
        <v>19690</v>
      </c>
      <c r="I47" s="170">
        <v>20</v>
      </c>
      <c r="J47" s="170">
        <v>3.7874939804370279E-3</v>
      </c>
    </row>
    <row r="48" spans="2:10" x14ac:dyDescent="0.2">
      <c r="B48" s="30" t="s">
        <v>1180</v>
      </c>
      <c r="C48" s="30">
        <v>15522</v>
      </c>
      <c r="D48" s="30">
        <v>16</v>
      </c>
      <c r="E48" s="170">
        <v>5.6193386892498531E-3</v>
      </c>
      <c r="G48" s="170" t="s">
        <v>1180</v>
      </c>
      <c r="H48" s="170">
        <v>15522</v>
      </c>
      <c r="I48" s="170">
        <v>16</v>
      </c>
      <c r="J48" s="170">
        <v>5.6193386892498531E-3</v>
      </c>
    </row>
    <row r="49" spans="2:10" x14ac:dyDescent="0.2">
      <c r="B49" s="30" t="s">
        <v>1181</v>
      </c>
      <c r="C49" s="30">
        <v>10034</v>
      </c>
      <c r="D49" s="30">
        <v>10</v>
      </c>
      <c r="E49" s="170">
        <v>9.4674621939047892E-3</v>
      </c>
      <c r="G49" s="170" t="s">
        <v>1181</v>
      </c>
      <c r="H49" s="170">
        <v>10034</v>
      </c>
      <c r="I49" s="170">
        <v>10</v>
      </c>
      <c r="J49" s="170">
        <v>9.4674621939047892E-3</v>
      </c>
    </row>
    <row r="50" spans="2:10" x14ac:dyDescent="0.2">
      <c r="B50" s="30" t="s">
        <v>1182</v>
      </c>
      <c r="C50" s="30">
        <v>6279</v>
      </c>
      <c r="D50" s="30">
        <v>6</v>
      </c>
      <c r="E50" s="170">
        <v>1.0490990383278099E-2</v>
      </c>
      <c r="G50" s="170" t="s">
        <v>1182</v>
      </c>
      <c r="H50" s="170">
        <v>6279</v>
      </c>
      <c r="I50" s="170">
        <v>6</v>
      </c>
      <c r="J50" s="170">
        <v>1.0490990383278099E-2</v>
      </c>
    </row>
    <row r="51" spans="2:10" x14ac:dyDescent="0.2">
      <c r="B51" s="30" t="s">
        <v>1183</v>
      </c>
      <c r="C51" s="30">
        <v>5421</v>
      </c>
      <c r="D51" s="30">
        <v>5</v>
      </c>
      <c r="E51" s="170">
        <v>1.166470392080951E-2</v>
      </c>
      <c r="G51" s="170" t="s">
        <v>1183</v>
      </c>
      <c r="H51" s="170">
        <v>5421</v>
      </c>
      <c r="I51" s="170">
        <v>5</v>
      </c>
      <c r="J51" s="170">
        <v>1.166470392080951E-2</v>
      </c>
    </row>
    <row r="52" spans="2:10" x14ac:dyDescent="0.2">
      <c r="B52" s="30" t="s">
        <v>1184</v>
      </c>
      <c r="C52" s="30">
        <v>4153</v>
      </c>
      <c r="D52" s="30">
        <v>4</v>
      </c>
      <c r="E52" s="170">
        <v>1.727386055255712E-2</v>
      </c>
      <c r="G52" s="170" t="s">
        <v>1184</v>
      </c>
      <c r="H52" s="170">
        <v>4153</v>
      </c>
      <c r="I52" s="170">
        <v>4</v>
      </c>
      <c r="J52" s="170">
        <v>1.727386055255712E-2</v>
      </c>
    </row>
    <row r="53" spans="2:10" x14ac:dyDescent="0.2">
      <c r="B53" s="30" t="s">
        <v>1185</v>
      </c>
      <c r="C53" s="30">
        <v>3330</v>
      </c>
      <c r="D53" s="30">
        <v>3</v>
      </c>
      <c r="E53" s="170">
        <v>3.0770409182179454E-2</v>
      </c>
      <c r="G53" s="170" t="s">
        <v>1185</v>
      </c>
      <c r="H53" s="170">
        <v>3330</v>
      </c>
      <c r="I53" s="170">
        <v>3</v>
      </c>
      <c r="J53" s="170">
        <v>3.0770409182179454E-2</v>
      </c>
    </row>
    <row r="54" spans="2:10" x14ac:dyDescent="0.2">
      <c r="B54" s="30" t="s">
        <v>1186</v>
      </c>
      <c r="C54" s="30">
        <v>2797</v>
      </c>
      <c r="D54" s="30">
        <v>3</v>
      </c>
      <c r="E54" s="170">
        <v>4.0820331347292162E-2</v>
      </c>
      <c r="G54" s="170" t="s">
        <v>1186</v>
      </c>
      <c r="H54" s="170">
        <v>2797</v>
      </c>
      <c r="I54" s="170">
        <v>3</v>
      </c>
      <c r="J54" s="170">
        <v>4.0820331347292162E-2</v>
      </c>
    </row>
    <row r="55" spans="2:10" x14ac:dyDescent="0.2">
      <c r="B55" s="30" t="s">
        <v>1187</v>
      </c>
      <c r="C55" s="30">
        <v>2518</v>
      </c>
      <c r="D55" s="30">
        <v>3</v>
      </c>
      <c r="E55" s="170">
        <v>5.3433123667799266E-2</v>
      </c>
      <c r="G55" s="170" t="s">
        <v>1187</v>
      </c>
      <c r="H55" s="170">
        <v>2518</v>
      </c>
      <c r="I55" s="170">
        <v>3</v>
      </c>
      <c r="J55" s="170">
        <v>5.3433123667799266E-2</v>
      </c>
    </row>
    <row r="56" spans="2:10" x14ac:dyDescent="0.2">
      <c r="B56" s="30" t="s">
        <v>1188</v>
      </c>
      <c r="C56" s="30">
        <v>594</v>
      </c>
      <c r="D56" s="30">
        <v>1</v>
      </c>
      <c r="E56" s="170">
        <v>4.4630040725915907E-2</v>
      </c>
      <c r="G56" s="170" t="s">
        <v>1188</v>
      </c>
      <c r="H56" s="170">
        <v>594</v>
      </c>
      <c r="I56" s="170">
        <v>1</v>
      </c>
      <c r="J56" s="170">
        <v>4.4630040725915907E-2</v>
      </c>
    </row>
    <row r="57" spans="2:10" x14ac:dyDescent="0.2">
      <c r="B57" s="30" t="s">
        <v>1189</v>
      </c>
      <c r="C57" s="30">
        <v>199</v>
      </c>
      <c r="D57" s="30">
        <v>0</v>
      </c>
      <c r="E57" s="170">
        <v>9.8158505477599814E-2</v>
      </c>
      <c r="G57" s="170" t="s">
        <v>1189</v>
      </c>
      <c r="H57" s="170">
        <v>199</v>
      </c>
      <c r="I57" s="170">
        <v>0</v>
      </c>
      <c r="J57" s="170">
        <v>9.8158505477599814E-2</v>
      </c>
    </row>
    <row r="58" spans="2:10" x14ac:dyDescent="0.2">
      <c r="B58" s="170" t="s">
        <v>1190</v>
      </c>
      <c r="C58" s="170">
        <v>0</v>
      </c>
      <c r="D58" s="170">
        <v>0</v>
      </c>
      <c r="E58" s="170">
        <v>0.11379236054110231</v>
      </c>
      <c r="G58" s="170" t="s">
        <v>1190</v>
      </c>
      <c r="I58" s="170">
        <v>0</v>
      </c>
      <c r="J58" s="170">
        <v>0.11379236054110231</v>
      </c>
    </row>
    <row r="59" spans="2:10" x14ac:dyDescent="0.2">
      <c r="B59" s="170" t="s">
        <v>1191</v>
      </c>
      <c r="C59" s="170" t="s">
        <v>794</v>
      </c>
      <c r="D59" s="170" t="s">
        <v>794</v>
      </c>
      <c r="E59" s="170">
        <v>0.55069634859847449</v>
      </c>
      <c r="G59" s="170" t="s">
        <v>1191</v>
      </c>
      <c r="H59" s="170" t="e">
        <v>#NUM!</v>
      </c>
      <c r="I59" s="170" t="s">
        <v>794</v>
      </c>
      <c r="J59" s="170">
        <v>0.55069634859847449</v>
      </c>
    </row>
    <row r="60" spans="2:10" x14ac:dyDescent="0.2">
      <c r="B60" s="170" t="s">
        <v>1192</v>
      </c>
      <c r="C60" s="170" t="s">
        <v>794</v>
      </c>
      <c r="D60" s="170" t="s">
        <v>794</v>
      </c>
      <c r="G60" s="170" t="s">
        <v>1192</v>
      </c>
      <c r="H60" s="170" t="e">
        <v>#NUM!</v>
      </c>
      <c r="I60" s="170" t="s">
        <v>794</v>
      </c>
    </row>
  </sheetData>
  <autoFilter ref="G34:J34" xr:uid="{7CBFD211-129E-4ED0-9E73-669B89363FC1}">
    <sortState ref="G35:J60">
      <sortCondition descending="1" ref="I34"/>
    </sortState>
  </autoFilter>
  <mergeCells count="1">
    <mergeCell ref="H1:I1"/>
  </mergeCells>
  <hyperlinks>
    <hyperlink ref="H1:I1" location="Index!A1" display="Regresar al Índice" xr:uid="{2BAE37AC-7235-4DBD-9327-ECAB9A6E8BD1}"/>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03164-505D-4F5D-98F9-17BD86944378}">
  <sheetPr codeName="Hoja50"/>
  <dimension ref="A1:I13"/>
  <sheetViews>
    <sheetView zoomScaleNormal="100" workbookViewId="0">
      <selection activeCell="B3" sqref="B3"/>
    </sheetView>
  </sheetViews>
  <sheetFormatPr baseColWidth="10" defaultColWidth="11.42578125" defaultRowHeight="12.75" x14ac:dyDescent="0.2"/>
  <cols>
    <col min="1" max="16384" width="11.42578125" style="190"/>
  </cols>
  <sheetData>
    <row r="1" spans="1:9" ht="15" x14ac:dyDescent="0.25">
      <c r="A1" s="12" t="s">
        <v>937</v>
      </c>
      <c r="H1" s="525" t="s">
        <v>39</v>
      </c>
      <c r="I1" s="525"/>
    </row>
    <row r="2" spans="1:9" x14ac:dyDescent="0.2">
      <c r="A2" s="190" t="s">
        <v>686</v>
      </c>
    </row>
    <row r="3" spans="1:9" x14ac:dyDescent="0.2">
      <c r="A3" s="190" t="s">
        <v>801</v>
      </c>
    </row>
    <row r="5" spans="1:9" x14ac:dyDescent="0.2">
      <c r="A5" s="190" t="s">
        <v>375</v>
      </c>
      <c r="B5" s="190" t="s">
        <v>708</v>
      </c>
      <c r="C5" s="190" t="s">
        <v>53</v>
      </c>
    </row>
    <row r="6" spans="1:9" x14ac:dyDescent="0.2">
      <c r="A6" s="190">
        <v>2013</v>
      </c>
      <c r="B6" s="198">
        <v>54938</v>
      </c>
    </row>
    <row r="7" spans="1:9" x14ac:dyDescent="0.2">
      <c r="A7" s="190">
        <v>2014</v>
      </c>
      <c r="B7" s="198">
        <v>56917</v>
      </c>
      <c r="C7" s="276">
        <v>3.6022425279405912E-2</v>
      </c>
    </row>
    <row r="8" spans="1:9" x14ac:dyDescent="0.2">
      <c r="A8" s="190">
        <v>2015</v>
      </c>
      <c r="B8" s="198">
        <v>63250</v>
      </c>
      <c r="C8" s="276">
        <v>0.11126728393977192</v>
      </c>
    </row>
    <row r="9" spans="1:9" x14ac:dyDescent="0.2">
      <c r="A9" s="190">
        <v>2016</v>
      </c>
      <c r="B9" s="198">
        <v>55510</v>
      </c>
      <c r="C9" s="276">
        <v>-0.12237154150197627</v>
      </c>
    </row>
    <row r="10" spans="1:9" x14ac:dyDescent="0.2">
      <c r="A10" s="190">
        <v>2017</v>
      </c>
      <c r="B10" s="198">
        <v>50808</v>
      </c>
      <c r="C10" s="276">
        <v>-8.4705458475950235E-2</v>
      </c>
    </row>
    <row r="11" spans="1:9" x14ac:dyDescent="0.2">
      <c r="A11" s="190">
        <v>2018</v>
      </c>
      <c r="B11" s="198">
        <v>45186</v>
      </c>
      <c r="C11" s="276">
        <v>-0.11065186584789799</v>
      </c>
    </row>
    <row r="12" spans="1:9" x14ac:dyDescent="0.2">
      <c r="A12" s="190">
        <v>2019</v>
      </c>
      <c r="B12" s="198">
        <v>33502</v>
      </c>
      <c r="C12" s="276">
        <v>-0.25857566502899132</v>
      </c>
    </row>
    <row r="13" spans="1:9" x14ac:dyDescent="0.2">
      <c r="A13" s="190">
        <v>2020</v>
      </c>
      <c r="B13" s="198">
        <v>33535</v>
      </c>
      <c r="C13" s="276">
        <v>9.8501581995114051E-4</v>
      </c>
    </row>
  </sheetData>
  <mergeCells count="1">
    <mergeCell ref="H1:I1"/>
  </mergeCells>
  <hyperlinks>
    <hyperlink ref="H1:I1" location="Index!A1" display="Regresar al Índice" xr:uid="{6A7DF94F-E0F4-4827-AC00-2D1038700020}"/>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A4A38-A844-4E9A-80E8-F938F8A45D2D}">
  <sheetPr codeName="Hoja51"/>
  <dimension ref="A1:I79"/>
  <sheetViews>
    <sheetView zoomScale="93" zoomScaleNormal="93" workbookViewId="0">
      <selection activeCell="B3" sqref="B3"/>
    </sheetView>
  </sheetViews>
  <sheetFormatPr baseColWidth="10" defaultColWidth="11.42578125" defaultRowHeight="12.75" x14ac:dyDescent="0.2"/>
  <cols>
    <col min="1" max="16384" width="11.42578125" style="190"/>
  </cols>
  <sheetData>
    <row r="1" spans="1:9" ht="15" x14ac:dyDescent="0.25">
      <c r="A1" s="12" t="s">
        <v>938</v>
      </c>
      <c r="H1" s="525" t="s">
        <v>39</v>
      </c>
      <c r="I1" s="525"/>
    </row>
    <row r="2" spans="1:9" x14ac:dyDescent="0.2">
      <c r="A2" s="190" t="s">
        <v>686</v>
      </c>
    </row>
    <row r="4" spans="1:9" x14ac:dyDescent="0.2">
      <c r="A4" s="190" t="s">
        <v>730</v>
      </c>
      <c r="B4" s="190" t="s">
        <v>731</v>
      </c>
      <c r="C4" s="190" t="s">
        <v>732</v>
      </c>
      <c r="D4" s="190" t="s">
        <v>53</v>
      </c>
      <c r="G4" s="190" t="s">
        <v>730</v>
      </c>
      <c r="H4" s="190" t="s">
        <v>53</v>
      </c>
    </row>
    <row r="5" spans="1:9" x14ac:dyDescent="0.2">
      <c r="A5" s="190" t="s">
        <v>3</v>
      </c>
      <c r="B5" s="198">
        <v>9722</v>
      </c>
      <c r="C5" s="198">
        <v>9504</v>
      </c>
      <c r="D5" s="276">
        <f>C5/B5-1</f>
        <v>-2.2423369677021188E-2</v>
      </c>
      <c r="G5" s="190" t="s">
        <v>6</v>
      </c>
      <c r="H5" s="276">
        <v>-0.3274257864421799</v>
      </c>
    </row>
    <row r="6" spans="1:9" x14ac:dyDescent="0.2">
      <c r="A6" s="190" t="s">
        <v>4</v>
      </c>
      <c r="B6" s="198">
        <v>17412</v>
      </c>
      <c r="C6" s="198">
        <v>14721</v>
      </c>
      <c r="D6" s="276">
        <f t="shared" ref="D6:D37" si="0">C6/B6-1</f>
        <v>-0.1545485871812543</v>
      </c>
      <c r="G6" s="190" t="s">
        <v>24</v>
      </c>
      <c r="H6" s="276">
        <v>-0.28259933240012924</v>
      </c>
    </row>
    <row r="7" spans="1:9" x14ac:dyDescent="0.2">
      <c r="A7" s="190" t="s">
        <v>5</v>
      </c>
      <c r="B7" s="198">
        <v>4103</v>
      </c>
      <c r="C7" s="198">
        <v>3519</v>
      </c>
      <c r="D7" s="276">
        <f t="shared" si="0"/>
        <v>-0.14233487691932734</v>
      </c>
      <c r="G7" s="190" t="s">
        <v>28</v>
      </c>
      <c r="H7" s="276">
        <v>-0.2461387594998774</v>
      </c>
    </row>
    <row r="8" spans="1:9" x14ac:dyDescent="0.2">
      <c r="A8" s="190" t="s">
        <v>6</v>
      </c>
      <c r="B8" s="198">
        <v>2257</v>
      </c>
      <c r="C8" s="198">
        <v>1518</v>
      </c>
      <c r="D8" s="276">
        <f t="shared" si="0"/>
        <v>-0.3274257864421799</v>
      </c>
      <c r="G8" s="190" t="s">
        <v>15</v>
      </c>
      <c r="H8" s="276">
        <v>-0.22790202342917998</v>
      </c>
    </row>
    <row r="9" spans="1:9" x14ac:dyDescent="0.2">
      <c r="A9" s="190" t="s">
        <v>7</v>
      </c>
      <c r="B9" s="198">
        <v>4834</v>
      </c>
      <c r="C9" s="198">
        <v>4858</v>
      </c>
      <c r="D9" s="276">
        <f t="shared" si="0"/>
        <v>4.9648324369051533E-3</v>
      </c>
      <c r="G9" s="190" t="s">
        <v>33</v>
      </c>
      <c r="H9" s="276">
        <v>-0.21390516782099089</v>
      </c>
    </row>
    <row r="10" spans="1:9" x14ac:dyDescent="0.2">
      <c r="A10" s="190" t="s">
        <v>8</v>
      </c>
      <c r="B10" s="198">
        <v>22284</v>
      </c>
      <c r="C10" s="198">
        <v>18272</v>
      </c>
      <c r="D10" s="276">
        <f t="shared" si="0"/>
        <v>-0.18003949021719623</v>
      </c>
      <c r="G10" s="190" t="s">
        <v>27</v>
      </c>
      <c r="H10" s="276">
        <v>-0.19096875445855332</v>
      </c>
    </row>
    <row r="11" spans="1:9" x14ac:dyDescent="0.2">
      <c r="A11" s="190" t="s">
        <v>9</v>
      </c>
      <c r="B11" s="198">
        <v>19483</v>
      </c>
      <c r="C11" s="198">
        <v>23332</v>
      </c>
      <c r="D11" s="276">
        <f t="shared" si="0"/>
        <v>0.1975568444284761</v>
      </c>
      <c r="G11" s="190" t="s">
        <v>32</v>
      </c>
      <c r="H11" s="276">
        <v>-0.18504742421424591</v>
      </c>
    </row>
    <row r="12" spans="1:9" x14ac:dyDescent="0.2">
      <c r="A12" s="190" t="s">
        <v>792</v>
      </c>
      <c r="B12" s="198">
        <v>21110</v>
      </c>
      <c r="C12" s="198">
        <v>19648</v>
      </c>
      <c r="D12" s="276">
        <f t="shared" si="0"/>
        <v>-6.9256276646139314E-2</v>
      </c>
      <c r="G12" s="190" t="s">
        <v>8</v>
      </c>
      <c r="H12" s="276">
        <v>-0.18003949021719623</v>
      </c>
    </row>
    <row r="13" spans="1:9" x14ac:dyDescent="0.2">
      <c r="A13" s="190" t="s">
        <v>11</v>
      </c>
      <c r="B13" s="198">
        <v>4747</v>
      </c>
      <c r="C13" s="198">
        <v>4098</v>
      </c>
      <c r="D13" s="276">
        <f t="shared" si="0"/>
        <v>-0.13671792711186015</v>
      </c>
      <c r="G13" s="190" t="s">
        <v>4</v>
      </c>
      <c r="H13" s="276">
        <v>-0.1545485871812543</v>
      </c>
    </row>
    <row r="14" spans="1:9" x14ac:dyDescent="0.2">
      <c r="A14" s="190" t="s">
        <v>12</v>
      </c>
      <c r="B14" s="198">
        <v>7147</v>
      </c>
      <c r="C14" s="198">
        <v>6611</v>
      </c>
      <c r="D14" s="276">
        <f t="shared" si="0"/>
        <v>-7.4996502028823242E-2</v>
      </c>
      <c r="G14" s="190" t="s">
        <v>21</v>
      </c>
      <c r="H14" s="276">
        <v>-0.14966555183946484</v>
      </c>
    </row>
    <row r="15" spans="1:9" x14ac:dyDescent="0.2">
      <c r="A15" s="190" t="s">
        <v>14</v>
      </c>
      <c r="B15" s="198">
        <v>20850</v>
      </c>
      <c r="C15" s="198">
        <v>21626</v>
      </c>
      <c r="D15" s="276">
        <f t="shared" si="0"/>
        <v>3.7218225419664241E-2</v>
      </c>
      <c r="G15" s="190" t="s">
        <v>5</v>
      </c>
      <c r="H15" s="276">
        <v>-0.14233487691932734</v>
      </c>
    </row>
    <row r="16" spans="1:9" x14ac:dyDescent="0.2">
      <c r="A16" s="190" t="s">
        <v>15</v>
      </c>
      <c r="B16" s="198">
        <v>4695</v>
      </c>
      <c r="C16" s="198">
        <v>3625</v>
      </c>
      <c r="D16" s="276">
        <f t="shared" si="0"/>
        <v>-0.22790202342917998</v>
      </c>
      <c r="G16" s="190" t="s">
        <v>11</v>
      </c>
      <c r="H16" s="276">
        <v>-0.13671792711186015</v>
      </c>
    </row>
    <row r="17" spans="1:8" x14ac:dyDescent="0.2">
      <c r="A17" s="190" t="s">
        <v>16</v>
      </c>
      <c r="B17" s="198">
        <v>11239</v>
      </c>
      <c r="C17" s="198">
        <v>10029</v>
      </c>
      <c r="D17" s="276">
        <f t="shared" si="0"/>
        <v>-0.10766082391671861</v>
      </c>
      <c r="G17" s="190" t="s">
        <v>17</v>
      </c>
      <c r="H17" s="276">
        <v>-0.12390433935721246</v>
      </c>
    </row>
    <row r="18" spans="1:8" x14ac:dyDescent="0.2">
      <c r="A18" s="190" t="s">
        <v>0</v>
      </c>
      <c r="B18" s="198">
        <v>33502</v>
      </c>
      <c r="C18" s="198">
        <v>33535</v>
      </c>
      <c r="D18" s="276">
        <f t="shared" si="0"/>
        <v>9.8501581995114051E-4</v>
      </c>
      <c r="G18" s="190" t="s">
        <v>20</v>
      </c>
      <c r="H18" s="276">
        <v>-0.11913104414856346</v>
      </c>
    </row>
    <row r="19" spans="1:8" x14ac:dyDescent="0.2">
      <c r="A19" s="190" t="s">
        <v>793</v>
      </c>
      <c r="B19" s="198">
        <v>9241</v>
      </c>
      <c r="C19" s="198">
        <v>8096</v>
      </c>
      <c r="D19" s="276">
        <f t="shared" si="0"/>
        <v>-0.12390433935721246</v>
      </c>
      <c r="G19" s="190" t="s">
        <v>31</v>
      </c>
      <c r="H19" s="276">
        <v>-0.10870179005025693</v>
      </c>
    </row>
    <row r="20" spans="1:8" x14ac:dyDescent="0.2">
      <c r="A20" s="190" t="s">
        <v>18</v>
      </c>
      <c r="B20" s="198">
        <v>5733</v>
      </c>
      <c r="C20" s="198">
        <v>5263</v>
      </c>
      <c r="D20" s="276">
        <f t="shared" si="0"/>
        <v>-8.1981510552939119E-2</v>
      </c>
      <c r="G20" s="190" t="s">
        <v>16</v>
      </c>
      <c r="H20" s="276">
        <v>-0.10766082391671861</v>
      </c>
    </row>
    <row r="21" spans="1:8" x14ac:dyDescent="0.2">
      <c r="A21" s="190" t="s">
        <v>52</v>
      </c>
      <c r="B21" s="198">
        <v>31224</v>
      </c>
      <c r="C21" s="198">
        <v>28248</v>
      </c>
      <c r="D21" s="276">
        <f t="shared" si="0"/>
        <v>-9.5311299000768623E-2</v>
      </c>
      <c r="G21" s="190" t="s">
        <v>52</v>
      </c>
      <c r="H21" s="276">
        <v>-9.5311299000768623E-2</v>
      </c>
    </row>
    <row r="22" spans="1:8" x14ac:dyDescent="0.2">
      <c r="A22" s="190" t="s">
        <v>19</v>
      </c>
      <c r="B22" s="198">
        <v>3551</v>
      </c>
      <c r="C22" s="198">
        <v>3315</v>
      </c>
      <c r="D22" s="276">
        <f t="shared" si="0"/>
        <v>-6.6460152069839462E-2</v>
      </c>
      <c r="G22" s="190" t="s">
        <v>1</v>
      </c>
      <c r="H22" s="276">
        <v>-8.5964634742387025E-2</v>
      </c>
    </row>
    <row r="23" spans="1:8" x14ac:dyDescent="0.2">
      <c r="A23" s="190" t="s">
        <v>20</v>
      </c>
      <c r="B23" s="198">
        <v>48518</v>
      </c>
      <c r="C23" s="198">
        <v>42738</v>
      </c>
      <c r="D23" s="276">
        <f t="shared" si="0"/>
        <v>-0.11913104414856346</v>
      </c>
      <c r="G23" s="190" t="s">
        <v>18</v>
      </c>
      <c r="H23" s="276">
        <v>-8.1981510552939119E-2</v>
      </c>
    </row>
    <row r="24" spans="1:8" x14ac:dyDescent="0.2">
      <c r="A24" s="190" t="s">
        <v>21</v>
      </c>
      <c r="B24" s="198">
        <v>2392</v>
      </c>
      <c r="C24" s="198">
        <v>2034</v>
      </c>
      <c r="D24" s="276">
        <f t="shared" si="0"/>
        <v>-0.14966555183946484</v>
      </c>
      <c r="G24" s="190" t="s">
        <v>12</v>
      </c>
      <c r="H24" s="276">
        <v>-7.4996502028823242E-2</v>
      </c>
    </row>
    <row r="25" spans="1:8" x14ac:dyDescent="0.2">
      <c r="A25" s="190" t="s">
        <v>22</v>
      </c>
      <c r="B25" s="198">
        <v>12450</v>
      </c>
      <c r="C25" s="198">
        <v>11610</v>
      </c>
      <c r="D25" s="276">
        <f t="shared" si="0"/>
        <v>-6.7469879518072262E-2</v>
      </c>
      <c r="G25" s="190" t="s">
        <v>1203</v>
      </c>
      <c r="H25" s="276">
        <v>-6.9256276646139314E-2</v>
      </c>
    </row>
    <row r="26" spans="1:8" x14ac:dyDescent="0.2">
      <c r="A26" s="190" t="s">
        <v>23</v>
      </c>
      <c r="B26" s="198">
        <v>14430</v>
      </c>
      <c r="C26" s="198">
        <v>13976</v>
      </c>
      <c r="D26" s="276">
        <f t="shared" si="0"/>
        <v>-3.1462231462231482E-2</v>
      </c>
      <c r="G26" s="190" t="s">
        <v>22</v>
      </c>
      <c r="H26" s="276">
        <v>-6.7469879518072262E-2</v>
      </c>
    </row>
    <row r="27" spans="1:8" x14ac:dyDescent="0.2">
      <c r="A27" s="190" t="s">
        <v>24</v>
      </c>
      <c r="B27" s="198">
        <v>18574</v>
      </c>
      <c r="C27" s="198">
        <v>13325</v>
      </c>
      <c r="D27" s="276">
        <f t="shared" si="0"/>
        <v>-0.28259933240012924</v>
      </c>
      <c r="G27" s="190" t="s">
        <v>19</v>
      </c>
      <c r="H27" s="276">
        <v>-6.6460152069839462E-2</v>
      </c>
    </row>
    <row r="28" spans="1:8" x14ac:dyDescent="0.2">
      <c r="A28" s="190" t="s">
        <v>25</v>
      </c>
      <c r="B28" s="198">
        <v>10486</v>
      </c>
      <c r="C28" s="198">
        <v>10352</v>
      </c>
      <c r="D28" s="276">
        <f t="shared" si="0"/>
        <v>-1.2778943353042194E-2</v>
      </c>
      <c r="G28" s="190" t="s">
        <v>29</v>
      </c>
      <c r="H28" s="276">
        <v>-6.154793906810041E-2</v>
      </c>
    </row>
    <row r="29" spans="1:8" x14ac:dyDescent="0.2">
      <c r="A29" s="190" t="s">
        <v>26</v>
      </c>
      <c r="B29" s="198">
        <v>13024</v>
      </c>
      <c r="C29" s="198">
        <v>12398</v>
      </c>
      <c r="D29" s="276">
        <f t="shared" si="0"/>
        <v>-4.8065110565110536E-2</v>
      </c>
      <c r="G29" s="190" t="s">
        <v>26</v>
      </c>
      <c r="H29" s="276">
        <v>-4.8065110565110536E-2</v>
      </c>
    </row>
    <row r="30" spans="1:8" x14ac:dyDescent="0.2">
      <c r="A30" s="190" t="s">
        <v>27</v>
      </c>
      <c r="B30" s="198">
        <v>14018</v>
      </c>
      <c r="C30" s="198">
        <v>11341</v>
      </c>
      <c r="D30" s="276">
        <f t="shared" si="0"/>
        <v>-0.19096875445855332</v>
      </c>
      <c r="G30" s="190" t="s">
        <v>30</v>
      </c>
      <c r="H30" s="276">
        <v>-3.2229580573951422E-2</v>
      </c>
    </row>
    <row r="31" spans="1:8" x14ac:dyDescent="0.2">
      <c r="A31" s="190" t="s">
        <v>28</v>
      </c>
      <c r="B31" s="198">
        <v>4079</v>
      </c>
      <c r="C31" s="198">
        <v>3075</v>
      </c>
      <c r="D31" s="276">
        <f t="shared" si="0"/>
        <v>-0.2461387594998774</v>
      </c>
      <c r="G31" s="190" t="s">
        <v>23</v>
      </c>
      <c r="H31" s="276">
        <v>-3.1462231462231482E-2</v>
      </c>
    </row>
    <row r="32" spans="1:8" x14ac:dyDescent="0.2">
      <c r="A32" s="190" t="s">
        <v>29</v>
      </c>
      <c r="B32" s="198">
        <v>17856</v>
      </c>
      <c r="C32" s="198">
        <v>16757</v>
      </c>
      <c r="D32" s="276">
        <f t="shared" si="0"/>
        <v>-6.154793906810041E-2</v>
      </c>
      <c r="G32" s="190" t="s">
        <v>3</v>
      </c>
      <c r="H32" s="276">
        <v>-2.2423369677021188E-2</v>
      </c>
    </row>
    <row r="33" spans="1:8" x14ac:dyDescent="0.2">
      <c r="A33" s="190" t="s">
        <v>30</v>
      </c>
      <c r="B33" s="198">
        <v>2265</v>
      </c>
      <c r="C33" s="198">
        <v>2192</v>
      </c>
      <c r="D33" s="276">
        <f t="shared" si="0"/>
        <v>-3.2229580573951422E-2</v>
      </c>
      <c r="G33" s="190" t="s">
        <v>25</v>
      </c>
      <c r="H33" s="276">
        <v>-1.2778943353042194E-2</v>
      </c>
    </row>
    <row r="34" spans="1:8" x14ac:dyDescent="0.2">
      <c r="A34" s="190" t="s">
        <v>791</v>
      </c>
      <c r="B34" s="198">
        <v>17709</v>
      </c>
      <c r="C34" s="198">
        <v>15784</v>
      </c>
      <c r="D34" s="276">
        <f t="shared" si="0"/>
        <v>-0.10870179005025693</v>
      </c>
      <c r="G34" s="190" t="s">
        <v>0</v>
      </c>
      <c r="H34" s="276">
        <v>9.8501581995114008E-4</v>
      </c>
    </row>
    <row r="35" spans="1:8" x14ac:dyDescent="0.2">
      <c r="A35" s="190" t="s">
        <v>32</v>
      </c>
      <c r="B35" s="198">
        <v>10754</v>
      </c>
      <c r="C35" s="198">
        <v>8764</v>
      </c>
      <c r="D35" s="276">
        <f t="shared" si="0"/>
        <v>-0.18504742421424591</v>
      </c>
      <c r="G35" s="190" t="s">
        <v>7</v>
      </c>
      <c r="H35" s="276">
        <v>4.9648324369051533E-3</v>
      </c>
    </row>
    <row r="36" spans="1:8" x14ac:dyDescent="0.2">
      <c r="A36" s="190" t="s">
        <v>33</v>
      </c>
      <c r="B36" s="198">
        <v>3754</v>
      </c>
      <c r="C36" s="198">
        <v>2951</v>
      </c>
      <c r="D36" s="276">
        <f t="shared" si="0"/>
        <v>-0.21390516782099089</v>
      </c>
      <c r="G36" s="190" t="s">
        <v>14</v>
      </c>
      <c r="H36" s="276">
        <v>3.7218225419664241E-2</v>
      </c>
    </row>
    <row r="37" spans="1:8" x14ac:dyDescent="0.2">
      <c r="A37" s="190" t="s">
        <v>1</v>
      </c>
      <c r="B37" s="198">
        <v>423523</v>
      </c>
      <c r="C37" s="198">
        <v>387115</v>
      </c>
      <c r="D37" s="276">
        <f t="shared" si="0"/>
        <v>-8.5964634742387025E-2</v>
      </c>
      <c r="G37" s="190" t="s">
        <v>9</v>
      </c>
      <c r="H37" s="276">
        <v>0.1975568444284761</v>
      </c>
    </row>
    <row r="41" spans="1:8" x14ac:dyDescent="0.2">
      <c r="A41" s="312"/>
      <c r="B41" s="313">
        <v>2019</v>
      </c>
      <c r="C41" s="313">
        <v>2020</v>
      </c>
    </row>
    <row r="42" spans="1:8" x14ac:dyDescent="0.2">
      <c r="A42" s="312" t="s">
        <v>1204</v>
      </c>
      <c r="B42" s="313"/>
      <c r="C42" s="313"/>
      <c r="G42" s="190" t="s">
        <v>6</v>
      </c>
      <c r="H42" s="276">
        <v>-0.3274257864421799</v>
      </c>
    </row>
    <row r="43" spans="1:8" ht="15" customHeight="1" x14ac:dyDescent="0.2">
      <c r="A43" s="313" t="s">
        <v>3</v>
      </c>
      <c r="B43" s="346">
        <v>9722</v>
      </c>
      <c r="C43" s="347">
        <v>9504</v>
      </c>
      <c r="G43" s="190" t="s">
        <v>24</v>
      </c>
      <c r="H43" s="276">
        <v>-0.28259933240012924</v>
      </c>
    </row>
    <row r="44" spans="1:8" ht="15" customHeight="1" x14ac:dyDescent="0.2">
      <c r="A44" s="313" t="s">
        <v>4</v>
      </c>
      <c r="B44" s="348">
        <v>17412</v>
      </c>
      <c r="C44" s="349">
        <v>14721</v>
      </c>
      <c r="G44" s="190" t="s">
        <v>28</v>
      </c>
      <c r="H44" s="276">
        <v>-0.2461387594998774</v>
      </c>
    </row>
    <row r="45" spans="1:8" ht="15" customHeight="1" x14ac:dyDescent="0.2">
      <c r="A45" s="313" t="s">
        <v>5</v>
      </c>
      <c r="B45" s="350">
        <v>4103</v>
      </c>
      <c r="C45" s="351">
        <v>3519</v>
      </c>
      <c r="G45" s="190" t="s">
        <v>15</v>
      </c>
      <c r="H45" s="276">
        <v>-0.22790202342917998</v>
      </c>
    </row>
    <row r="46" spans="1:8" ht="15" customHeight="1" x14ac:dyDescent="0.2">
      <c r="A46" s="313" t="s">
        <v>6</v>
      </c>
      <c r="B46" s="352">
        <v>2257</v>
      </c>
      <c r="C46" s="353">
        <v>1518</v>
      </c>
      <c r="G46" s="190" t="s">
        <v>33</v>
      </c>
      <c r="H46" s="276">
        <v>-0.21390516782099089</v>
      </c>
    </row>
    <row r="47" spans="1:8" ht="15" customHeight="1" x14ac:dyDescent="0.2">
      <c r="A47" s="313" t="s">
        <v>7</v>
      </c>
      <c r="B47" s="354">
        <v>4834</v>
      </c>
      <c r="C47" s="354">
        <v>4858</v>
      </c>
      <c r="G47" s="190" t="s">
        <v>27</v>
      </c>
      <c r="H47" s="276">
        <v>-0.19096875445855332</v>
      </c>
    </row>
    <row r="48" spans="1:8" ht="15" customHeight="1" x14ac:dyDescent="0.2">
      <c r="A48" s="313" t="s">
        <v>8</v>
      </c>
      <c r="B48" s="355">
        <v>22284</v>
      </c>
      <c r="C48" s="356">
        <v>18272</v>
      </c>
      <c r="G48" s="190" t="s">
        <v>32</v>
      </c>
      <c r="H48" s="276">
        <v>-0.18504742421424591</v>
      </c>
    </row>
    <row r="49" spans="1:8" ht="15" customHeight="1" x14ac:dyDescent="0.2">
      <c r="A49" s="313" t="s">
        <v>9</v>
      </c>
      <c r="B49" s="357">
        <v>19483</v>
      </c>
      <c r="C49" s="358">
        <v>23332</v>
      </c>
      <c r="G49" s="190" t="s">
        <v>8</v>
      </c>
      <c r="H49" s="276">
        <v>-0.18003949021719623</v>
      </c>
    </row>
    <row r="50" spans="1:8" ht="15" customHeight="1" x14ac:dyDescent="0.2">
      <c r="A50" s="313" t="s">
        <v>792</v>
      </c>
      <c r="B50" s="359">
        <v>21110</v>
      </c>
      <c r="C50" s="360">
        <v>19648</v>
      </c>
      <c r="G50" s="190" t="s">
        <v>4</v>
      </c>
      <c r="H50" s="276">
        <v>-0.1545485871812543</v>
      </c>
    </row>
    <row r="51" spans="1:8" ht="15" customHeight="1" x14ac:dyDescent="0.2">
      <c r="A51" s="313" t="s">
        <v>11</v>
      </c>
      <c r="B51" s="354">
        <v>4747</v>
      </c>
      <c r="C51" s="350">
        <v>4098</v>
      </c>
      <c r="G51" s="190" t="s">
        <v>21</v>
      </c>
      <c r="H51" s="276">
        <v>-0.14966555183946484</v>
      </c>
    </row>
    <row r="52" spans="1:8" ht="15" customHeight="1" x14ac:dyDescent="0.2">
      <c r="A52" s="313" t="s">
        <v>12</v>
      </c>
      <c r="B52" s="361">
        <v>7147</v>
      </c>
      <c r="C52" s="362">
        <v>6611</v>
      </c>
      <c r="G52" s="190" t="s">
        <v>5</v>
      </c>
      <c r="H52" s="276">
        <v>-0.14233487691932734</v>
      </c>
    </row>
    <row r="53" spans="1:8" ht="15" customHeight="1" x14ac:dyDescent="0.2">
      <c r="A53" s="313" t="s">
        <v>14</v>
      </c>
      <c r="B53" s="363">
        <v>20850</v>
      </c>
      <c r="C53" s="364">
        <v>21626</v>
      </c>
      <c r="G53" s="190" t="s">
        <v>11</v>
      </c>
      <c r="H53" s="276">
        <v>-0.13671792711186015</v>
      </c>
    </row>
    <row r="54" spans="1:8" ht="15" customHeight="1" x14ac:dyDescent="0.2">
      <c r="A54" s="313" t="s">
        <v>15</v>
      </c>
      <c r="B54" s="365">
        <v>4695</v>
      </c>
      <c r="C54" s="366">
        <v>3625</v>
      </c>
      <c r="G54" s="190" t="s">
        <v>793</v>
      </c>
      <c r="H54" s="276">
        <v>-0.12390433935721246</v>
      </c>
    </row>
    <row r="55" spans="1:8" ht="15" customHeight="1" x14ac:dyDescent="0.2">
      <c r="A55" s="313" t="s">
        <v>16</v>
      </c>
      <c r="B55" s="367">
        <v>11239</v>
      </c>
      <c r="C55" s="368">
        <v>10029</v>
      </c>
      <c r="G55" s="190" t="s">
        <v>20</v>
      </c>
      <c r="H55" s="276">
        <v>-0.11913104414856346</v>
      </c>
    </row>
    <row r="56" spans="1:8" ht="15" customHeight="1" x14ac:dyDescent="0.2">
      <c r="A56" s="313" t="s">
        <v>0</v>
      </c>
      <c r="B56" s="369">
        <v>33502</v>
      </c>
      <c r="C56" s="369">
        <v>33535</v>
      </c>
      <c r="G56" s="190" t="s">
        <v>791</v>
      </c>
      <c r="H56" s="276">
        <v>-0.10870179005025693</v>
      </c>
    </row>
    <row r="57" spans="1:8" ht="15" customHeight="1" x14ac:dyDescent="0.2">
      <c r="A57" s="313" t="s">
        <v>793</v>
      </c>
      <c r="B57" s="370">
        <v>9241</v>
      </c>
      <c r="C57" s="371">
        <v>8096</v>
      </c>
      <c r="G57" s="190" t="s">
        <v>16</v>
      </c>
      <c r="H57" s="276">
        <v>-0.10766082391671861</v>
      </c>
    </row>
    <row r="58" spans="1:8" ht="15" customHeight="1" x14ac:dyDescent="0.2">
      <c r="A58" s="313" t="s">
        <v>18</v>
      </c>
      <c r="B58" s="372">
        <v>5733</v>
      </c>
      <c r="C58" s="373">
        <v>5263</v>
      </c>
      <c r="G58" s="190" t="s">
        <v>52</v>
      </c>
      <c r="H58" s="276">
        <v>-9.5311299000768623E-2</v>
      </c>
    </row>
    <row r="59" spans="1:8" ht="15" customHeight="1" x14ac:dyDescent="0.2">
      <c r="A59" s="313" t="s">
        <v>52</v>
      </c>
      <c r="B59" s="374">
        <v>31224</v>
      </c>
      <c r="C59" s="375">
        <v>28248</v>
      </c>
      <c r="G59" s="190" t="s">
        <v>1</v>
      </c>
      <c r="H59" s="276">
        <v>-8.5964634742387025E-2</v>
      </c>
    </row>
    <row r="60" spans="1:8" ht="15" customHeight="1" x14ac:dyDescent="0.2">
      <c r="A60" s="313" t="s">
        <v>19</v>
      </c>
      <c r="B60" s="351">
        <v>3551</v>
      </c>
      <c r="C60" s="376">
        <v>3315</v>
      </c>
      <c r="G60" s="190" t="s">
        <v>18</v>
      </c>
      <c r="H60" s="276">
        <v>-8.1981510552939119E-2</v>
      </c>
    </row>
    <row r="61" spans="1:8" ht="15" customHeight="1" x14ac:dyDescent="0.2">
      <c r="A61" s="313" t="s">
        <v>20</v>
      </c>
      <c r="B61" s="318">
        <v>48518</v>
      </c>
      <c r="C61" s="377">
        <v>42738</v>
      </c>
      <c r="G61" s="190" t="s">
        <v>12</v>
      </c>
      <c r="H61" s="276">
        <v>-7.4996502028823242E-2</v>
      </c>
    </row>
    <row r="62" spans="1:8" ht="15" customHeight="1" x14ac:dyDescent="0.2">
      <c r="A62" s="313" t="s">
        <v>21</v>
      </c>
      <c r="B62" s="340">
        <v>2392</v>
      </c>
      <c r="C62" s="378">
        <v>2034</v>
      </c>
      <c r="G62" s="190" t="s">
        <v>792</v>
      </c>
      <c r="H62" s="276">
        <v>-6.9256276646139314E-2</v>
      </c>
    </row>
    <row r="63" spans="1:8" ht="15" customHeight="1" x14ac:dyDescent="0.2">
      <c r="A63" s="313" t="s">
        <v>22</v>
      </c>
      <c r="B63" s="332">
        <v>12450</v>
      </c>
      <c r="C63" s="379">
        <v>11610</v>
      </c>
      <c r="G63" s="190" t="s">
        <v>22</v>
      </c>
      <c r="H63" s="276">
        <v>-6.7469879518072262E-2</v>
      </c>
    </row>
    <row r="64" spans="1:8" ht="15" customHeight="1" x14ac:dyDescent="0.2">
      <c r="A64" s="313" t="s">
        <v>23</v>
      </c>
      <c r="B64" s="380">
        <v>14430</v>
      </c>
      <c r="C64" s="381">
        <v>13976</v>
      </c>
      <c r="G64" s="190" t="s">
        <v>19</v>
      </c>
      <c r="H64" s="276">
        <v>-6.6460152069839462E-2</v>
      </c>
    </row>
    <row r="65" spans="1:8" ht="15" customHeight="1" x14ac:dyDescent="0.2">
      <c r="A65" s="313" t="s">
        <v>24</v>
      </c>
      <c r="B65" s="382">
        <v>18574</v>
      </c>
      <c r="C65" s="383">
        <v>13325</v>
      </c>
      <c r="G65" s="190" t="s">
        <v>29</v>
      </c>
      <c r="H65" s="276">
        <v>-6.154793906810041E-2</v>
      </c>
    </row>
    <row r="66" spans="1:8" ht="15" customHeight="1" x14ac:dyDescent="0.2">
      <c r="A66" s="313" t="s">
        <v>25</v>
      </c>
      <c r="B66" s="384">
        <v>10486</v>
      </c>
      <c r="C66" s="330">
        <v>10352</v>
      </c>
      <c r="G66" s="190" t="s">
        <v>26</v>
      </c>
      <c r="H66" s="276">
        <v>-4.8065110565110536E-2</v>
      </c>
    </row>
    <row r="67" spans="1:8" ht="15" customHeight="1" x14ac:dyDescent="0.2">
      <c r="A67" s="313" t="s">
        <v>26</v>
      </c>
      <c r="B67" s="385">
        <v>13024</v>
      </c>
      <c r="C67" s="332">
        <v>12398</v>
      </c>
      <c r="G67" s="190" t="s">
        <v>30</v>
      </c>
      <c r="H67" s="276">
        <v>-3.2229580573951422E-2</v>
      </c>
    </row>
    <row r="68" spans="1:8" ht="15" customHeight="1" x14ac:dyDescent="0.2">
      <c r="A68" s="313" t="s">
        <v>27</v>
      </c>
      <c r="B68" s="381">
        <v>14018</v>
      </c>
      <c r="C68" s="367">
        <v>11341</v>
      </c>
      <c r="G68" s="190" t="s">
        <v>23</v>
      </c>
      <c r="H68" s="276">
        <v>-3.1462231462231482E-2</v>
      </c>
    </row>
    <row r="69" spans="1:8" ht="15" customHeight="1" x14ac:dyDescent="0.2">
      <c r="A69" s="313" t="s">
        <v>28</v>
      </c>
      <c r="B69" s="350">
        <v>4079</v>
      </c>
      <c r="C69" s="386">
        <v>3075</v>
      </c>
      <c r="G69" s="190" t="s">
        <v>3</v>
      </c>
      <c r="H69" s="276">
        <v>-2.2423369677021188E-2</v>
      </c>
    </row>
    <row r="70" spans="1:8" ht="15" customHeight="1" x14ac:dyDescent="0.2">
      <c r="A70" s="313" t="s">
        <v>29</v>
      </c>
      <c r="B70" s="387">
        <v>17856</v>
      </c>
      <c r="C70" s="388">
        <v>16757</v>
      </c>
      <c r="G70" s="190" t="s">
        <v>25</v>
      </c>
      <c r="H70" s="276">
        <v>-1.2778943353042194E-2</v>
      </c>
    </row>
    <row r="71" spans="1:8" ht="15" customHeight="1" x14ac:dyDescent="0.2">
      <c r="A71" s="313" t="s">
        <v>30</v>
      </c>
      <c r="B71" s="340">
        <v>2265</v>
      </c>
      <c r="C71" s="352">
        <v>2192</v>
      </c>
      <c r="G71" s="190" t="s">
        <v>0</v>
      </c>
      <c r="H71" s="276">
        <v>9.8501581995114051E-4</v>
      </c>
    </row>
    <row r="72" spans="1:8" ht="15" customHeight="1" x14ac:dyDescent="0.2">
      <c r="A72" s="313" t="s">
        <v>791</v>
      </c>
      <c r="B72" s="389">
        <v>17709</v>
      </c>
      <c r="C72" s="390">
        <v>15784</v>
      </c>
      <c r="G72" s="190" t="s">
        <v>7</v>
      </c>
      <c r="H72" s="276">
        <v>4.9648324369051533E-3</v>
      </c>
    </row>
    <row r="73" spans="1:8" ht="30" customHeight="1" x14ac:dyDescent="0.2">
      <c r="A73" s="313" t="s">
        <v>32</v>
      </c>
      <c r="B73" s="391">
        <v>10754</v>
      </c>
      <c r="C73" s="392">
        <v>8764</v>
      </c>
      <c r="G73" s="190" t="s">
        <v>14</v>
      </c>
      <c r="H73" s="276">
        <v>3.7218225419664241E-2</v>
      </c>
    </row>
    <row r="74" spans="1:8" ht="15" customHeight="1" x14ac:dyDescent="0.2">
      <c r="A74" s="313" t="s">
        <v>33</v>
      </c>
      <c r="B74" s="366">
        <v>3754</v>
      </c>
      <c r="C74" s="393">
        <v>2951</v>
      </c>
      <c r="G74" s="190" t="s">
        <v>9</v>
      </c>
      <c r="H74" s="276">
        <v>0.1975568444284761</v>
      </c>
    </row>
    <row r="75" spans="1:8" ht="15" customHeight="1" x14ac:dyDescent="0.2">
      <c r="A75" s="313" t="s">
        <v>1</v>
      </c>
      <c r="B75" s="318">
        <v>423523</v>
      </c>
      <c r="C75" s="345">
        <v>387115</v>
      </c>
    </row>
    <row r="76" spans="1:8" ht="15" customHeight="1" x14ac:dyDescent="0.2">
      <c r="B76" s="276"/>
    </row>
    <row r="77" spans="1:8" x14ac:dyDescent="0.2">
      <c r="C77" s="276"/>
    </row>
    <row r="78" spans="1:8" x14ac:dyDescent="0.2">
      <c r="C78" s="276"/>
    </row>
    <row r="79" spans="1:8" x14ac:dyDescent="0.2">
      <c r="C79" s="276"/>
    </row>
  </sheetData>
  <mergeCells count="1">
    <mergeCell ref="H1:I1"/>
  </mergeCells>
  <hyperlinks>
    <hyperlink ref="H1:I1" location="Index!A1" display="Regresar al Índice" xr:uid="{A2530A96-5405-4316-9F7F-C85BEA577335}"/>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382D1-C2E4-422F-92C7-47A9E32AD6D7}">
  <sheetPr codeName="Hoja52"/>
  <dimension ref="A1:J38"/>
  <sheetViews>
    <sheetView workbookViewId="0">
      <selection activeCell="B3" sqref="B3"/>
    </sheetView>
  </sheetViews>
  <sheetFormatPr baseColWidth="10" defaultColWidth="11.42578125" defaultRowHeight="12.75" x14ac:dyDescent="0.2"/>
  <cols>
    <col min="1" max="16384" width="11.42578125" style="190"/>
  </cols>
  <sheetData>
    <row r="1" spans="1:9" ht="15" x14ac:dyDescent="0.25">
      <c r="A1" s="12" t="s">
        <v>939</v>
      </c>
      <c r="H1" s="525" t="s">
        <v>39</v>
      </c>
      <c r="I1" s="525"/>
    </row>
    <row r="2" spans="1:9" x14ac:dyDescent="0.2">
      <c r="A2" s="190" t="s">
        <v>686</v>
      </c>
    </row>
    <row r="3" spans="1:9" x14ac:dyDescent="0.2">
      <c r="A3" s="190" t="s">
        <v>802</v>
      </c>
    </row>
    <row r="5" spans="1:9" x14ac:dyDescent="0.2">
      <c r="A5" s="190" t="s">
        <v>687</v>
      </c>
      <c r="B5" s="190" t="s">
        <v>688</v>
      </c>
      <c r="C5" s="190" t="s">
        <v>689</v>
      </c>
    </row>
    <row r="6" spans="1:9" x14ac:dyDescent="0.2">
      <c r="A6" s="190" t="s">
        <v>690</v>
      </c>
      <c r="B6" s="198"/>
      <c r="C6" s="190">
        <v>18154</v>
      </c>
      <c r="D6" s="276">
        <f>C6/$D$13</f>
        <v>0.54134486357536904</v>
      </c>
      <c r="E6" s="276">
        <f>C6/$C$11</f>
        <v>0.6867670424453356</v>
      </c>
    </row>
    <row r="7" spans="1:9" x14ac:dyDescent="0.2">
      <c r="A7" s="190" t="s">
        <v>691</v>
      </c>
      <c r="B7" s="198"/>
      <c r="C7" s="190">
        <v>6616</v>
      </c>
      <c r="D7" s="276">
        <f t="shared" ref="D7:D9" si="0">C7/$D$13</f>
        <v>0.19728641717608469</v>
      </c>
      <c r="E7" s="276">
        <f t="shared" ref="E7:E9" si="1">C7/$C$11</f>
        <v>0.25028372550503142</v>
      </c>
    </row>
    <row r="8" spans="1:9" x14ac:dyDescent="0.2">
      <c r="A8" s="190" t="s">
        <v>692</v>
      </c>
      <c r="B8" s="198"/>
      <c r="C8" s="190">
        <v>922</v>
      </c>
      <c r="D8" s="276">
        <f t="shared" si="0"/>
        <v>2.7493663336812284E-2</v>
      </c>
      <c r="E8" s="276">
        <f t="shared" si="1"/>
        <v>3.4879322085193315E-2</v>
      </c>
    </row>
    <row r="9" spans="1:9" x14ac:dyDescent="0.2">
      <c r="A9" s="190" t="s">
        <v>413</v>
      </c>
      <c r="B9" s="198"/>
      <c r="C9" s="198">
        <v>742</v>
      </c>
      <c r="D9" s="276">
        <f t="shared" si="0"/>
        <v>2.2126136871924856E-2</v>
      </c>
      <c r="E9" s="276">
        <f t="shared" si="1"/>
        <v>2.8069909964439737E-2</v>
      </c>
    </row>
    <row r="10" spans="1:9" x14ac:dyDescent="0.2">
      <c r="A10" s="190" t="s">
        <v>688</v>
      </c>
      <c r="B10" s="190">
        <v>7101</v>
      </c>
      <c r="C10" s="198"/>
      <c r="D10" s="276">
        <f>B10/$D$13</f>
        <v>0.21174891903980916</v>
      </c>
      <c r="E10" s="276">
        <f>SUM(E6:E9)</f>
        <v>1</v>
      </c>
    </row>
    <row r="11" spans="1:9" x14ac:dyDescent="0.2">
      <c r="C11" s="198">
        <f>SUM(C6:C9)</f>
        <v>26434</v>
      </c>
    </row>
    <row r="13" spans="1:9" x14ac:dyDescent="0.2">
      <c r="C13" s="190" t="s">
        <v>54</v>
      </c>
      <c r="D13" s="198">
        <f>B10+C11</f>
        <v>33535</v>
      </c>
      <c r="E13" s="276">
        <f>B10/D13</f>
        <v>0.21174891903980916</v>
      </c>
    </row>
    <row r="14" spans="1:9" x14ac:dyDescent="0.2">
      <c r="E14" s="276">
        <f>C11/D13</f>
        <v>0.78825108096019081</v>
      </c>
    </row>
    <row r="16" spans="1:9" x14ac:dyDescent="0.2">
      <c r="A16" s="190" t="s">
        <v>688</v>
      </c>
      <c r="C16" s="276">
        <f>B10/D13</f>
        <v>0.21174891903980916</v>
      </c>
      <c r="E16" s="344">
        <f>SUM(E6:E8)</f>
        <v>0.9719300900355603</v>
      </c>
    </row>
    <row r="17" spans="1:10" x14ac:dyDescent="0.2">
      <c r="A17" s="190" t="s">
        <v>693</v>
      </c>
      <c r="C17" s="276">
        <f>C11/D13</f>
        <v>0.78825108096019081</v>
      </c>
    </row>
    <row r="19" spans="1:10" x14ac:dyDescent="0.2">
      <c r="B19" s="190" t="s">
        <v>688</v>
      </c>
      <c r="C19" s="190" t="s">
        <v>693</v>
      </c>
      <c r="D19" s="190" t="s">
        <v>54</v>
      </c>
    </row>
    <row r="20" spans="1:10" x14ac:dyDescent="0.2">
      <c r="A20" s="190" t="s">
        <v>694</v>
      </c>
    </row>
    <row r="21" spans="1:10" x14ac:dyDescent="0.2">
      <c r="A21" s="190" t="s">
        <v>691</v>
      </c>
      <c r="B21" s="190">
        <v>1998</v>
      </c>
      <c r="C21" s="190">
        <v>5936</v>
      </c>
      <c r="D21" s="190">
        <v>7934</v>
      </c>
    </row>
    <row r="22" spans="1:10" x14ac:dyDescent="0.2">
      <c r="A22" s="190" t="s">
        <v>803</v>
      </c>
      <c r="C22" s="190">
        <v>16</v>
      </c>
      <c r="D22" s="190">
        <v>16</v>
      </c>
    </row>
    <row r="23" spans="1:10" x14ac:dyDescent="0.2">
      <c r="A23" s="190" t="s">
        <v>804</v>
      </c>
      <c r="C23" s="190">
        <v>30</v>
      </c>
      <c r="D23" s="190">
        <v>30</v>
      </c>
    </row>
    <row r="24" spans="1:10" x14ac:dyDescent="0.2">
      <c r="A24" s="190" t="s">
        <v>692</v>
      </c>
      <c r="B24" s="190">
        <v>125</v>
      </c>
      <c r="C24" s="190">
        <v>819</v>
      </c>
      <c r="D24" s="190">
        <v>944</v>
      </c>
    </row>
    <row r="25" spans="1:10" x14ac:dyDescent="0.2">
      <c r="A25" s="190" t="s">
        <v>690</v>
      </c>
      <c r="B25" s="190">
        <v>4115</v>
      </c>
      <c r="C25" s="190">
        <v>16166</v>
      </c>
      <c r="D25" s="190">
        <v>20281</v>
      </c>
    </row>
    <row r="26" spans="1:10" x14ac:dyDescent="0.2">
      <c r="A26" s="190" t="s">
        <v>805</v>
      </c>
      <c r="C26" s="190">
        <v>692</v>
      </c>
      <c r="D26" s="190">
        <v>692</v>
      </c>
    </row>
    <row r="27" spans="1:10" x14ac:dyDescent="0.2">
      <c r="A27" s="190" t="s">
        <v>54</v>
      </c>
      <c r="B27" s="190">
        <v>6238</v>
      </c>
      <c r="C27" s="190">
        <v>23659</v>
      </c>
      <c r="D27" s="190">
        <v>29897</v>
      </c>
    </row>
    <row r="29" spans="1:10" x14ac:dyDescent="0.2">
      <c r="H29" s="190" t="s">
        <v>688</v>
      </c>
      <c r="I29" s="190" t="s">
        <v>693</v>
      </c>
    </row>
    <row r="30" spans="1:10" ht="30" customHeight="1" x14ac:dyDescent="0.2">
      <c r="A30" s="313"/>
      <c r="B30" s="313" t="s">
        <v>688</v>
      </c>
      <c r="C30" s="313" t="s">
        <v>693</v>
      </c>
      <c r="D30" s="313" t="s">
        <v>54</v>
      </c>
      <c r="G30" s="190" t="s">
        <v>690</v>
      </c>
      <c r="I30" s="190">
        <v>18154</v>
      </c>
      <c r="J30" s="198"/>
    </row>
    <row r="31" spans="1:10" x14ac:dyDescent="0.2">
      <c r="A31" s="313" t="s">
        <v>694</v>
      </c>
      <c r="B31" s="313"/>
      <c r="C31" s="313"/>
      <c r="D31" s="313"/>
      <c r="G31" s="190" t="s">
        <v>691</v>
      </c>
      <c r="I31" s="190">
        <v>6616</v>
      </c>
    </row>
    <row r="32" spans="1:10" ht="15" customHeight="1" x14ac:dyDescent="0.2">
      <c r="G32" s="190" t="s">
        <v>692</v>
      </c>
      <c r="I32" s="190">
        <v>922</v>
      </c>
    </row>
    <row r="33" spans="1:9" ht="15" customHeight="1" x14ac:dyDescent="0.2">
      <c r="A33" s="313" t="s">
        <v>803</v>
      </c>
      <c r="B33" s="316"/>
      <c r="C33" s="317">
        <v>20</v>
      </c>
      <c r="D33" s="317">
        <v>20</v>
      </c>
      <c r="G33" s="190" t="s">
        <v>413</v>
      </c>
      <c r="I33" s="190">
        <f>SUM(C33:C35)</f>
        <v>742</v>
      </c>
    </row>
    <row r="34" spans="1:9" ht="15" customHeight="1" x14ac:dyDescent="0.2">
      <c r="A34" s="313" t="s">
        <v>804</v>
      </c>
      <c r="B34" s="316"/>
      <c r="C34" s="317">
        <v>30</v>
      </c>
      <c r="D34" s="317">
        <v>30</v>
      </c>
      <c r="G34" s="190" t="s">
        <v>688</v>
      </c>
      <c r="H34" s="190">
        <v>7101</v>
      </c>
    </row>
    <row r="35" spans="1:9" ht="15" customHeight="1" x14ac:dyDescent="0.2">
      <c r="A35" s="313" t="s">
        <v>805</v>
      </c>
      <c r="B35" s="316"/>
      <c r="C35" s="342">
        <v>692</v>
      </c>
      <c r="D35" s="324">
        <v>692</v>
      </c>
    </row>
    <row r="36" spans="1:9" ht="15" customHeight="1" x14ac:dyDescent="0.2">
      <c r="D36" s="190">
        <f>SUM(D33:D35)</f>
        <v>742</v>
      </c>
    </row>
    <row r="37" spans="1:9" ht="15" customHeight="1" x14ac:dyDescent="0.2"/>
    <row r="38" spans="1:9" ht="15" customHeight="1" x14ac:dyDescent="0.2">
      <c r="A38" s="313" t="s">
        <v>54</v>
      </c>
      <c r="B38" s="345">
        <v>7101</v>
      </c>
      <c r="C38" s="318">
        <v>26434</v>
      </c>
      <c r="D38" s="343">
        <v>33535</v>
      </c>
    </row>
  </sheetData>
  <mergeCells count="1">
    <mergeCell ref="H1:I1"/>
  </mergeCells>
  <hyperlinks>
    <hyperlink ref="H1:I1" location="Index!A1" display="Regresar al Índice" xr:uid="{0ADA023A-5AA0-4D3F-A00E-915D70955F33}"/>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8C297-6327-4D0B-81FE-E33A858C8A62}">
  <sheetPr codeName="Hoja53"/>
  <dimension ref="A1:P56"/>
  <sheetViews>
    <sheetView zoomScale="95" zoomScaleNormal="95" workbookViewId="0">
      <selection activeCell="B3" sqref="B3"/>
    </sheetView>
  </sheetViews>
  <sheetFormatPr baseColWidth="10" defaultColWidth="11.42578125" defaultRowHeight="12.75" x14ac:dyDescent="0.2"/>
  <cols>
    <col min="1" max="1" width="14.42578125" style="190" customWidth="1"/>
    <col min="2" max="2" width="17.7109375" style="190" customWidth="1"/>
    <col min="3" max="3" width="17.28515625" style="190" bestFit="1" customWidth="1"/>
    <col min="4" max="6" width="17.28515625" style="190" customWidth="1"/>
    <col min="7" max="7" width="17.28515625" style="190" bestFit="1" customWidth="1"/>
    <col min="8" max="8" width="15.85546875" style="190" bestFit="1" customWidth="1"/>
    <col min="9" max="16384" width="11.42578125" style="190"/>
  </cols>
  <sheetData>
    <row r="1" spans="1:10" ht="15" x14ac:dyDescent="0.25">
      <c r="A1" s="12" t="s">
        <v>940</v>
      </c>
      <c r="H1" s="525" t="s">
        <v>39</v>
      </c>
      <c r="I1" s="525"/>
    </row>
    <row r="2" spans="1:10" x14ac:dyDescent="0.2">
      <c r="A2" s="190" t="s">
        <v>686</v>
      </c>
    </row>
    <row r="5" spans="1:10" x14ac:dyDescent="0.2">
      <c r="B5" s="190" t="s">
        <v>694</v>
      </c>
    </row>
    <row r="6" spans="1:10" x14ac:dyDescent="0.2">
      <c r="A6" s="190" t="s">
        <v>695</v>
      </c>
      <c r="B6" s="190" t="s">
        <v>696</v>
      </c>
      <c r="C6" s="174" t="s">
        <v>690</v>
      </c>
      <c r="D6" s="174" t="s">
        <v>691</v>
      </c>
      <c r="E6" s="174" t="s">
        <v>692</v>
      </c>
      <c r="F6" s="174" t="s">
        <v>697</v>
      </c>
      <c r="G6" s="174"/>
      <c r="H6" s="174"/>
      <c r="I6" s="174"/>
      <c r="J6" s="174"/>
    </row>
    <row r="7" spans="1:10" x14ac:dyDescent="0.2">
      <c r="A7" s="190">
        <v>1</v>
      </c>
      <c r="B7" s="190" t="s">
        <v>698</v>
      </c>
      <c r="C7" s="276">
        <v>2.4708094634189007E-2</v>
      </c>
      <c r="D7" s="276">
        <v>5.1901162134717366E-3</v>
      </c>
      <c r="E7" s="276">
        <v>0</v>
      </c>
      <c r="F7" s="276">
        <v>1.3477088948787063E-3</v>
      </c>
      <c r="G7" s="310"/>
      <c r="H7" s="276">
        <f>SUM(C7:C8)</f>
        <v>0.54235361000568505</v>
      </c>
      <c r="I7" s="276">
        <f>SUM(D7:D8)</f>
        <v>3.4187069840911653E-2</v>
      </c>
      <c r="J7" s="276">
        <f>SUM(E7:E8)</f>
        <v>8.1843838193791152E-2</v>
      </c>
    </row>
    <row r="8" spans="1:10" x14ac:dyDescent="0.2">
      <c r="A8" s="190">
        <v>2</v>
      </c>
      <c r="B8" s="190" t="s">
        <v>699</v>
      </c>
      <c r="C8" s="276">
        <v>0.51764551537149606</v>
      </c>
      <c r="D8" s="276">
        <v>2.8996953627439918E-2</v>
      </c>
      <c r="E8" s="276">
        <v>8.1843838193791152E-2</v>
      </c>
      <c r="F8" s="276">
        <v>6.6037735849056603E-2</v>
      </c>
      <c r="G8" s="310"/>
      <c r="H8" s="310"/>
      <c r="I8" s="310"/>
      <c r="J8" s="310"/>
    </row>
    <row r="9" spans="1:10" x14ac:dyDescent="0.2">
      <c r="A9" s="190">
        <v>3</v>
      </c>
      <c r="B9" s="190" t="s">
        <v>700</v>
      </c>
      <c r="C9" s="276">
        <v>0.26662876634451393</v>
      </c>
      <c r="D9" s="276">
        <v>0.1441949678438452</v>
      </c>
      <c r="E9" s="276">
        <v>0.35089369708372531</v>
      </c>
      <c r="F9" s="276">
        <v>0.27897574123989216</v>
      </c>
      <c r="G9" s="310"/>
      <c r="H9" s="310"/>
      <c r="I9" s="310"/>
      <c r="J9" s="310"/>
    </row>
    <row r="10" spans="1:10" x14ac:dyDescent="0.2">
      <c r="A10" s="190">
        <v>4</v>
      </c>
      <c r="B10" s="190" t="s">
        <v>701</v>
      </c>
      <c r="C10" s="276">
        <v>0.14544977478462412</v>
      </c>
      <c r="D10" s="276">
        <v>0.41780435518447478</v>
      </c>
      <c r="E10" s="276">
        <v>0.50611476952022583</v>
      </c>
      <c r="F10" s="276">
        <v>0.45283018867924529</v>
      </c>
      <c r="G10" s="310"/>
      <c r="H10" s="310"/>
      <c r="I10" s="310"/>
      <c r="J10" s="310"/>
    </row>
    <row r="11" spans="1:10" x14ac:dyDescent="0.2">
      <c r="A11" s="190">
        <v>5</v>
      </c>
      <c r="B11" s="190" t="s">
        <v>702</v>
      </c>
      <c r="C11" s="276">
        <v>4.0757423361175493E-2</v>
      </c>
      <c r="D11" s="276">
        <v>0.28195870472751888</v>
      </c>
      <c r="E11" s="276">
        <v>5.5503292568203196E-2</v>
      </c>
      <c r="F11" s="276">
        <v>0.13881401617250674</v>
      </c>
      <c r="G11" s="310"/>
      <c r="H11" s="310"/>
      <c r="I11" s="310"/>
      <c r="J11" s="310"/>
    </row>
    <row r="12" spans="1:10" x14ac:dyDescent="0.2">
      <c r="A12" s="190">
        <v>6</v>
      </c>
      <c r="B12" s="190" t="s">
        <v>703</v>
      </c>
      <c r="C12" s="276">
        <v>4.8104255040013998E-3</v>
      </c>
      <c r="D12" s="276">
        <v>0.12185490240324946</v>
      </c>
      <c r="E12" s="276">
        <v>5.6444026340545629E-3</v>
      </c>
      <c r="F12" s="276">
        <v>6.1994609164420483E-2</v>
      </c>
      <c r="G12" s="310"/>
      <c r="H12" s="310"/>
      <c r="I12" s="310"/>
      <c r="J12" s="310"/>
    </row>
    <row r="13" spans="1:10" x14ac:dyDescent="0.2">
      <c r="B13" s="190" t="s">
        <v>54</v>
      </c>
      <c r="C13" s="276">
        <v>1</v>
      </c>
      <c r="D13" s="276">
        <v>1</v>
      </c>
      <c r="E13" s="276">
        <v>1</v>
      </c>
      <c r="F13" s="276">
        <v>1</v>
      </c>
      <c r="G13" s="310"/>
      <c r="H13" s="310"/>
      <c r="I13" s="310"/>
      <c r="J13" s="310"/>
    </row>
    <row r="14" spans="1:10" x14ac:dyDescent="0.2">
      <c r="C14" s="310"/>
      <c r="D14" s="310"/>
      <c r="E14" s="310"/>
      <c r="F14" s="310"/>
    </row>
    <row r="15" spans="1:10" x14ac:dyDescent="0.2">
      <c r="C15" s="174"/>
      <c r="D15" s="174"/>
      <c r="E15" s="174"/>
      <c r="F15" s="174"/>
      <c r="G15" s="174"/>
    </row>
    <row r="16" spans="1:10" x14ac:dyDescent="0.2">
      <c r="C16" s="190" t="s">
        <v>690</v>
      </c>
      <c r="D16" s="190" t="s">
        <v>691</v>
      </c>
      <c r="E16" s="190" t="s">
        <v>692</v>
      </c>
      <c r="F16" s="190" t="s">
        <v>1205</v>
      </c>
      <c r="G16" s="174"/>
    </row>
    <row r="17" spans="1:16" x14ac:dyDescent="0.2">
      <c r="B17" s="190" t="s">
        <v>698</v>
      </c>
      <c r="C17" s="276">
        <v>2.5343917952763671E-2</v>
      </c>
      <c r="D17" s="276">
        <v>5.6717922863624903E-3</v>
      </c>
      <c r="E17" s="276">
        <v>0</v>
      </c>
      <c r="F17" s="276">
        <v>1.3550135501355014E-3</v>
      </c>
      <c r="G17" s="174"/>
    </row>
    <row r="18" spans="1:16" x14ac:dyDescent="0.2">
      <c r="B18" s="190" t="s">
        <v>699</v>
      </c>
      <c r="C18" s="276">
        <v>0.52162122183324289</v>
      </c>
      <c r="D18" s="276">
        <v>2.9493319889084952E-2</v>
      </c>
      <c r="E18" s="276">
        <v>8.4745762711864403E-2</v>
      </c>
      <c r="F18" s="276">
        <v>6.5040650406504072E-2</v>
      </c>
      <c r="G18" s="174"/>
    </row>
    <row r="19" spans="1:16" x14ac:dyDescent="0.2">
      <c r="B19" s="190" t="s">
        <v>700</v>
      </c>
      <c r="C19" s="276">
        <v>0.2676889699718949</v>
      </c>
      <c r="D19" s="276">
        <v>0.14557600201663726</v>
      </c>
      <c r="E19" s="276">
        <v>0.3559322033898305</v>
      </c>
      <c r="F19" s="276">
        <v>0.28048780487804881</v>
      </c>
      <c r="G19" s="174"/>
    </row>
    <row r="20" spans="1:16" x14ac:dyDescent="0.2">
      <c r="B20" s="190" t="s">
        <v>701</v>
      </c>
      <c r="C20" s="276">
        <v>0.14072284404122085</v>
      </c>
      <c r="D20" s="276">
        <v>0.41152004033274514</v>
      </c>
      <c r="E20" s="276">
        <v>0.4989406779661017</v>
      </c>
      <c r="F20" s="276">
        <v>0.45121951219512196</v>
      </c>
      <c r="G20" s="174"/>
    </row>
    <row r="21" spans="1:16" x14ac:dyDescent="0.2">
      <c r="B21" s="190" t="s">
        <v>702</v>
      </c>
      <c r="C21" s="276">
        <v>3.9741630097135251E-2</v>
      </c>
      <c r="D21" s="276">
        <v>0.28384169397529618</v>
      </c>
      <c r="E21" s="276">
        <v>5.5084745762711863E-2</v>
      </c>
      <c r="F21" s="276">
        <v>0.13956639566395665</v>
      </c>
      <c r="G21" s="174"/>
    </row>
    <row r="22" spans="1:16" x14ac:dyDescent="0.2">
      <c r="B22" s="190" t="s">
        <v>703</v>
      </c>
      <c r="C22" s="276">
        <v>4.8814161037424187E-3</v>
      </c>
      <c r="D22" s="276">
        <v>0.12389715149987396</v>
      </c>
      <c r="E22" s="276">
        <v>5.2966101694915252E-3</v>
      </c>
      <c r="F22" s="276">
        <v>6.2330623306233061E-2</v>
      </c>
      <c r="G22" s="174"/>
    </row>
    <row r="23" spans="1:16" x14ac:dyDescent="0.2">
      <c r="B23" s="190" t="s">
        <v>54</v>
      </c>
      <c r="C23" s="276">
        <v>1</v>
      </c>
      <c r="D23" s="276">
        <v>1</v>
      </c>
      <c r="E23" s="276">
        <v>1</v>
      </c>
      <c r="F23" s="276">
        <v>1</v>
      </c>
    </row>
    <row r="24" spans="1:16" x14ac:dyDescent="0.2">
      <c r="G24" s="311"/>
    </row>
    <row r="27" spans="1:16" ht="15" customHeight="1" x14ac:dyDescent="0.2"/>
    <row r="28" spans="1:16" ht="15" customHeight="1" x14ac:dyDescent="0.2">
      <c r="A28" s="312"/>
      <c r="B28" s="313" t="s">
        <v>690</v>
      </c>
      <c r="C28" s="313" t="s">
        <v>691</v>
      </c>
      <c r="D28" s="313" t="s">
        <v>692</v>
      </c>
      <c r="E28" s="313" t="s">
        <v>1205</v>
      </c>
      <c r="I28" s="312"/>
      <c r="J28" s="313" t="s">
        <v>691</v>
      </c>
      <c r="K28" s="313" t="s">
        <v>803</v>
      </c>
      <c r="L28" s="313" t="s">
        <v>804</v>
      </c>
      <c r="M28" s="313" t="s">
        <v>692</v>
      </c>
      <c r="N28" s="313" t="s">
        <v>690</v>
      </c>
      <c r="O28" s="313" t="s">
        <v>805</v>
      </c>
      <c r="P28" s="313" t="s">
        <v>54</v>
      </c>
    </row>
    <row r="29" spans="1:16" ht="15" customHeight="1" x14ac:dyDescent="0.2">
      <c r="A29" s="313" t="s">
        <v>698</v>
      </c>
      <c r="B29" s="314">
        <v>565</v>
      </c>
      <c r="C29" s="315">
        <v>46</v>
      </c>
      <c r="D29" s="316"/>
      <c r="E29" s="190">
        <v>1</v>
      </c>
      <c r="I29" s="313" t="s">
        <v>698</v>
      </c>
      <c r="J29" s="315">
        <v>45</v>
      </c>
      <c r="K29" s="316"/>
      <c r="L29" s="316"/>
      <c r="M29" s="316"/>
      <c r="N29" s="314">
        <v>514</v>
      </c>
      <c r="O29" s="317">
        <v>1</v>
      </c>
      <c r="P29" s="317">
        <v>560</v>
      </c>
    </row>
    <row r="30" spans="1:16" ht="15" customHeight="1" x14ac:dyDescent="0.2">
      <c r="A30" s="313" t="s">
        <v>699</v>
      </c>
      <c r="B30" s="318">
        <v>11837</v>
      </c>
      <c r="C30" s="319">
        <v>257</v>
      </c>
      <c r="D30" s="320">
        <v>87</v>
      </c>
      <c r="E30" s="190">
        <v>49</v>
      </c>
      <c r="I30" s="313" t="s">
        <v>701</v>
      </c>
      <c r="J30" s="321">
        <v>3265</v>
      </c>
      <c r="K30" s="317">
        <v>3</v>
      </c>
      <c r="L30" s="317">
        <v>5</v>
      </c>
      <c r="M30" s="322">
        <v>471</v>
      </c>
      <c r="N30" s="323">
        <v>2854</v>
      </c>
      <c r="O30" s="324">
        <v>325</v>
      </c>
      <c r="P30" s="325">
        <v>6923</v>
      </c>
    </row>
    <row r="31" spans="1:16" ht="15" customHeight="1" x14ac:dyDescent="0.2">
      <c r="A31" s="313" t="s">
        <v>700</v>
      </c>
      <c r="B31" s="326">
        <v>6097</v>
      </c>
      <c r="C31" s="327">
        <v>1278</v>
      </c>
      <c r="D31" s="324">
        <v>373</v>
      </c>
      <c r="E31" s="190">
        <v>207</v>
      </c>
      <c r="I31" s="313" t="s">
        <v>699</v>
      </c>
      <c r="J31" s="319">
        <v>234</v>
      </c>
      <c r="K31" s="317">
        <v>3</v>
      </c>
      <c r="L31" s="316"/>
      <c r="M31" s="320">
        <v>80</v>
      </c>
      <c r="N31" s="318">
        <v>10579</v>
      </c>
      <c r="O31" s="315">
        <v>45</v>
      </c>
      <c r="P31" s="318">
        <v>10941</v>
      </c>
    </row>
    <row r="32" spans="1:16" ht="15" customHeight="1" x14ac:dyDescent="0.2">
      <c r="A32" s="313" t="s">
        <v>701</v>
      </c>
      <c r="B32" s="328">
        <v>3326</v>
      </c>
      <c r="C32" s="329">
        <v>3703</v>
      </c>
      <c r="D32" s="314">
        <v>538</v>
      </c>
      <c r="E32" s="190">
        <v>336</v>
      </c>
      <c r="I32" s="313" t="s">
        <v>702</v>
      </c>
      <c r="J32" s="330">
        <v>2252</v>
      </c>
      <c r="K32" s="317">
        <v>4</v>
      </c>
      <c r="L32" s="316"/>
      <c r="M32" s="315">
        <v>52</v>
      </c>
      <c r="N32" s="331">
        <v>806</v>
      </c>
      <c r="O32" s="320">
        <v>99</v>
      </c>
      <c r="P32" s="332">
        <v>3213</v>
      </c>
    </row>
    <row r="33" spans="1:16" ht="15" customHeight="1" x14ac:dyDescent="0.2">
      <c r="A33" s="313" t="s">
        <v>702</v>
      </c>
      <c r="B33" s="333">
        <v>932</v>
      </c>
      <c r="C33" s="330">
        <v>2499</v>
      </c>
      <c r="D33" s="315">
        <v>59</v>
      </c>
      <c r="E33" s="190">
        <v>103</v>
      </c>
      <c r="I33" s="313" t="s">
        <v>703</v>
      </c>
      <c r="J33" s="334">
        <v>983</v>
      </c>
      <c r="K33" s="316"/>
      <c r="L33" s="316"/>
      <c r="M33" s="317">
        <v>5</v>
      </c>
      <c r="N33" s="320">
        <v>99</v>
      </c>
      <c r="O33" s="315">
        <v>46</v>
      </c>
      <c r="P33" s="335">
        <v>1133</v>
      </c>
    </row>
    <row r="34" spans="1:16" ht="15" customHeight="1" x14ac:dyDescent="0.2">
      <c r="A34" s="313" t="s">
        <v>703</v>
      </c>
      <c r="B34" s="320">
        <v>110</v>
      </c>
      <c r="C34" s="336">
        <v>1080</v>
      </c>
      <c r="D34" s="317">
        <v>6</v>
      </c>
      <c r="E34" s="190">
        <v>46</v>
      </c>
      <c r="I34" s="313" t="s">
        <v>700</v>
      </c>
      <c r="J34" s="327">
        <v>1155</v>
      </c>
      <c r="K34" s="317">
        <v>6</v>
      </c>
      <c r="L34" s="315">
        <v>25</v>
      </c>
      <c r="M34" s="324">
        <v>336</v>
      </c>
      <c r="N34" s="326">
        <v>5429</v>
      </c>
      <c r="O34" s="337">
        <v>176</v>
      </c>
      <c r="P34" s="338">
        <v>7127</v>
      </c>
    </row>
    <row r="35" spans="1:16" ht="15" customHeight="1" x14ac:dyDescent="0.2">
      <c r="A35" s="313" t="s">
        <v>54</v>
      </c>
      <c r="B35" s="318">
        <v>22867</v>
      </c>
      <c r="C35" s="339">
        <v>8863</v>
      </c>
      <c r="D35" s="340">
        <v>1063</v>
      </c>
      <c r="E35" s="190">
        <v>742</v>
      </c>
      <c r="I35" s="313" t="s">
        <v>54</v>
      </c>
      <c r="J35" s="341">
        <v>7934</v>
      </c>
      <c r="K35" s="317">
        <v>16</v>
      </c>
      <c r="L35" s="317">
        <v>30</v>
      </c>
      <c r="M35" s="314">
        <v>944</v>
      </c>
      <c r="N35" s="318">
        <v>20281</v>
      </c>
      <c r="O35" s="342">
        <v>692</v>
      </c>
      <c r="P35" s="343">
        <v>29897</v>
      </c>
    </row>
    <row r="36" spans="1:16" ht="15" customHeight="1" x14ac:dyDescent="0.2"/>
    <row r="37" spans="1:16" ht="15" customHeight="1" x14ac:dyDescent="0.2">
      <c r="B37" s="313" t="s">
        <v>690</v>
      </c>
      <c r="C37" s="313" t="s">
        <v>691</v>
      </c>
      <c r="D37" s="313" t="s">
        <v>692</v>
      </c>
      <c r="E37" s="313" t="s">
        <v>1205</v>
      </c>
    </row>
    <row r="38" spans="1:16" x14ac:dyDescent="0.2">
      <c r="A38" s="313" t="s">
        <v>698</v>
      </c>
      <c r="B38" s="292">
        <f t="shared" ref="B38:E43" si="0">B29/B$35</f>
        <v>2.4708094634189007E-2</v>
      </c>
      <c r="C38" s="292">
        <f t="shared" si="0"/>
        <v>5.1901162134717366E-3</v>
      </c>
      <c r="D38" s="292">
        <f t="shared" si="0"/>
        <v>0</v>
      </c>
      <c r="E38" s="292">
        <f t="shared" si="0"/>
        <v>1.3477088948787063E-3</v>
      </c>
      <c r="G38" s="190" t="s">
        <v>698</v>
      </c>
    </row>
    <row r="39" spans="1:16" x14ac:dyDescent="0.2">
      <c r="A39" s="313" t="s">
        <v>699</v>
      </c>
      <c r="B39" s="292">
        <f t="shared" si="0"/>
        <v>0.51764551537149606</v>
      </c>
      <c r="C39" s="292">
        <f t="shared" si="0"/>
        <v>2.8996953627439918E-2</v>
      </c>
      <c r="D39" s="292">
        <f t="shared" si="0"/>
        <v>8.1843838193791152E-2</v>
      </c>
      <c r="E39" s="292">
        <f t="shared" si="0"/>
        <v>6.6037735849056603E-2</v>
      </c>
      <c r="G39" s="190" t="s">
        <v>699</v>
      </c>
    </row>
    <row r="40" spans="1:16" ht="15" customHeight="1" x14ac:dyDescent="0.2">
      <c r="A40" s="313" t="s">
        <v>700</v>
      </c>
      <c r="B40" s="292">
        <f t="shared" si="0"/>
        <v>0.26662876634451393</v>
      </c>
      <c r="C40" s="292">
        <f t="shared" si="0"/>
        <v>0.1441949678438452</v>
      </c>
      <c r="D40" s="292">
        <f t="shared" si="0"/>
        <v>0.35089369708372531</v>
      </c>
      <c r="E40" s="292">
        <f t="shared" si="0"/>
        <v>0.27897574123989216</v>
      </c>
      <c r="G40" s="190" t="s">
        <v>700</v>
      </c>
    </row>
    <row r="41" spans="1:16" ht="15" customHeight="1" x14ac:dyDescent="0.2">
      <c r="A41" s="313" t="s">
        <v>701</v>
      </c>
      <c r="B41" s="292">
        <f t="shared" si="0"/>
        <v>0.14544977478462412</v>
      </c>
      <c r="C41" s="292">
        <f t="shared" si="0"/>
        <v>0.41780435518447478</v>
      </c>
      <c r="D41" s="292">
        <f t="shared" si="0"/>
        <v>0.50611476952022583</v>
      </c>
      <c r="E41" s="292">
        <f t="shared" si="0"/>
        <v>0.45283018867924529</v>
      </c>
      <c r="G41" s="190" t="s">
        <v>701</v>
      </c>
    </row>
    <row r="42" spans="1:16" ht="15" customHeight="1" x14ac:dyDescent="0.2">
      <c r="A42" s="313" t="s">
        <v>702</v>
      </c>
      <c r="B42" s="292">
        <f t="shared" si="0"/>
        <v>4.0757423361175493E-2</v>
      </c>
      <c r="C42" s="292">
        <f t="shared" si="0"/>
        <v>0.28195870472751888</v>
      </c>
      <c r="D42" s="292">
        <f t="shared" si="0"/>
        <v>5.5503292568203196E-2</v>
      </c>
      <c r="E42" s="292">
        <f t="shared" si="0"/>
        <v>0.13881401617250674</v>
      </c>
      <c r="G42" s="190" t="s">
        <v>702</v>
      </c>
    </row>
    <row r="43" spans="1:16" ht="15" customHeight="1" x14ac:dyDescent="0.2">
      <c r="A43" s="313" t="s">
        <v>703</v>
      </c>
      <c r="B43" s="292">
        <f t="shared" si="0"/>
        <v>4.8104255040013998E-3</v>
      </c>
      <c r="C43" s="292">
        <f t="shared" si="0"/>
        <v>0.12185490240324946</v>
      </c>
      <c r="D43" s="292">
        <f t="shared" si="0"/>
        <v>5.6444026340545629E-3</v>
      </c>
      <c r="E43" s="292">
        <f t="shared" si="0"/>
        <v>6.1994609164420483E-2</v>
      </c>
      <c r="G43" s="190" t="s">
        <v>703</v>
      </c>
    </row>
    <row r="44" spans="1:16" ht="15" customHeight="1" x14ac:dyDescent="0.2">
      <c r="A44" s="313" t="s">
        <v>54</v>
      </c>
      <c r="B44" s="292">
        <f t="array" ref="B44">SUM(B29:B34/B$35)</f>
        <v>0.99999999999999989</v>
      </c>
      <c r="C44" s="292">
        <f t="array" ref="C44">SUM(C29:C34/C$35)</f>
        <v>1</v>
      </c>
      <c r="D44" s="292">
        <f t="array" ref="D44">SUM(D29:D34/D$35)</f>
        <v>1</v>
      </c>
      <c r="E44" s="292">
        <f t="array" ref="E44">SUM(E29:E34/E$35)</f>
        <v>1</v>
      </c>
    </row>
    <row r="45" spans="1:16" ht="15" customHeight="1" x14ac:dyDescent="0.2"/>
    <row r="46" spans="1:16" ht="15" customHeight="1" x14ac:dyDescent="0.2"/>
    <row r="47" spans="1:16" ht="15" customHeight="1" x14ac:dyDescent="0.2"/>
    <row r="48" spans="1:16" x14ac:dyDescent="0.2">
      <c r="A48" s="312"/>
      <c r="B48" s="313" t="s">
        <v>690</v>
      </c>
      <c r="C48" s="313" t="s">
        <v>691</v>
      </c>
      <c r="D48" s="313" t="s">
        <v>692</v>
      </c>
      <c r="E48" s="313" t="s">
        <v>1205</v>
      </c>
    </row>
    <row r="49" spans="1:5" x14ac:dyDescent="0.2">
      <c r="A49" s="313" t="s">
        <v>698</v>
      </c>
      <c r="B49" s="314">
        <v>565</v>
      </c>
      <c r="C49" s="315">
        <v>46</v>
      </c>
      <c r="D49" s="316"/>
      <c r="E49" s="190">
        <v>1</v>
      </c>
    </row>
    <row r="50" spans="1:5" ht="15" customHeight="1" x14ac:dyDescent="0.2">
      <c r="A50" s="313" t="s">
        <v>699</v>
      </c>
      <c r="B50" s="318">
        <v>11837</v>
      </c>
      <c r="C50" s="319">
        <v>257</v>
      </c>
      <c r="D50" s="320">
        <v>87</v>
      </c>
      <c r="E50" s="190">
        <v>49</v>
      </c>
    </row>
    <row r="51" spans="1:5" ht="15" customHeight="1" x14ac:dyDescent="0.2">
      <c r="A51" s="313" t="s">
        <v>700</v>
      </c>
      <c r="B51" s="326">
        <v>6097</v>
      </c>
      <c r="C51" s="327">
        <v>1278</v>
      </c>
      <c r="D51" s="324">
        <v>373</v>
      </c>
      <c r="E51" s="190">
        <v>207</v>
      </c>
    </row>
    <row r="52" spans="1:5" ht="15" customHeight="1" x14ac:dyDescent="0.2">
      <c r="A52" s="313" t="s">
        <v>701</v>
      </c>
      <c r="B52" s="328">
        <v>3326</v>
      </c>
      <c r="C52" s="329">
        <v>3703</v>
      </c>
      <c r="D52" s="314">
        <v>538</v>
      </c>
      <c r="E52" s="190">
        <v>336</v>
      </c>
    </row>
    <row r="53" spans="1:5" ht="15" customHeight="1" x14ac:dyDescent="0.2">
      <c r="A53" s="313" t="s">
        <v>702</v>
      </c>
      <c r="B53" s="333">
        <v>932</v>
      </c>
      <c r="C53" s="330">
        <v>2499</v>
      </c>
      <c r="D53" s="315">
        <v>59</v>
      </c>
      <c r="E53" s="190">
        <v>103</v>
      </c>
    </row>
    <row r="54" spans="1:5" ht="15" customHeight="1" x14ac:dyDescent="0.2">
      <c r="A54" s="313" t="s">
        <v>703</v>
      </c>
      <c r="B54" s="320">
        <v>110</v>
      </c>
      <c r="C54" s="336">
        <v>1080</v>
      </c>
      <c r="D54" s="317">
        <v>6</v>
      </c>
      <c r="E54" s="190">
        <v>46</v>
      </c>
    </row>
    <row r="55" spans="1:5" ht="15" customHeight="1" x14ac:dyDescent="0.2">
      <c r="A55" s="313" t="s">
        <v>54</v>
      </c>
      <c r="B55" s="318">
        <v>22867</v>
      </c>
      <c r="C55" s="339">
        <v>8863</v>
      </c>
      <c r="D55" s="340">
        <v>1063</v>
      </c>
      <c r="E55" s="190">
        <v>742</v>
      </c>
    </row>
    <row r="56" spans="1:5" ht="15" customHeight="1" x14ac:dyDescent="0.2"/>
  </sheetData>
  <mergeCells count="1">
    <mergeCell ref="H1:I1"/>
  </mergeCells>
  <hyperlinks>
    <hyperlink ref="H1:I1" location="Index!A1" display="Regresar al Índice" xr:uid="{5CD8E81B-EB54-419A-B53B-7BC29AE9A5F5}"/>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4D7B-5371-46F3-B92C-834DC86A529F}">
  <sheetPr codeName="Hoja54"/>
  <dimension ref="A1:Q114"/>
  <sheetViews>
    <sheetView topLeftCell="A87" zoomScale="84" zoomScaleNormal="84" workbookViewId="0">
      <selection activeCell="B3" sqref="B3"/>
    </sheetView>
  </sheetViews>
  <sheetFormatPr baseColWidth="10" defaultColWidth="9.140625" defaultRowHeight="12.75" x14ac:dyDescent="0.2"/>
  <cols>
    <col min="1" max="1" width="15.42578125" style="11" customWidth="1"/>
    <col min="2" max="2" width="6.42578125" style="11" customWidth="1"/>
    <col min="3" max="3" width="13.7109375" style="11" customWidth="1"/>
    <col min="4" max="6" width="8.7109375" style="11" customWidth="1"/>
    <col min="7" max="7" width="11.7109375" style="11" customWidth="1"/>
    <col min="8" max="8" width="17" style="11" customWidth="1"/>
    <col min="9" max="9" width="35.7109375" style="11" customWidth="1"/>
    <col min="10" max="10" width="37.7109375" style="11" customWidth="1"/>
    <col min="11" max="11" width="17.7109375" style="11" customWidth="1"/>
    <col min="12" max="12" width="35.7109375" style="11" customWidth="1"/>
    <col min="13" max="13" width="37.7109375" style="11" customWidth="1"/>
    <col min="14" max="16384" width="9.140625" style="11"/>
  </cols>
  <sheetData>
    <row r="1" spans="1:17" ht="15" x14ac:dyDescent="0.25">
      <c r="A1" s="12" t="s">
        <v>941</v>
      </c>
      <c r="H1" s="525" t="s">
        <v>39</v>
      </c>
      <c r="I1" s="525"/>
    </row>
    <row r="2" spans="1:17" x14ac:dyDescent="0.2">
      <c r="A2" s="11" t="s">
        <v>56</v>
      </c>
      <c r="G2" s="11" t="s">
        <v>55</v>
      </c>
      <c r="H2" s="11" t="s">
        <v>55</v>
      </c>
    </row>
    <row r="6" spans="1:17" x14ac:dyDescent="0.2">
      <c r="A6" s="11" t="s">
        <v>57</v>
      </c>
      <c r="B6" s="11" t="s">
        <v>58</v>
      </c>
      <c r="C6" s="11" t="s">
        <v>59</v>
      </c>
      <c r="D6" s="11" t="s">
        <v>60</v>
      </c>
      <c r="E6" s="11" t="s">
        <v>61</v>
      </c>
      <c r="F6" s="11" t="s">
        <v>1</v>
      </c>
      <c r="G6" s="11" t="s">
        <v>62</v>
      </c>
      <c r="H6" s="11" t="s">
        <v>63</v>
      </c>
      <c r="I6" s="11" t="s">
        <v>64</v>
      </c>
      <c r="J6" s="11" t="s">
        <v>65</v>
      </c>
      <c r="K6" s="11" t="s">
        <v>66</v>
      </c>
      <c r="L6" s="11" t="s">
        <v>67</v>
      </c>
      <c r="M6" s="11" t="s">
        <v>68</v>
      </c>
      <c r="O6" s="11" t="s">
        <v>684</v>
      </c>
      <c r="P6" s="11">
        <v>2</v>
      </c>
      <c r="Q6" s="11">
        <f>COUNT($D$7:$D$150)</f>
        <v>95</v>
      </c>
    </row>
    <row r="7" spans="1:17" x14ac:dyDescent="0.2">
      <c r="A7" s="11" t="s">
        <v>69</v>
      </c>
      <c r="B7" s="11" t="s">
        <v>70</v>
      </c>
      <c r="C7" s="11">
        <v>80.8927820181501</v>
      </c>
      <c r="D7" s="11">
        <v>81.002269999999996</v>
      </c>
      <c r="E7" s="11">
        <v>76.225970000000004</v>
      </c>
      <c r="F7" s="24">
        <v>3.2545700000000002</v>
      </c>
      <c r="G7" s="24">
        <v>3.3545099999999999</v>
      </c>
      <c r="H7" s="24">
        <v>5.9303299999999997</v>
      </c>
      <c r="I7" s="24">
        <v>0.45662999999999998</v>
      </c>
      <c r="J7" s="24">
        <v>0.27533000000000002</v>
      </c>
      <c r="K7" s="24">
        <v>3.1237599999999999</v>
      </c>
      <c r="L7" s="24">
        <v>1.08246</v>
      </c>
      <c r="M7" s="24">
        <v>0.48125000000000001</v>
      </c>
      <c r="O7" s="11" t="s">
        <v>670</v>
      </c>
      <c r="P7" s="11">
        <f>P6</f>
        <v>2</v>
      </c>
      <c r="Q7" s="11">
        <v>1</v>
      </c>
    </row>
    <row r="8" spans="1:17" x14ac:dyDescent="0.2">
      <c r="A8" s="11" t="s">
        <v>55</v>
      </c>
      <c r="B8" s="11" t="s">
        <v>71</v>
      </c>
      <c r="C8" s="11">
        <v>81.290942965322401</v>
      </c>
      <c r="D8" s="11">
        <v>81.448670000000007</v>
      </c>
      <c r="E8" s="11">
        <v>76.580719999999999</v>
      </c>
      <c r="F8" s="24">
        <v>3.5522900000000002</v>
      </c>
      <c r="G8" s="24">
        <v>3.6920700000000002</v>
      </c>
      <c r="H8" s="24">
        <v>6.1743100000000002</v>
      </c>
      <c r="I8" s="24">
        <v>0.55108999999999997</v>
      </c>
      <c r="J8" s="24">
        <v>0.30259000000000003</v>
      </c>
      <c r="K8" s="24">
        <v>3.5309699999999999</v>
      </c>
      <c r="L8" s="24">
        <v>0.46539999999999998</v>
      </c>
      <c r="M8" s="24">
        <v>0.50051999999999996</v>
      </c>
    </row>
    <row r="9" spans="1:17" x14ac:dyDescent="0.2">
      <c r="A9" s="11" t="s">
        <v>55</v>
      </c>
      <c r="B9" s="11" t="s">
        <v>72</v>
      </c>
      <c r="C9" s="11">
        <v>81.887433139010795</v>
      </c>
      <c r="D9" s="11">
        <v>82.092449999999999</v>
      </c>
      <c r="E9" s="11">
        <v>76.870040000000003</v>
      </c>
      <c r="F9" s="24">
        <v>4.2522700000000002</v>
      </c>
      <c r="G9" s="24">
        <v>4.3492899999999999</v>
      </c>
      <c r="H9" s="24">
        <v>6.3327200000000001</v>
      </c>
      <c r="I9" s="24">
        <v>0.79042000000000001</v>
      </c>
      <c r="J9" s="24">
        <v>0.35541</v>
      </c>
      <c r="K9" s="24">
        <v>4.2718100000000003</v>
      </c>
      <c r="L9" s="24">
        <v>0.37779000000000001</v>
      </c>
      <c r="M9" s="24">
        <v>0.51300000000000001</v>
      </c>
      <c r="O9" s="11" t="s">
        <v>685</v>
      </c>
      <c r="P9" s="11">
        <v>4</v>
      </c>
      <c r="Q9" s="11">
        <f>COUNT($D$7:$D$150)</f>
        <v>95</v>
      </c>
    </row>
    <row r="10" spans="1:17" x14ac:dyDescent="0.2">
      <c r="A10" s="11" t="s">
        <v>55</v>
      </c>
      <c r="B10" s="11" t="s">
        <v>73</v>
      </c>
      <c r="C10" s="11">
        <v>81.941522928060607</v>
      </c>
      <c r="D10" s="11">
        <v>82.305779999999999</v>
      </c>
      <c r="E10" s="11">
        <v>77.140060000000005</v>
      </c>
      <c r="F10" s="24">
        <v>4.6494200000000001</v>
      </c>
      <c r="G10" s="24">
        <v>4.5427799999999996</v>
      </c>
      <c r="H10" s="24">
        <v>6.3485300000000002</v>
      </c>
      <c r="I10" s="24">
        <v>0.25986999999999999</v>
      </c>
      <c r="J10" s="24">
        <v>0.37090000000000001</v>
      </c>
      <c r="K10" s="24">
        <v>4.4994500000000004</v>
      </c>
      <c r="L10" s="24">
        <v>0.35127999999999998</v>
      </c>
      <c r="M10" s="24">
        <v>0.51424999999999998</v>
      </c>
      <c r="O10" s="11" t="s">
        <v>671</v>
      </c>
      <c r="P10" s="11">
        <f>P9</f>
        <v>4</v>
      </c>
      <c r="Q10" s="11">
        <v>1</v>
      </c>
    </row>
    <row r="11" spans="1:17" x14ac:dyDescent="0.2">
      <c r="A11" s="11" t="s">
        <v>55</v>
      </c>
      <c r="B11" s="11" t="s">
        <v>74</v>
      </c>
      <c r="C11" s="11">
        <v>81.668820241601097</v>
      </c>
      <c r="D11" s="11">
        <v>82.42877</v>
      </c>
      <c r="E11" s="11">
        <v>77.482420000000005</v>
      </c>
      <c r="F11" s="24">
        <v>4.6314200000000003</v>
      </c>
      <c r="G11" s="24">
        <v>4.6555999999999997</v>
      </c>
      <c r="H11" s="24">
        <v>6.0250700000000004</v>
      </c>
      <c r="I11" s="24">
        <v>0.14943000000000001</v>
      </c>
      <c r="J11" s="24">
        <v>0.37992999999999999</v>
      </c>
      <c r="K11" s="24">
        <v>4.1326599999999996</v>
      </c>
      <c r="L11" s="24">
        <v>0.44380999999999998</v>
      </c>
      <c r="M11" s="24">
        <v>0.48874000000000001</v>
      </c>
    </row>
    <row r="12" spans="1:17" x14ac:dyDescent="0.2">
      <c r="A12" s="11" t="s">
        <v>55</v>
      </c>
      <c r="B12" s="11" t="s">
        <v>75</v>
      </c>
      <c r="C12" s="11">
        <v>81.619237934972006</v>
      </c>
      <c r="D12" s="11">
        <v>82.260990000000007</v>
      </c>
      <c r="E12" s="11">
        <v>77.498260000000002</v>
      </c>
      <c r="F12" s="24">
        <v>4.0880299999999998</v>
      </c>
      <c r="G12" s="24">
        <v>3.9207000000000001</v>
      </c>
      <c r="H12" s="24">
        <v>5.1428900000000004</v>
      </c>
      <c r="I12" s="24">
        <v>-0.20354</v>
      </c>
      <c r="J12" s="24">
        <v>0.32100000000000001</v>
      </c>
      <c r="K12" s="24">
        <v>3.2149000000000001</v>
      </c>
      <c r="L12" s="24">
        <v>2.0449999999999999E-2</v>
      </c>
      <c r="M12" s="24">
        <v>0.41879</v>
      </c>
    </row>
    <row r="13" spans="1:17" x14ac:dyDescent="0.2">
      <c r="A13" s="11" t="s">
        <v>55</v>
      </c>
      <c r="B13" s="11" t="s">
        <v>76</v>
      </c>
      <c r="C13" s="11">
        <v>81.5921930404471</v>
      </c>
      <c r="D13" s="11">
        <v>82.07423</v>
      </c>
      <c r="E13" s="11">
        <v>77.478279999999998</v>
      </c>
      <c r="F13" s="24">
        <v>3.47262</v>
      </c>
      <c r="G13" s="24">
        <v>2.9805700000000002</v>
      </c>
      <c r="H13" s="24">
        <v>4.3328199999999999</v>
      </c>
      <c r="I13" s="24">
        <v>-0.22703000000000001</v>
      </c>
      <c r="J13" s="24">
        <v>0.24504999999999999</v>
      </c>
      <c r="K13" s="24">
        <v>2.68127</v>
      </c>
      <c r="L13" s="24">
        <v>-2.5780000000000001E-2</v>
      </c>
      <c r="M13" s="24">
        <v>0.35409000000000002</v>
      </c>
    </row>
    <row r="14" spans="1:17" x14ac:dyDescent="0.2">
      <c r="A14" s="11" t="s">
        <v>55</v>
      </c>
      <c r="B14" s="11" t="s">
        <v>77</v>
      </c>
      <c r="C14" s="11">
        <v>81.824328385119301</v>
      </c>
      <c r="D14" s="11">
        <v>82.263270000000006</v>
      </c>
      <c r="E14" s="11">
        <v>77.954269999999994</v>
      </c>
      <c r="F14" s="24">
        <v>3.4565299999999999</v>
      </c>
      <c r="G14" s="24">
        <v>2.91777</v>
      </c>
      <c r="H14" s="24">
        <v>4.8182299999999998</v>
      </c>
      <c r="I14" s="24">
        <v>0.23032</v>
      </c>
      <c r="J14" s="24">
        <v>0.23995</v>
      </c>
      <c r="K14" s="24">
        <v>2.49139</v>
      </c>
      <c r="L14" s="24">
        <v>0.61434999999999995</v>
      </c>
      <c r="M14" s="24">
        <v>0.39291999999999999</v>
      </c>
    </row>
    <row r="15" spans="1:17" x14ac:dyDescent="0.2">
      <c r="A15" s="11" t="s">
        <v>55</v>
      </c>
      <c r="B15" s="11" t="s">
        <v>78</v>
      </c>
      <c r="C15" s="11">
        <v>82.132339683875202</v>
      </c>
      <c r="D15" s="11">
        <v>82.672470000000004</v>
      </c>
      <c r="E15" s="11">
        <v>78.476420000000005</v>
      </c>
      <c r="F15" s="24">
        <v>3.3902999999999999</v>
      </c>
      <c r="G15" s="24">
        <v>3.0012099999999999</v>
      </c>
      <c r="H15" s="24">
        <v>4.7384000000000004</v>
      </c>
      <c r="I15" s="24">
        <v>0.49742999999999998</v>
      </c>
      <c r="J15" s="24">
        <v>0.24673</v>
      </c>
      <c r="K15" s="24">
        <v>2.6865199999999998</v>
      </c>
      <c r="L15" s="24">
        <v>0.66981000000000002</v>
      </c>
      <c r="M15" s="24">
        <v>0.38653999999999999</v>
      </c>
    </row>
    <row r="16" spans="1:17" x14ac:dyDescent="0.2">
      <c r="A16" s="11" t="s">
        <v>55</v>
      </c>
      <c r="B16" s="11" t="s">
        <v>79</v>
      </c>
      <c r="C16" s="11">
        <v>82.522988160346202</v>
      </c>
      <c r="D16" s="11">
        <v>82.732439999999997</v>
      </c>
      <c r="E16" s="11">
        <v>79.267899999999997</v>
      </c>
      <c r="F16" s="24">
        <v>3.3591099999999998</v>
      </c>
      <c r="G16" s="24">
        <v>2.7610100000000002</v>
      </c>
      <c r="H16" s="24">
        <v>5.6597200000000001</v>
      </c>
      <c r="I16" s="24">
        <v>7.2550000000000003E-2</v>
      </c>
      <c r="J16" s="24">
        <v>0.22722000000000001</v>
      </c>
      <c r="K16" s="24">
        <v>2.72614</v>
      </c>
      <c r="L16" s="24">
        <v>1.0085599999999999</v>
      </c>
      <c r="M16" s="24">
        <v>0.45983000000000002</v>
      </c>
    </row>
    <row r="17" spans="1:13" x14ac:dyDescent="0.2">
      <c r="A17" s="11" t="s">
        <v>55</v>
      </c>
      <c r="B17" s="11" t="s">
        <v>80</v>
      </c>
      <c r="C17" s="11">
        <v>83.292265160165897</v>
      </c>
      <c r="D17" s="11">
        <v>83.024730000000005</v>
      </c>
      <c r="E17" s="11">
        <v>79.276160000000004</v>
      </c>
      <c r="F17" s="24">
        <v>3.61869</v>
      </c>
      <c r="G17" s="24">
        <v>3.0890599999999999</v>
      </c>
      <c r="H17" s="24">
        <v>5.6736500000000003</v>
      </c>
      <c r="I17" s="24">
        <v>0.35328999999999999</v>
      </c>
      <c r="J17" s="24">
        <v>0.25385000000000002</v>
      </c>
      <c r="K17" s="24">
        <v>2.9648300000000001</v>
      </c>
      <c r="L17" s="24">
        <v>1.043E-2</v>
      </c>
      <c r="M17" s="24">
        <v>0.46094000000000002</v>
      </c>
    </row>
    <row r="18" spans="1:13" x14ac:dyDescent="0.2">
      <c r="A18" s="11" t="s">
        <v>55</v>
      </c>
      <c r="B18" s="11" t="s">
        <v>81</v>
      </c>
      <c r="C18" s="11">
        <v>83.770058296772604</v>
      </c>
      <c r="D18" s="11">
        <v>83.623720000000006</v>
      </c>
      <c r="E18" s="11">
        <v>79.117729999999995</v>
      </c>
      <c r="F18" s="24">
        <v>3.97404</v>
      </c>
      <c r="G18" s="24">
        <v>3.7076799999999999</v>
      </c>
      <c r="H18" s="24">
        <v>4.9171899999999997</v>
      </c>
      <c r="I18" s="24">
        <v>0.72145999999999999</v>
      </c>
      <c r="J18" s="24">
        <v>0.30384</v>
      </c>
      <c r="K18" s="24">
        <v>3.2362700000000002</v>
      </c>
      <c r="L18" s="24">
        <v>-0.19985</v>
      </c>
      <c r="M18" s="24">
        <v>0.40081</v>
      </c>
    </row>
    <row r="19" spans="1:13" x14ac:dyDescent="0.2">
      <c r="A19" s="11" t="s">
        <v>82</v>
      </c>
      <c r="B19" s="11" t="s">
        <v>70</v>
      </c>
      <c r="C19" s="11">
        <v>84.519051625698694</v>
      </c>
      <c r="D19" s="11">
        <v>84.357849999999999</v>
      </c>
      <c r="E19" s="11">
        <v>79.785219999999995</v>
      </c>
      <c r="F19" s="24">
        <v>4.4828099999999997</v>
      </c>
      <c r="G19" s="24">
        <v>4.1425700000000001</v>
      </c>
      <c r="H19" s="24">
        <v>4.66934</v>
      </c>
      <c r="I19" s="24">
        <v>0.87788999999999995</v>
      </c>
      <c r="J19" s="24">
        <v>0.33883000000000002</v>
      </c>
      <c r="K19" s="24">
        <v>3.57179</v>
      </c>
      <c r="L19" s="24">
        <v>0.84367000000000003</v>
      </c>
      <c r="M19" s="24">
        <v>0.38102000000000003</v>
      </c>
    </row>
    <row r="20" spans="1:13" x14ac:dyDescent="0.2">
      <c r="A20" s="11" t="s">
        <v>55</v>
      </c>
      <c r="B20" s="11" t="s">
        <v>71</v>
      </c>
      <c r="C20" s="11">
        <v>84.733157040687601</v>
      </c>
      <c r="D20" s="11">
        <v>84.74503</v>
      </c>
      <c r="E20" s="11">
        <v>80.448570000000004</v>
      </c>
      <c r="F20" s="24">
        <v>4.2344400000000002</v>
      </c>
      <c r="G20" s="24">
        <v>4.0471599999999999</v>
      </c>
      <c r="H20" s="24">
        <v>5.0506900000000003</v>
      </c>
      <c r="I20" s="24">
        <v>0.45898</v>
      </c>
      <c r="J20" s="24">
        <v>0.33116000000000001</v>
      </c>
      <c r="K20" s="24">
        <v>3.2312099999999999</v>
      </c>
      <c r="L20" s="24">
        <v>0.83143</v>
      </c>
      <c r="M20" s="24">
        <v>0.41144999999999998</v>
      </c>
    </row>
    <row r="21" spans="1:13" x14ac:dyDescent="0.2">
      <c r="A21" s="11" t="s">
        <v>55</v>
      </c>
      <c r="B21" s="11" t="s">
        <v>72</v>
      </c>
      <c r="C21" s="11">
        <v>84.965292385359703</v>
      </c>
      <c r="D21" s="11">
        <v>84.630390000000006</v>
      </c>
      <c r="E21" s="11">
        <v>80.703450000000004</v>
      </c>
      <c r="F21" s="24">
        <v>3.7586499999999998</v>
      </c>
      <c r="G21" s="24">
        <v>3.0915599999999999</v>
      </c>
      <c r="H21" s="24">
        <v>4.9868699999999997</v>
      </c>
      <c r="I21" s="24">
        <v>-0.13527</v>
      </c>
      <c r="J21" s="24">
        <v>0.25405</v>
      </c>
      <c r="K21" s="24">
        <v>2.82436</v>
      </c>
      <c r="L21" s="24">
        <v>0.31680999999999998</v>
      </c>
      <c r="M21" s="24">
        <v>0.40637000000000001</v>
      </c>
    </row>
    <row r="22" spans="1:13" x14ac:dyDescent="0.2">
      <c r="A22" s="11" t="s">
        <v>55</v>
      </c>
      <c r="B22" s="11" t="s">
        <v>73</v>
      </c>
      <c r="C22" s="11">
        <v>84.806779253560904</v>
      </c>
      <c r="D22" s="11">
        <v>84.641019999999997</v>
      </c>
      <c r="E22" s="11">
        <v>80.963830000000002</v>
      </c>
      <c r="F22" s="24">
        <v>3.4967100000000002</v>
      </c>
      <c r="G22" s="24">
        <v>2.8372700000000002</v>
      </c>
      <c r="H22" s="24">
        <v>4.9569099999999997</v>
      </c>
      <c r="I22" s="24">
        <v>1.256E-2</v>
      </c>
      <c r="J22" s="24">
        <v>0.23341999999999999</v>
      </c>
      <c r="K22" s="24">
        <v>2.6838299999999999</v>
      </c>
      <c r="L22" s="24">
        <v>0.32263999999999998</v>
      </c>
      <c r="M22" s="24">
        <v>0.40398000000000001</v>
      </c>
    </row>
    <row r="23" spans="1:13" x14ac:dyDescent="0.2">
      <c r="A23" s="11" t="s">
        <v>55</v>
      </c>
      <c r="B23" s="11" t="s">
        <v>74</v>
      </c>
      <c r="C23" s="11">
        <v>84.535579061241705</v>
      </c>
      <c r="D23" s="11">
        <v>84.931790000000007</v>
      </c>
      <c r="E23" s="11">
        <v>81.070599999999999</v>
      </c>
      <c r="F23" s="24">
        <v>3.5102199999999999</v>
      </c>
      <c r="G23" s="24">
        <v>3.0365799999999998</v>
      </c>
      <c r="H23" s="24">
        <v>4.63096</v>
      </c>
      <c r="I23" s="24">
        <v>0.34353</v>
      </c>
      <c r="J23" s="24">
        <v>0.24959000000000001</v>
      </c>
      <c r="K23" s="24">
        <v>3.24674</v>
      </c>
      <c r="L23" s="24">
        <v>0.13186999999999999</v>
      </c>
      <c r="M23" s="24">
        <v>0.37796000000000002</v>
      </c>
    </row>
    <row r="24" spans="1:13" x14ac:dyDescent="0.2">
      <c r="A24" s="11" t="s">
        <v>55</v>
      </c>
      <c r="B24" s="11" t="s">
        <v>75</v>
      </c>
      <c r="C24" s="11">
        <v>84.682072239918298</v>
      </c>
      <c r="D24" s="11">
        <v>85.216480000000004</v>
      </c>
      <c r="E24" s="11">
        <v>81.457729999999998</v>
      </c>
      <c r="F24" s="24">
        <v>3.7525900000000001</v>
      </c>
      <c r="G24" s="24">
        <v>3.5928200000000001</v>
      </c>
      <c r="H24" s="24">
        <v>5.1091100000000003</v>
      </c>
      <c r="I24" s="24">
        <v>0.3352</v>
      </c>
      <c r="J24" s="24">
        <v>0.29458000000000001</v>
      </c>
      <c r="K24" s="24">
        <v>3.8285399999999998</v>
      </c>
      <c r="L24" s="24">
        <v>0.47752</v>
      </c>
      <c r="M24" s="24">
        <v>0.41610000000000003</v>
      </c>
    </row>
    <row r="25" spans="1:13" x14ac:dyDescent="0.2">
      <c r="A25" s="11" t="s">
        <v>55</v>
      </c>
      <c r="B25" s="11" t="s">
        <v>76</v>
      </c>
      <c r="C25" s="11">
        <v>84.914958831660599</v>
      </c>
      <c r="D25" s="11">
        <v>85.412350000000004</v>
      </c>
      <c r="E25" s="11">
        <v>81.716049999999996</v>
      </c>
      <c r="F25" s="24">
        <v>4.0724099999999996</v>
      </c>
      <c r="G25" s="24">
        <v>4.0671900000000001</v>
      </c>
      <c r="H25" s="24">
        <v>5.4696100000000003</v>
      </c>
      <c r="I25" s="24">
        <v>0.22985</v>
      </c>
      <c r="J25" s="24">
        <v>0.33277000000000001</v>
      </c>
      <c r="K25" s="24">
        <v>3.8280500000000002</v>
      </c>
      <c r="L25" s="24">
        <v>0.31712000000000001</v>
      </c>
      <c r="M25" s="24">
        <v>0.44475999999999999</v>
      </c>
    </row>
    <row r="26" spans="1:13" x14ac:dyDescent="0.2">
      <c r="A26" s="11" t="s">
        <v>55</v>
      </c>
      <c r="B26" s="11" t="s">
        <v>77</v>
      </c>
      <c r="C26" s="11">
        <v>85.219965142135905</v>
      </c>
      <c r="D26" s="11">
        <v>85.649209999999997</v>
      </c>
      <c r="E26" s="11">
        <v>81.20975</v>
      </c>
      <c r="F26" s="24">
        <v>4.1499100000000002</v>
      </c>
      <c r="G26" s="24">
        <v>4.11599</v>
      </c>
      <c r="H26" s="24">
        <v>4.1761299999999997</v>
      </c>
      <c r="I26" s="24">
        <v>0.27732000000000001</v>
      </c>
      <c r="J26" s="24">
        <v>0.33668999999999999</v>
      </c>
      <c r="K26" s="24">
        <v>3.6006499999999999</v>
      </c>
      <c r="L26" s="24">
        <v>-0.61958000000000002</v>
      </c>
      <c r="M26" s="24">
        <v>0.34151999999999999</v>
      </c>
    </row>
    <row r="27" spans="1:13" x14ac:dyDescent="0.2">
      <c r="A27" s="11" t="s">
        <v>55</v>
      </c>
      <c r="B27" s="11" t="s">
        <v>78</v>
      </c>
      <c r="C27" s="11">
        <v>85.596339924274304</v>
      </c>
      <c r="D27" s="11">
        <v>86.192790000000002</v>
      </c>
      <c r="E27" s="11">
        <v>81.268299999999996</v>
      </c>
      <c r="F27" s="24">
        <v>4.2175799999999999</v>
      </c>
      <c r="G27" s="24">
        <v>4.2581499999999997</v>
      </c>
      <c r="H27" s="24">
        <v>3.5575999999999999</v>
      </c>
      <c r="I27" s="24">
        <v>0.63465000000000005</v>
      </c>
      <c r="J27" s="24">
        <v>0.34810000000000002</v>
      </c>
      <c r="K27" s="24">
        <v>4.1825700000000001</v>
      </c>
      <c r="L27" s="24">
        <v>7.2099999999999997E-2</v>
      </c>
      <c r="M27" s="24">
        <v>0.29174</v>
      </c>
    </row>
    <row r="28" spans="1:13" x14ac:dyDescent="0.2">
      <c r="A28" s="11" t="s">
        <v>55</v>
      </c>
      <c r="B28" s="11" t="s">
        <v>79</v>
      </c>
      <c r="C28" s="11">
        <v>86.069625578460204</v>
      </c>
      <c r="D28" s="11">
        <v>86.288439999999994</v>
      </c>
      <c r="E28" s="11">
        <v>81.698819999999998</v>
      </c>
      <c r="F28" s="24">
        <v>4.2977600000000002</v>
      </c>
      <c r="G28" s="24">
        <v>4.29819</v>
      </c>
      <c r="H28" s="24">
        <v>3.0667200000000001</v>
      </c>
      <c r="I28" s="24">
        <v>0.11098</v>
      </c>
      <c r="J28" s="24">
        <v>0.35131000000000001</v>
      </c>
      <c r="K28" s="24">
        <v>3.9310200000000002</v>
      </c>
      <c r="L28" s="24">
        <v>0.52976000000000001</v>
      </c>
      <c r="M28" s="24">
        <v>0.25203999999999999</v>
      </c>
    </row>
    <row r="29" spans="1:13" x14ac:dyDescent="0.2">
      <c r="A29" s="11" t="s">
        <v>55</v>
      </c>
      <c r="B29" s="11" t="s">
        <v>80</v>
      </c>
      <c r="C29" s="11">
        <v>86.763777871266299</v>
      </c>
      <c r="D29" s="11">
        <v>86.45926</v>
      </c>
      <c r="E29" s="11">
        <v>81.875169999999997</v>
      </c>
      <c r="F29" s="24">
        <v>4.1678699999999997</v>
      </c>
      <c r="G29" s="24">
        <v>4.1367599999999998</v>
      </c>
      <c r="H29" s="24">
        <v>3.2784200000000001</v>
      </c>
      <c r="I29" s="24">
        <v>0.19796</v>
      </c>
      <c r="J29" s="24">
        <v>0.33835999999999999</v>
      </c>
      <c r="K29" s="24">
        <v>3.3908299999999998</v>
      </c>
      <c r="L29" s="24">
        <v>0.21584999999999999</v>
      </c>
      <c r="M29" s="24">
        <v>0.26917999999999997</v>
      </c>
    </row>
    <row r="30" spans="1:13" x14ac:dyDescent="0.2">
      <c r="A30" s="11" t="s">
        <v>55</v>
      </c>
      <c r="B30" s="11" t="s">
        <v>81</v>
      </c>
      <c r="C30" s="11">
        <v>87.188983712963505</v>
      </c>
      <c r="D30" s="11">
        <v>86.932990000000004</v>
      </c>
      <c r="E30" s="11">
        <v>82.197550000000007</v>
      </c>
      <c r="F30" s="24">
        <v>4.0813199999999998</v>
      </c>
      <c r="G30" s="24">
        <v>3.9573299999999998</v>
      </c>
      <c r="H30" s="24">
        <v>3.8927</v>
      </c>
      <c r="I30" s="24">
        <v>0.54791999999999996</v>
      </c>
      <c r="J30" s="24">
        <v>0.32394000000000001</v>
      </c>
      <c r="K30" s="24">
        <v>3.0526399999999998</v>
      </c>
      <c r="L30" s="24">
        <v>0.39373999999999998</v>
      </c>
      <c r="M30" s="24">
        <v>0.31874000000000002</v>
      </c>
    </row>
    <row r="31" spans="1:13" x14ac:dyDescent="0.2">
      <c r="A31" s="11" t="s">
        <v>83</v>
      </c>
      <c r="B31" s="11" t="s">
        <v>70</v>
      </c>
      <c r="C31" s="11">
        <v>87.110102770599198</v>
      </c>
      <c r="D31" s="11">
        <v>86.930710000000005</v>
      </c>
      <c r="E31" s="11">
        <v>82.29674</v>
      </c>
      <c r="F31" s="24">
        <v>3.0656400000000001</v>
      </c>
      <c r="G31" s="24">
        <v>3.0499399999999999</v>
      </c>
      <c r="H31" s="24">
        <v>3.14785</v>
      </c>
      <c r="I31" s="24">
        <v>-2.6199999999999999E-3</v>
      </c>
      <c r="J31" s="24">
        <v>0.25068000000000001</v>
      </c>
      <c r="K31" s="24">
        <v>2.5791300000000001</v>
      </c>
      <c r="L31" s="24">
        <v>0.12068</v>
      </c>
      <c r="M31" s="24">
        <v>0.25861000000000001</v>
      </c>
    </row>
    <row r="32" spans="1:13" x14ac:dyDescent="0.2">
      <c r="A32" s="11" t="s">
        <v>55</v>
      </c>
      <c r="B32" s="11" t="s">
        <v>71</v>
      </c>
      <c r="C32" s="11">
        <v>87.275377126029198</v>
      </c>
      <c r="D32" s="11">
        <v>87.361159999999998</v>
      </c>
      <c r="E32" s="11">
        <v>82.412469999999999</v>
      </c>
      <c r="F32" s="24">
        <v>3.00027</v>
      </c>
      <c r="G32" s="24">
        <v>3.0870700000000002</v>
      </c>
      <c r="H32" s="24">
        <v>2.4411800000000001</v>
      </c>
      <c r="I32" s="24">
        <v>0.49517</v>
      </c>
      <c r="J32" s="24">
        <v>0.25369000000000003</v>
      </c>
      <c r="K32" s="24">
        <v>3.2267000000000001</v>
      </c>
      <c r="L32" s="24">
        <v>0.14061999999999999</v>
      </c>
      <c r="M32" s="24">
        <v>0.20119000000000001</v>
      </c>
    </row>
    <row r="33" spans="1:13" x14ac:dyDescent="0.2">
      <c r="A33" s="11" t="s">
        <v>55</v>
      </c>
      <c r="B33" s="11" t="s">
        <v>72</v>
      </c>
      <c r="C33" s="11">
        <v>87.630716990203695</v>
      </c>
      <c r="D33" s="11">
        <v>87.461380000000005</v>
      </c>
      <c r="E33" s="11">
        <v>82.898790000000005</v>
      </c>
      <c r="F33" s="24">
        <v>3.13707</v>
      </c>
      <c r="G33" s="24">
        <v>3.34511</v>
      </c>
      <c r="H33" s="24">
        <v>2.7202600000000001</v>
      </c>
      <c r="I33" s="24">
        <v>0.11471000000000001</v>
      </c>
      <c r="J33" s="24">
        <v>0.27456999999999998</v>
      </c>
      <c r="K33" s="24">
        <v>3.3321399999999999</v>
      </c>
      <c r="L33" s="24">
        <v>0.59011000000000002</v>
      </c>
      <c r="M33" s="24">
        <v>0.22391</v>
      </c>
    </row>
    <row r="34" spans="1:13" x14ac:dyDescent="0.2">
      <c r="A34" s="11" t="s">
        <v>55</v>
      </c>
      <c r="B34" s="11" t="s">
        <v>73</v>
      </c>
      <c r="C34" s="11">
        <v>87.403840375022497</v>
      </c>
      <c r="D34" s="11">
        <v>87.457579999999993</v>
      </c>
      <c r="E34" s="11">
        <v>83.418859999999995</v>
      </c>
      <c r="F34" s="24">
        <v>3.0623300000000002</v>
      </c>
      <c r="G34" s="24">
        <v>3.3276500000000002</v>
      </c>
      <c r="H34" s="24">
        <v>3.03226</v>
      </c>
      <c r="I34" s="24">
        <v>-4.3400000000000001E-3</v>
      </c>
      <c r="J34" s="24">
        <v>0.27316000000000001</v>
      </c>
      <c r="K34" s="24">
        <v>2.9739100000000001</v>
      </c>
      <c r="L34" s="24">
        <v>0.62736000000000003</v>
      </c>
      <c r="M34" s="24">
        <v>0.24923999999999999</v>
      </c>
    </row>
    <row r="35" spans="1:13" x14ac:dyDescent="0.2">
      <c r="A35" s="11" t="s">
        <v>55</v>
      </c>
      <c r="B35" s="11" t="s">
        <v>74</v>
      </c>
      <c r="C35" s="11">
        <v>86.967365827273298</v>
      </c>
      <c r="D35" s="11">
        <v>87.386219999999994</v>
      </c>
      <c r="E35" s="11">
        <v>83.711619999999996</v>
      </c>
      <c r="F35" s="24">
        <v>2.8766400000000001</v>
      </c>
      <c r="G35" s="24">
        <v>2.8898799999999998</v>
      </c>
      <c r="H35" s="24">
        <v>3.2576800000000001</v>
      </c>
      <c r="I35" s="24">
        <v>-8.1600000000000006E-2</v>
      </c>
      <c r="J35" s="24">
        <v>0.23769000000000001</v>
      </c>
      <c r="K35" s="24">
        <v>2.5461499999999999</v>
      </c>
      <c r="L35" s="24">
        <v>0.35094999999999998</v>
      </c>
      <c r="M35" s="24">
        <v>0.26750000000000002</v>
      </c>
    </row>
    <row r="36" spans="1:13" x14ac:dyDescent="0.2">
      <c r="A36" s="11" t="s">
        <v>55</v>
      </c>
      <c r="B36" s="11" t="s">
        <v>75</v>
      </c>
      <c r="C36" s="11">
        <v>87.113107758879707</v>
      </c>
      <c r="D36" s="11">
        <v>87.651929999999993</v>
      </c>
      <c r="E36" s="11">
        <v>84.226190000000003</v>
      </c>
      <c r="F36" s="24">
        <v>2.8707799999999999</v>
      </c>
      <c r="G36" s="24">
        <v>2.8579599999999998</v>
      </c>
      <c r="H36" s="24">
        <v>3.3986499999999999</v>
      </c>
      <c r="I36" s="24">
        <v>0.30407000000000001</v>
      </c>
      <c r="J36" s="24">
        <v>0.2351</v>
      </c>
      <c r="K36" s="24">
        <v>2.62208</v>
      </c>
      <c r="L36" s="24">
        <v>0.61468999999999996</v>
      </c>
      <c r="M36" s="24">
        <v>0.27889999999999998</v>
      </c>
    </row>
    <row r="37" spans="1:13" x14ac:dyDescent="0.2">
      <c r="A37" s="11" t="s">
        <v>55</v>
      </c>
      <c r="B37" s="11" t="s">
        <v>76</v>
      </c>
      <c r="C37" s="11">
        <v>87.240819760802907</v>
      </c>
      <c r="D37" s="11">
        <v>87.867540000000005</v>
      </c>
      <c r="E37" s="11">
        <v>84.862679999999997</v>
      </c>
      <c r="F37" s="24">
        <v>2.7390500000000002</v>
      </c>
      <c r="G37" s="24">
        <v>2.8745099999999999</v>
      </c>
      <c r="H37" s="24">
        <v>3.8506900000000002</v>
      </c>
      <c r="I37" s="24">
        <v>0.24598</v>
      </c>
      <c r="J37" s="24">
        <v>0.23644000000000001</v>
      </c>
      <c r="K37" s="24">
        <v>2.5900099999999999</v>
      </c>
      <c r="L37" s="24">
        <v>0.75568999999999997</v>
      </c>
      <c r="M37" s="24">
        <v>0.31535999999999997</v>
      </c>
    </row>
    <row r="38" spans="1:13" x14ac:dyDescent="0.2">
      <c r="A38" s="11" t="s">
        <v>55</v>
      </c>
      <c r="B38" s="11" t="s">
        <v>77</v>
      </c>
      <c r="C38" s="11">
        <v>87.4248752929864</v>
      </c>
      <c r="D38" s="11">
        <v>87.950289999999995</v>
      </c>
      <c r="E38" s="11">
        <v>84.584389999999999</v>
      </c>
      <c r="F38" s="24">
        <v>2.5873200000000001</v>
      </c>
      <c r="G38" s="24">
        <v>2.6866300000000001</v>
      </c>
      <c r="H38" s="24">
        <v>4.1554599999999997</v>
      </c>
      <c r="I38" s="24">
        <v>9.418E-2</v>
      </c>
      <c r="J38" s="24">
        <v>0.22117999999999999</v>
      </c>
      <c r="K38" s="24">
        <v>2.03904</v>
      </c>
      <c r="L38" s="24">
        <v>-0.32793</v>
      </c>
      <c r="M38" s="24">
        <v>0.33986</v>
      </c>
    </row>
    <row r="39" spans="1:13" x14ac:dyDescent="0.2">
      <c r="A39" s="11" t="s">
        <v>55</v>
      </c>
      <c r="B39" s="11" t="s">
        <v>78</v>
      </c>
      <c r="C39" s="11">
        <v>87.752419015565806</v>
      </c>
      <c r="D39" s="11">
        <v>88.524230000000003</v>
      </c>
      <c r="E39" s="11">
        <v>85.098259999999996</v>
      </c>
      <c r="F39" s="24">
        <v>2.5188899999999999</v>
      </c>
      <c r="G39" s="24">
        <v>2.70492</v>
      </c>
      <c r="H39" s="24">
        <v>4.7127400000000002</v>
      </c>
      <c r="I39" s="24">
        <v>0.65256999999999998</v>
      </c>
      <c r="J39" s="24">
        <v>0.22266</v>
      </c>
      <c r="K39" s="24">
        <v>2.5910600000000001</v>
      </c>
      <c r="L39" s="24">
        <v>0.60753000000000001</v>
      </c>
      <c r="M39" s="24">
        <v>0.38449</v>
      </c>
    </row>
    <row r="40" spans="1:13" x14ac:dyDescent="0.2">
      <c r="A40" s="11" t="s">
        <v>55</v>
      </c>
      <c r="B40" s="11" t="s">
        <v>79</v>
      </c>
      <c r="C40" s="11">
        <v>88.203918504717805</v>
      </c>
      <c r="D40" s="11">
        <v>88.873450000000005</v>
      </c>
      <c r="E40" s="11">
        <v>85.612830000000002</v>
      </c>
      <c r="F40" s="24">
        <v>2.47973</v>
      </c>
      <c r="G40" s="24">
        <v>2.9957799999999999</v>
      </c>
      <c r="H40" s="24">
        <v>4.7907700000000002</v>
      </c>
      <c r="I40" s="24">
        <v>0.39449000000000001</v>
      </c>
      <c r="J40" s="24">
        <v>0.24628</v>
      </c>
      <c r="K40" s="24">
        <v>2.7922899999999999</v>
      </c>
      <c r="L40" s="24">
        <v>0.60467000000000004</v>
      </c>
      <c r="M40" s="24">
        <v>0.39072000000000001</v>
      </c>
    </row>
    <row r="41" spans="1:13" x14ac:dyDescent="0.2">
      <c r="A41" s="11" t="s">
        <v>55</v>
      </c>
      <c r="B41" s="11" t="s">
        <v>80</v>
      </c>
      <c r="C41" s="11">
        <v>88.685467876675304</v>
      </c>
      <c r="D41" s="11">
        <v>88.761849999999995</v>
      </c>
      <c r="E41" s="11">
        <v>85.680340000000001</v>
      </c>
      <c r="F41" s="24">
        <v>2.2148500000000002</v>
      </c>
      <c r="G41" s="24">
        <v>2.6632099999999999</v>
      </c>
      <c r="H41" s="24">
        <v>4.6475200000000001</v>
      </c>
      <c r="I41" s="24">
        <v>-0.12556999999999999</v>
      </c>
      <c r="J41" s="24">
        <v>0.21926999999999999</v>
      </c>
      <c r="K41" s="24">
        <v>2.1037599999999999</v>
      </c>
      <c r="L41" s="24">
        <v>7.8850000000000003E-2</v>
      </c>
      <c r="M41" s="24">
        <v>0.37928000000000001</v>
      </c>
    </row>
    <row r="42" spans="1:13" x14ac:dyDescent="0.2">
      <c r="A42" s="11" t="s">
        <v>55</v>
      </c>
      <c r="B42" s="11" t="s">
        <v>81</v>
      </c>
      <c r="C42" s="11">
        <v>89.046817717410903</v>
      </c>
      <c r="D42" s="11">
        <v>89.161940000000001</v>
      </c>
      <c r="E42" s="11">
        <v>85.620410000000007</v>
      </c>
      <c r="F42" s="24">
        <v>2.1308099999999999</v>
      </c>
      <c r="G42" s="24">
        <v>2.56399</v>
      </c>
      <c r="H42" s="24">
        <v>4.1641899999999996</v>
      </c>
      <c r="I42" s="24">
        <v>0.45073999999999997</v>
      </c>
      <c r="J42" s="24">
        <v>0.2112</v>
      </c>
      <c r="K42" s="24">
        <v>2.5666799999999999</v>
      </c>
      <c r="L42" s="24">
        <v>-6.9949999999999998E-2</v>
      </c>
      <c r="M42" s="24">
        <v>0.34055999999999997</v>
      </c>
    </row>
    <row r="43" spans="1:13" x14ac:dyDescent="0.2">
      <c r="A43" s="11" t="s">
        <v>84</v>
      </c>
      <c r="B43" s="11" t="s">
        <v>70</v>
      </c>
      <c r="C43" s="11">
        <v>89.3863813931126</v>
      </c>
      <c r="D43" s="11">
        <v>89.73133</v>
      </c>
      <c r="E43" s="11">
        <v>85.43235</v>
      </c>
      <c r="F43" s="24">
        <v>2.6131099999999998</v>
      </c>
      <c r="G43" s="24">
        <v>3.22167</v>
      </c>
      <c r="H43" s="24">
        <v>3.81013</v>
      </c>
      <c r="I43" s="24">
        <v>0.63859999999999995</v>
      </c>
      <c r="J43" s="24">
        <v>0.26458999999999999</v>
      </c>
      <c r="K43" s="24">
        <v>2.71306</v>
      </c>
      <c r="L43" s="24">
        <v>-0.21964</v>
      </c>
      <c r="M43" s="24">
        <v>0.31209999999999999</v>
      </c>
    </row>
    <row r="44" spans="1:13" x14ac:dyDescent="0.2">
      <c r="A44" s="11" t="s">
        <v>55</v>
      </c>
      <c r="B44" s="11" t="s">
        <v>71</v>
      </c>
      <c r="C44" s="11">
        <v>89.7777811166536</v>
      </c>
      <c r="D44" s="11">
        <v>89.99324</v>
      </c>
      <c r="E44" s="11">
        <v>86.182500000000005</v>
      </c>
      <c r="F44" s="24">
        <v>2.8672499999999999</v>
      </c>
      <c r="G44" s="24">
        <v>3.0128699999999999</v>
      </c>
      <c r="H44" s="24">
        <v>4.5746000000000002</v>
      </c>
      <c r="I44" s="24">
        <v>0.29188999999999998</v>
      </c>
      <c r="J44" s="24">
        <v>0.24767</v>
      </c>
      <c r="K44" s="24">
        <v>2.8948399999999999</v>
      </c>
      <c r="L44" s="24">
        <v>0.87805999999999995</v>
      </c>
      <c r="M44" s="24">
        <v>0.37345</v>
      </c>
    </row>
    <row r="45" spans="1:13" x14ac:dyDescent="0.2">
      <c r="A45" s="11" t="s">
        <v>55</v>
      </c>
      <c r="B45" s="11" t="s">
        <v>72</v>
      </c>
      <c r="C45" s="11">
        <v>89.910000600997606</v>
      </c>
      <c r="D45" s="11">
        <v>90.310580000000002</v>
      </c>
      <c r="E45" s="11">
        <v>86.597189999999998</v>
      </c>
      <c r="F45" s="24">
        <v>2.60101</v>
      </c>
      <c r="G45" s="24">
        <v>3.2576700000000001</v>
      </c>
      <c r="H45" s="24">
        <v>4.4613399999999999</v>
      </c>
      <c r="I45" s="24">
        <v>0.35261999999999999</v>
      </c>
      <c r="J45" s="24">
        <v>0.26750000000000002</v>
      </c>
      <c r="K45" s="24">
        <v>3.2621500000000001</v>
      </c>
      <c r="L45" s="24">
        <v>0.48116999999999999</v>
      </c>
      <c r="M45" s="24">
        <v>0.36438999999999999</v>
      </c>
    </row>
    <row r="46" spans="1:13" x14ac:dyDescent="0.2">
      <c r="A46" s="11" t="s">
        <v>55</v>
      </c>
      <c r="B46" s="11" t="s">
        <v>73</v>
      </c>
      <c r="C46" s="11">
        <v>89.625277961415904</v>
      </c>
      <c r="D46" s="11">
        <v>90.483670000000004</v>
      </c>
      <c r="E46" s="11">
        <v>86.947119999999998</v>
      </c>
      <c r="F46" s="24">
        <v>2.5415800000000002</v>
      </c>
      <c r="G46" s="24">
        <v>3.46007</v>
      </c>
      <c r="H46" s="24">
        <v>4.2295600000000002</v>
      </c>
      <c r="I46" s="24">
        <v>0.19166</v>
      </c>
      <c r="J46" s="24">
        <v>0.28387000000000001</v>
      </c>
      <c r="K46" s="24">
        <v>3.5445600000000002</v>
      </c>
      <c r="L46" s="24">
        <v>0.40409</v>
      </c>
      <c r="M46" s="24">
        <v>0.34581000000000001</v>
      </c>
    </row>
    <row r="47" spans="1:13" x14ac:dyDescent="0.2">
      <c r="A47" s="11" t="s">
        <v>55</v>
      </c>
      <c r="B47" s="11" t="s">
        <v>74</v>
      </c>
      <c r="C47" s="11">
        <v>89.225614520103406</v>
      </c>
      <c r="D47" s="11">
        <v>90.539850000000001</v>
      </c>
      <c r="E47" s="11">
        <v>86.82244</v>
      </c>
      <c r="F47" s="24">
        <v>2.59666</v>
      </c>
      <c r="G47" s="24">
        <v>3.6088499999999999</v>
      </c>
      <c r="H47" s="24">
        <v>3.71611</v>
      </c>
      <c r="I47" s="24">
        <v>6.2089999999999999E-2</v>
      </c>
      <c r="J47" s="24">
        <v>0.29587000000000002</v>
      </c>
      <c r="K47" s="24">
        <v>3.2947600000000001</v>
      </c>
      <c r="L47" s="24">
        <v>-0.1434</v>
      </c>
      <c r="M47" s="24">
        <v>0.30452000000000001</v>
      </c>
    </row>
    <row r="48" spans="1:13" x14ac:dyDescent="0.2">
      <c r="A48" s="11" t="s">
        <v>55</v>
      </c>
      <c r="B48" s="11" t="s">
        <v>75</v>
      </c>
      <c r="C48" s="11">
        <v>89.324027886291205</v>
      </c>
      <c r="D48" s="11">
        <v>90.552000000000007</v>
      </c>
      <c r="E48" s="11">
        <v>87.127589999999998</v>
      </c>
      <c r="F48" s="24">
        <v>2.5379900000000002</v>
      </c>
      <c r="G48" s="24">
        <v>3.3086199999999999</v>
      </c>
      <c r="H48" s="24">
        <v>3.4447800000000002</v>
      </c>
      <c r="I48" s="24">
        <v>1.342E-2</v>
      </c>
      <c r="J48" s="24">
        <v>0.27161999999999997</v>
      </c>
      <c r="K48" s="24">
        <v>3.0551200000000001</v>
      </c>
      <c r="L48" s="24">
        <v>0.35147</v>
      </c>
      <c r="M48" s="24">
        <v>0.28262999999999999</v>
      </c>
    </row>
    <row r="49" spans="1:13" x14ac:dyDescent="0.2">
      <c r="A49" s="11" t="s">
        <v>55</v>
      </c>
      <c r="B49" s="11" t="s">
        <v>76</v>
      </c>
      <c r="C49" s="11">
        <v>89.556914478033505</v>
      </c>
      <c r="D49" s="11">
        <v>90.695490000000007</v>
      </c>
      <c r="E49" s="11">
        <v>88.235249999999994</v>
      </c>
      <c r="F49" s="24">
        <v>2.65483</v>
      </c>
      <c r="G49" s="24">
        <v>3.2184200000000001</v>
      </c>
      <c r="H49" s="24">
        <v>3.9741599999999999</v>
      </c>
      <c r="I49" s="24">
        <v>0.15845999999999999</v>
      </c>
      <c r="J49" s="24">
        <v>0.26432</v>
      </c>
      <c r="K49" s="24">
        <v>3.1213000000000002</v>
      </c>
      <c r="L49" s="24">
        <v>1.2713099999999999</v>
      </c>
      <c r="M49" s="24">
        <v>0.32529999999999998</v>
      </c>
    </row>
    <row r="50" spans="1:13" x14ac:dyDescent="0.2">
      <c r="A50" s="11" t="s">
        <v>55</v>
      </c>
      <c r="B50" s="11" t="s">
        <v>77</v>
      </c>
      <c r="C50" s="11">
        <v>89.809333493599397</v>
      </c>
      <c r="D50" s="11">
        <v>90.863259999999997</v>
      </c>
      <c r="E50" s="11">
        <v>88.708489999999998</v>
      </c>
      <c r="F50" s="24">
        <v>2.7274400000000001</v>
      </c>
      <c r="G50" s="24">
        <v>3.3120699999999998</v>
      </c>
      <c r="H50" s="24">
        <v>4.8757200000000003</v>
      </c>
      <c r="I50" s="24">
        <v>0.18498999999999999</v>
      </c>
      <c r="J50" s="24">
        <v>0.27189999999999998</v>
      </c>
      <c r="K50" s="24">
        <v>2.6422500000000002</v>
      </c>
      <c r="L50" s="24">
        <v>0.53632999999999997</v>
      </c>
      <c r="M50" s="24">
        <v>0.39750000000000002</v>
      </c>
    </row>
    <row r="51" spans="1:13" x14ac:dyDescent="0.2">
      <c r="A51" s="11" t="s">
        <v>55</v>
      </c>
      <c r="B51" s="11" t="s">
        <v>78</v>
      </c>
      <c r="C51" s="11">
        <v>90.357743854798997</v>
      </c>
      <c r="D51" s="11">
        <v>91.343829999999997</v>
      </c>
      <c r="E51" s="11">
        <v>89.070819999999998</v>
      </c>
      <c r="F51" s="24">
        <v>2.96895</v>
      </c>
      <c r="G51" s="24">
        <v>3.1851099999999999</v>
      </c>
      <c r="H51" s="24">
        <v>4.6681999999999997</v>
      </c>
      <c r="I51" s="24">
        <v>0.52888000000000002</v>
      </c>
      <c r="J51" s="24">
        <v>0.26162999999999997</v>
      </c>
      <c r="K51" s="24">
        <v>2.7796500000000002</v>
      </c>
      <c r="L51" s="24">
        <v>0.40844999999999998</v>
      </c>
      <c r="M51" s="24">
        <v>0.38092999999999999</v>
      </c>
    </row>
    <row r="52" spans="1:13" x14ac:dyDescent="0.2">
      <c r="A52" s="11" t="s">
        <v>55</v>
      </c>
      <c r="B52" s="11" t="s">
        <v>79</v>
      </c>
      <c r="C52" s="11">
        <v>90.906154215998598</v>
      </c>
      <c r="D52" s="11">
        <v>91.535139999999998</v>
      </c>
      <c r="E52" s="11">
        <v>89.570229999999995</v>
      </c>
      <c r="F52" s="24">
        <v>3.0636199999999998</v>
      </c>
      <c r="G52" s="24">
        <v>2.99492</v>
      </c>
      <c r="H52" s="24">
        <v>4.6224400000000001</v>
      </c>
      <c r="I52" s="24">
        <v>0.20943999999999999</v>
      </c>
      <c r="J52" s="24">
        <v>0.24621000000000001</v>
      </c>
      <c r="K52" s="24">
        <v>3.1244100000000001</v>
      </c>
      <c r="L52" s="24">
        <v>0.56069000000000002</v>
      </c>
      <c r="M52" s="24">
        <v>0.37728</v>
      </c>
    </row>
    <row r="53" spans="1:13" x14ac:dyDescent="0.2">
      <c r="A53" s="11" t="s">
        <v>55</v>
      </c>
      <c r="B53" s="11" t="s">
        <v>80</v>
      </c>
      <c r="C53" s="11">
        <v>91.616833944347604</v>
      </c>
      <c r="D53" s="11">
        <v>91.720380000000006</v>
      </c>
      <c r="E53" s="11">
        <v>89.475170000000006</v>
      </c>
      <c r="F53" s="24">
        <v>3.3053499999999998</v>
      </c>
      <c r="G53" s="24">
        <v>3.33311</v>
      </c>
      <c r="H53" s="24">
        <v>4.4290599999999998</v>
      </c>
      <c r="I53" s="24">
        <v>0.20236999999999999</v>
      </c>
      <c r="J53" s="24">
        <v>0.27360000000000001</v>
      </c>
      <c r="K53" s="24">
        <v>2.8694299999999999</v>
      </c>
      <c r="L53" s="24">
        <v>-0.10613</v>
      </c>
      <c r="M53" s="24">
        <v>0.36180000000000001</v>
      </c>
    </row>
    <row r="54" spans="1:13" x14ac:dyDescent="0.2">
      <c r="A54" s="11" t="s">
        <v>55</v>
      </c>
      <c r="B54" s="11" t="s">
        <v>81</v>
      </c>
      <c r="C54" s="11">
        <v>92.039034797764302</v>
      </c>
      <c r="D54" s="11">
        <v>92.118949999999998</v>
      </c>
      <c r="E54" s="11">
        <v>90.046909999999997</v>
      </c>
      <c r="F54" s="24">
        <v>3.3602699999999999</v>
      </c>
      <c r="G54" s="24">
        <v>3.3164500000000001</v>
      </c>
      <c r="H54" s="24">
        <v>5.1699200000000003</v>
      </c>
      <c r="I54" s="24">
        <v>0.43454999999999999</v>
      </c>
      <c r="J54" s="24">
        <v>0.27226</v>
      </c>
      <c r="K54" s="24">
        <v>2.66086</v>
      </c>
      <c r="L54" s="24">
        <v>0.63898999999999995</v>
      </c>
      <c r="M54" s="24">
        <v>0.42093999999999998</v>
      </c>
    </row>
    <row r="55" spans="1:13" x14ac:dyDescent="0.2">
      <c r="A55" s="11" t="s">
        <v>85</v>
      </c>
      <c r="B55" s="11" t="s">
        <v>70</v>
      </c>
      <c r="C55" s="11">
        <v>93.603882444858499</v>
      </c>
      <c r="D55" s="11">
        <v>93.665400000000005</v>
      </c>
      <c r="E55" s="11">
        <v>91.817930000000004</v>
      </c>
      <c r="F55" s="24">
        <v>4.71828</v>
      </c>
      <c r="G55" s="24">
        <v>4.3842800000000004</v>
      </c>
      <c r="H55" s="24">
        <v>7.4744200000000003</v>
      </c>
      <c r="I55" s="24">
        <v>1.67875</v>
      </c>
      <c r="J55" s="24">
        <v>0.35820999999999997</v>
      </c>
      <c r="K55" s="24">
        <v>4.0804799999999997</v>
      </c>
      <c r="L55" s="24">
        <v>1.9667699999999999</v>
      </c>
      <c r="M55" s="24">
        <v>0.60250000000000004</v>
      </c>
    </row>
    <row r="56" spans="1:13" x14ac:dyDescent="0.2">
      <c r="A56" s="11" t="s">
        <v>55</v>
      </c>
      <c r="B56" s="11" t="s">
        <v>71</v>
      </c>
      <c r="C56" s="11">
        <v>94.1447803353567</v>
      </c>
      <c r="D56" s="11">
        <v>94.244649999999993</v>
      </c>
      <c r="E56" s="11">
        <v>92.663820000000001</v>
      </c>
      <c r="F56" s="24">
        <v>4.8642300000000001</v>
      </c>
      <c r="G56" s="24">
        <v>4.7241400000000002</v>
      </c>
      <c r="H56" s="24">
        <v>7.5204599999999999</v>
      </c>
      <c r="I56" s="24">
        <v>0.61843000000000004</v>
      </c>
      <c r="J56" s="24">
        <v>0.38540000000000002</v>
      </c>
      <c r="K56" s="24">
        <v>4.35616</v>
      </c>
      <c r="L56" s="24">
        <v>0.92127999999999999</v>
      </c>
      <c r="M56" s="24">
        <v>0.60609000000000002</v>
      </c>
    </row>
    <row r="57" spans="1:13" x14ac:dyDescent="0.2">
      <c r="A57" s="11" t="s">
        <v>55</v>
      </c>
      <c r="B57" s="11" t="s">
        <v>72</v>
      </c>
      <c r="C57" s="11">
        <v>94.722489332291602</v>
      </c>
      <c r="D57" s="11">
        <v>94.859589999999997</v>
      </c>
      <c r="E57" s="11">
        <v>93.513859999999994</v>
      </c>
      <c r="F57" s="24">
        <v>5.3525600000000004</v>
      </c>
      <c r="G57" s="24">
        <v>5.0370699999999999</v>
      </c>
      <c r="H57" s="24">
        <v>7.9871800000000004</v>
      </c>
      <c r="I57" s="24">
        <v>0.65249000000000001</v>
      </c>
      <c r="J57" s="24">
        <v>0.41037000000000001</v>
      </c>
      <c r="K57" s="24">
        <v>4.8361400000000003</v>
      </c>
      <c r="L57" s="24">
        <v>0.91732999999999998</v>
      </c>
      <c r="M57" s="24">
        <v>0.64241000000000004</v>
      </c>
    </row>
    <row r="58" spans="1:13" x14ac:dyDescent="0.2">
      <c r="A58" s="11" t="s">
        <v>55</v>
      </c>
      <c r="B58" s="11" t="s">
        <v>73</v>
      </c>
      <c r="C58" s="11">
        <v>94.838932628162794</v>
      </c>
      <c r="D58" s="11">
        <v>95.127579999999995</v>
      </c>
      <c r="E58" s="11">
        <v>94.062860000000001</v>
      </c>
      <c r="F58" s="24">
        <v>5.81717</v>
      </c>
      <c r="G58" s="24">
        <v>5.1323100000000004</v>
      </c>
      <c r="H58" s="24">
        <v>8.1839899999999997</v>
      </c>
      <c r="I58" s="24">
        <v>0.28250999999999998</v>
      </c>
      <c r="J58" s="24">
        <v>0.41794999999999999</v>
      </c>
      <c r="K58" s="24">
        <v>5.0670799999999998</v>
      </c>
      <c r="L58" s="24">
        <v>0.58709</v>
      </c>
      <c r="M58" s="24">
        <v>0.65768000000000004</v>
      </c>
    </row>
    <row r="59" spans="1:13" x14ac:dyDescent="0.2">
      <c r="A59" s="11" t="s">
        <v>55</v>
      </c>
      <c r="B59" s="11" t="s">
        <v>74</v>
      </c>
      <c r="C59" s="11">
        <v>94.725494320572096</v>
      </c>
      <c r="D59" s="11">
        <v>95.170850000000002</v>
      </c>
      <c r="E59" s="11">
        <v>94.370779999999996</v>
      </c>
      <c r="F59" s="24">
        <v>6.1640100000000002</v>
      </c>
      <c r="G59" s="24">
        <v>5.1148800000000003</v>
      </c>
      <c r="H59" s="24">
        <v>8.6940000000000008</v>
      </c>
      <c r="I59" s="24">
        <v>4.5490000000000003E-2</v>
      </c>
      <c r="J59" s="24">
        <v>0.41655999999999999</v>
      </c>
      <c r="K59" s="24">
        <v>5.1007699999999998</v>
      </c>
      <c r="L59" s="24">
        <v>0.32734999999999997</v>
      </c>
      <c r="M59" s="24">
        <v>0.69713999999999998</v>
      </c>
    </row>
    <row r="60" spans="1:13" x14ac:dyDescent="0.2">
      <c r="A60" s="11" t="s">
        <v>55</v>
      </c>
      <c r="B60" s="11" t="s">
        <v>75</v>
      </c>
      <c r="C60" s="11">
        <v>94.963639641805401</v>
      </c>
      <c r="D60" s="11">
        <v>95.56335</v>
      </c>
      <c r="E60" s="11">
        <v>94.63391</v>
      </c>
      <c r="F60" s="24">
        <v>6.3136599999999996</v>
      </c>
      <c r="G60" s="24">
        <v>5.5342200000000004</v>
      </c>
      <c r="H60" s="24">
        <v>8.6153200000000005</v>
      </c>
      <c r="I60" s="24">
        <v>0.41241</v>
      </c>
      <c r="J60" s="24">
        <v>0.44988</v>
      </c>
      <c r="K60" s="24">
        <v>5.3672599999999999</v>
      </c>
      <c r="L60" s="24">
        <v>0.27883000000000002</v>
      </c>
      <c r="M60" s="24">
        <v>0.69106000000000001</v>
      </c>
    </row>
    <row r="61" spans="1:13" x14ac:dyDescent="0.2">
      <c r="A61" s="11" t="s">
        <v>55</v>
      </c>
      <c r="B61" s="11" t="s">
        <v>76</v>
      </c>
      <c r="C61" s="11">
        <v>95.322735741330604</v>
      </c>
      <c r="D61" s="11">
        <v>95.927760000000006</v>
      </c>
      <c r="E61" s="11">
        <v>94.85848</v>
      </c>
      <c r="F61" s="24">
        <v>6.4381599999999999</v>
      </c>
      <c r="G61" s="24">
        <v>5.76905</v>
      </c>
      <c r="H61" s="24">
        <v>7.5063199999999997</v>
      </c>
      <c r="I61" s="24">
        <v>0.38131999999999999</v>
      </c>
      <c r="J61" s="24">
        <v>0.46849000000000002</v>
      </c>
      <c r="K61" s="24">
        <v>5.5737500000000004</v>
      </c>
      <c r="L61" s="24">
        <v>0.23730000000000001</v>
      </c>
      <c r="M61" s="24">
        <v>0.60499000000000003</v>
      </c>
    </row>
    <row r="62" spans="1:13" x14ac:dyDescent="0.2">
      <c r="A62" s="11" t="s">
        <v>55</v>
      </c>
      <c r="B62" s="11" t="s">
        <v>77</v>
      </c>
      <c r="C62" s="11">
        <v>95.793767654306095</v>
      </c>
      <c r="D62" s="11">
        <v>96.296719999999993</v>
      </c>
      <c r="E62" s="11">
        <v>94.855029999999999</v>
      </c>
      <c r="F62" s="24">
        <v>6.6634900000000004</v>
      </c>
      <c r="G62" s="24">
        <v>5.9798099999999996</v>
      </c>
      <c r="H62" s="24">
        <v>6.9289199999999997</v>
      </c>
      <c r="I62" s="24">
        <v>0.38462000000000002</v>
      </c>
      <c r="J62" s="24">
        <v>0.48515999999999998</v>
      </c>
      <c r="K62" s="24">
        <v>5.42225</v>
      </c>
      <c r="L62" s="24">
        <v>-3.63E-3</v>
      </c>
      <c r="M62" s="24">
        <v>0.55984999999999996</v>
      </c>
    </row>
    <row r="63" spans="1:13" x14ac:dyDescent="0.2">
      <c r="A63" s="11" t="s">
        <v>55</v>
      </c>
      <c r="B63" s="11" t="s">
        <v>78</v>
      </c>
      <c r="C63" s="11">
        <v>96.093515235290596</v>
      </c>
      <c r="D63" s="11">
        <v>96.579890000000006</v>
      </c>
      <c r="E63" s="11">
        <v>95.160880000000006</v>
      </c>
      <c r="F63" s="24">
        <v>6.3478500000000002</v>
      </c>
      <c r="G63" s="24">
        <v>5.7322600000000001</v>
      </c>
      <c r="H63" s="24">
        <v>6.8373200000000001</v>
      </c>
      <c r="I63" s="24">
        <v>0.29405999999999999</v>
      </c>
      <c r="J63" s="24">
        <v>0.46557999999999999</v>
      </c>
      <c r="K63" s="24">
        <v>5.5112800000000002</v>
      </c>
      <c r="L63" s="24">
        <v>0.32244</v>
      </c>
      <c r="M63" s="24">
        <v>0.55266000000000004</v>
      </c>
    </row>
    <row r="64" spans="1:13" x14ac:dyDescent="0.2">
      <c r="A64" s="11" t="s">
        <v>55</v>
      </c>
      <c r="B64" s="11" t="s">
        <v>79</v>
      </c>
      <c r="C64" s="11">
        <v>96.698269126750404</v>
      </c>
      <c r="D64" s="11">
        <v>96.767409999999998</v>
      </c>
      <c r="E64" s="11">
        <v>95.214609999999993</v>
      </c>
      <c r="F64" s="24">
        <v>6.3715299999999999</v>
      </c>
      <c r="G64" s="24">
        <v>5.7161299999999997</v>
      </c>
      <c r="H64" s="24">
        <v>6.3016199999999998</v>
      </c>
      <c r="I64" s="24">
        <v>0.19416</v>
      </c>
      <c r="J64" s="24">
        <v>0.46429999999999999</v>
      </c>
      <c r="K64" s="24">
        <v>5.5026299999999999</v>
      </c>
      <c r="L64" s="24">
        <v>5.6460000000000003E-2</v>
      </c>
      <c r="M64" s="24">
        <v>0.51054999999999995</v>
      </c>
    </row>
    <row r="65" spans="1:13" x14ac:dyDescent="0.2">
      <c r="A65" s="11" t="s">
        <v>55</v>
      </c>
      <c r="B65" s="11" t="s">
        <v>80</v>
      </c>
      <c r="C65" s="11">
        <v>97.695173988821495</v>
      </c>
      <c r="D65" s="11">
        <v>97.204700000000003</v>
      </c>
      <c r="E65" s="11">
        <v>95.639619999999994</v>
      </c>
      <c r="F65" s="24">
        <v>6.6345200000000002</v>
      </c>
      <c r="G65" s="24">
        <v>5.9793900000000004</v>
      </c>
      <c r="H65" s="24">
        <v>6.88957</v>
      </c>
      <c r="I65" s="24">
        <v>0.45190000000000002</v>
      </c>
      <c r="J65" s="24">
        <v>0.48513000000000001</v>
      </c>
      <c r="K65" s="24">
        <v>5.5208500000000003</v>
      </c>
      <c r="L65" s="24">
        <v>0.44638</v>
      </c>
      <c r="M65" s="24">
        <v>0.55676000000000003</v>
      </c>
    </row>
    <row r="66" spans="1:13" x14ac:dyDescent="0.2">
      <c r="A66" s="11" t="s">
        <v>55</v>
      </c>
      <c r="B66" s="11" t="s">
        <v>81</v>
      </c>
      <c r="C66" s="11">
        <v>98.272882985756297</v>
      </c>
      <c r="D66" s="11">
        <v>97.786990000000003</v>
      </c>
      <c r="E66" s="11">
        <v>96.396659999999997</v>
      </c>
      <c r="F66" s="24">
        <v>6.7730499999999996</v>
      </c>
      <c r="G66" s="24">
        <v>6.1529600000000002</v>
      </c>
      <c r="H66" s="24">
        <v>7.0516100000000002</v>
      </c>
      <c r="I66" s="24">
        <v>0.59904000000000002</v>
      </c>
      <c r="J66" s="24">
        <v>0.49883</v>
      </c>
      <c r="K66" s="24">
        <v>4.4003300000000003</v>
      </c>
      <c r="L66" s="24">
        <v>0.79154999999999998</v>
      </c>
      <c r="M66" s="24">
        <v>0.56945999999999997</v>
      </c>
    </row>
    <row r="67" spans="1:13" x14ac:dyDescent="0.2">
      <c r="A67" s="11" t="s">
        <v>86</v>
      </c>
      <c r="B67" s="11" t="s">
        <v>70</v>
      </c>
      <c r="C67" s="11">
        <v>98.794999699501204</v>
      </c>
      <c r="D67" s="11">
        <v>98.140010000000004</v>
      </c>
      <c r="E67" s="11">
        <v>97.513279999999995</v>
      </c>
      <c r="F67" s="24">
        <v>5.5458400000000001</v>
      </c>
      <c r="G67" s="24">
        <v>4.7772300000000003</v>
      </c>
      <c r="H67" s="24">
        <v>6.2028800000000004</v>
      </c>
      <c r="I67" s="24">
        <v>0.36101</v>
      </c>
      <c r="J67" s="24">
        <v>0.38963999999999999</v>
      </c>
      <c r="K67" s="24">
        <v>4.1332399999999998</v>
      </c>
      <c r="L67" s="24">
        <v>1.15835</v>
      </c>
      <c r="M67" s="24">
        <v>0.50277000000000005</v>
      </c>
    </row>
    <row r="68" spans="1:13" x14ac:dyDescent="0.2">
      <c r="A68" s="11" t="s">
        <v>55</v>
      </c>
      <c r="B68" s="11" t="s">
        <v>71</v>
      </c>
      <c r="C68" s="11">
        <v>99.171374481639504</v>
      </c>
      <c r="D68" s="11">
        <v>98.503659999999996</v>
      </c>
      <c r="E68" s="11">
        <v>98.905429999999996</v>
      </c>
      <c r="F68" s="24">
        <v>5.3392200000000001</v>
      </c>
      <c r="G68" s="24">
        <v>4.5190900000000003</v>
      </c>
      <c r="H68" s="24">
        <v>6.7357500000000003</v>
      </c>
      <c r="I68" s="24">
        <v>0.37053999999999998</v>
      </c>
      <c r="J68" s="24">
        <v>0.36901</v>
      </c>
      <c r="K68" s="24">
        <v>3.8415400000000002</v>
      </c>
      <c r="L68" s="24">
        <v>1.4276500000000001</v>
      </c>
      <c r="M68" s="24">
        <v>0.54469000000000001</v>
      </c>
    </row>
    <row r="69" spans="1:13" x14ac:dyDescent="0.2">
      <c r="A69" s="11" t="s">
        <v>55</v>
      </c>
      <c r="B69" s="11" t="s">
        <v>72</v>
      </c>
      <c r="C69" s="11">
        <v>99.492156980587794</v>
      </c>
      <c r="D69" s="11">
        <v>98.871859999999998</v>
      </c>
      <c r="E69" s="11">
        <v>99.149969999999996</v>
      </c>
      <c r="F69" s="24">
        <v>5.0354099999999997</v>
      </c>
      <c r="G69" s="24">
        <v>4.2296899999999997</v>
      </c>
      <c r="H69" s="24">
        <v>6.0270299999999999</v>
      </c>
      <c r="I69" s="24">
        <v>0.37380000000000002</v>
      </c>
      <c r="J69" s="24">
        <v>0.34582000000000002</v>
      </c>
      <c r="K69" s="24">
        <v>3.9360599999999999</v>
      </c>
      <c r="L69" s="24">
        <v>0.24725</v>
      </c>
      <c r="M69" s="24">
        <v>0.48888999999999999</v>
      </c>
    </row>
    <row r="70" spans="1:13" x14ac:dyDescent="0.2">
      <c r="A70" s="11" t="s">
        <v>55</v>
      </c>
      <c r="B70" s="11" t="s">
        <v>73</v>
      </c>
      <c r="C70" s="11">
        <v>99.154847046096506</v>
      </c>
      <c r="D70" s="11">
        <v>98.766329999999996</v>
      </c>
      <c r="E70" s="11">
        <v>99.336640000000003</v>
      </c>
      <c r="F70" s="24">
        <v>4.5507799999999996</v>
      </c>
      <c r="G70" s="24">
        <v>3.8251300000000001</v>
      </c>
      <c r="H70" s="24">
        <v>5.6066599999999998</v>
      </c>
      <c r="I70" s="24">
        <v>-0.10673000000000001</v>
      </c>
      <c r="J70" s="24">
        <v>0.31330999999999998</v>
      </c>
      <c r="K70" s="24">
        <v>3.7779199999999999</v>
      </c>
      <c r="L70" s="24">
        <v>0.18828</v>
      </c>
      <c r="M70" s="24">
        <v>0.45562999999999998</v>
      </c>
    </row>
    <row r="71" spans="1:13" x14ac:dyDescent="0.2">
      <c r="A71" s="11" t="s">
        <v>55</v>
      </c>
      <c r="B71" s="11" t="s">
        <v>74</v>
      </c>
      <c r="C71" s="11">
        <v>98.994080173087298</v>
      </c>
      <c r="D71" s="11">
        <v>99.200580000000002</v>
      </c>
      <c r="E71" s="11">
        <v>99.242959999999997</v>
      </c>
      <c r="F71" s="24">
        <v>4.5062699999999998</v>
      </c>
      <c r="G71" s="24">
        <v>4.23421</v>
      </c>
      <c r="H71" s="24">
        <v>5.1628100000000003</v>
      </c>
      <c r="I71" s="24">
        <v>0.43968000000000002</v>
      </c>
      <c r="J71" s="24">
        <v>0.34617999999999999</v>
      </c>
      <c r="K71" s="24">
        <v>3.8060999999999998</v>
      </c>
      <c r="L71" s="24">
        <v>-9.4310000000000005E-2</v>
      </c>
      <c r="M71" s="24">
        <v>0.42037999999999998</v>
      </c>
    </row>
    <row r="72" spans="1:13" x14ac:dyDescent="0.2">
      <c r="A72" s="11" t="s">
        <v>55</v>
      </c>
      <c r="B72" s="11" t="s">
        <v>75</v>
      </c>
      <c r="C72" s="11">
        <v>99.376464931786799</v>
      </c>
      <c r="D72" s="11">
        <v>99.555880000000002</v>
      </c>
      <c r="E72" s="11">
        <v>99.386240000000001</v>
      </c>
      <c r="F72" s="24">
        <v>4.6468600000000002</v>
      </c>
      <c r="G72" s="24">
        <v>4.1778899999999997</v>
      </c>
      <c r="H72" s="24">
        <v>5.0217999999999998</v>
      </c>
      <c r="I72" s="24">
        <v>0.35815999999999998</v>
      </c>
      <c r="J72" s="24">
        <v>0.34166000000000002</v>
      </c>
      <c r="K72" s="24">
        <v>3.7821400000000001</v>
      </c>
      <c r="L72" s="24">
        <v>0.14437</v>
      </c>
      <c r="M72" s="24">
        <v>0.40915000000000001</v>
      </c>
    </row>
    <row r="73" spans="1:13" x14ac:dyDescent="0.2">
      <c r="A73" s="11" t="s">
        <v>55</v>
      </c>
      <c r="B73" s="11" t="s">
        <v>76</v>
      </c>
      <c r="C73" s="11">
        <v>99.909099104513501</v>
      </c>
      <c r="D73" s="11">
        <v>99.971909999999994</v>
      </c>
      <c r="E73" s="11">
        <v>99.968999999999994</v>
      </c>
      <c r="F73" s="24">
        <v>4.8114100000000004</v>
      </c>
      <c r="G73" s="24">
        <v>4.2158300000000004</v>
      </c>
      <c r="H73" s="24">
        <v>5.3875299999999999</v>
      </c>
      <c r="I73" s="24">
        <v>0.41788999999999998</v>
      </c>
      <c r="J73" s="24">
        <v>0.34471000000000002</v>
      </c>
      <c r="K73" s="24">
        <v>3.8165300000000002</v>
      </c>
      <c r="L73" s="24">
        <v>0.58635999999999999</v>
      </c>
      <c r="M73" s="24">
        <v>0.43824000000000002</v>
      </c>
    </row>
    <row r="74" spans="1:13" x14ac:dyDescent="0.2">
      <c r="A74" s="11" t="s">
        <v>55</v>
      </c>
      <c r="B74" s="11" t="s">
        <v>77</v>
      </c>
      <c r="C74" s="11">
        <v>100.492</v>
      </c>
      <c r="D74" s="11">
        <v>100.447</v>
      </c>
      <c r="E74" s="11">
        <v>100.401</v>
      </c>
      <c r="F74" s="24">
        <v>4.9045300000000003</v>
      </c>
      <c r="G74" s="24">
        <v>4.3098900000000002</v>
      </c>
      <c r="H74" s="24">
        <v>5.8467799999999999</v>
      </c>
      <c r="I74" s="24">
        <v>0.47521999999999998</v>
      </c>
      <c r="J74" s="24">
        <v>0.35225000000000001</v>
      </c>
      <c r="K74" s="24">
        <v>4.0040500000000003</v>
      </c>
      <c r="L74" s="24">
        <v>0.43213000000000001</v>
      </c>
      <c r="M74" s="24">
        <v>0.47464000000000001</v>
      </c>
    </row>
    <row r="75" spans="1:13" x14ac:dyDescent="0.2">
      <c r="A75" s="11" t="s">
        <v>55</v>
      </c>
      <c r="B75" s="11" t="s">
        <v>78</v>
      </c>
      <c r="C75" s="11">
        <v>100.917</v>
      </c>
      <c r="D75" s="11">
        <v>101.093</v>
      </c>
      <c r="E75" s="11">
        <v>100.754</v>
      </c>
      <c r="F75" s="24">
        <v>5.0195699999999999</v>
      </c>
      <c r="G75" s="24">
        <v>4.67293</v>
      </c>
      <c r="H75" s="24">
        <v>5.8775399999999998</v>
      </c>
      <c r="I75" s="24">
        <v>0.64312999999999998</v>
      </c>
      <c r="J75" s="24">
        <v>0.38130999999999998</v>
      </c>
      <c r="K75" s="24">
        <v>4.4700899999999999</v>
      </c>
      <c r="L75" s="24">
        <v>0.35159000000000001</v>
      </c>
      <c r="M75" s="24">
        <v>0.47708</v>
      </c>
    </row>
    <row r="76" spans="1:13" x14ac:dyDescent="0.2">
      <c r="A76" s="11" t="s">
        <v>55</v>
      </c>
      <c r="B76" s="11" t="s">
        <v>79</v>
      </c>
      <c r="C76" s="11">
        <v>101.44</v>
      </c>
      <c r="D76" s="11">
        <v>101.292</v>
      </c>
      <c r="E76" s="11">
        <v>101.024</v>
      </c>
      <c r="F76" s="24">
        <v>4.9036400000000002</v>
      </c>
      <c r="G76" s="24">
        <v>4.6757400000000002</v>
      </c>
      <c r="H76" s="24">
        <v>6.1013700000000002</v>
      </c>
      <c r="I76" s="24">
        <v>0.19685</v>
      </c>
      <c r="J76" s="24">
        <v>0.38153999999999999</v>
      </c>
      <c r="K76" s="24">
        <v>4.2048399999999999</v>
      </c>
      <c r="L76" s="24">
        <v>0.26798</v>
      </c>
      <c r="M76" s="24">
        <v>0.49475999999999998</v>
      </c>
    </row>
    <row r="77" spans="1:13" x14ac:dyDescent="0.2">
      <c r="A77" s="11" t="s">
        <v>55</v>
      </c>
      <c r="B77" s="11" t="s">
        <v>80</v>
      </c>
      <c r="C77" s="11">
        <v>102.303</v>
      </c>
      <c r="D77" s="11">
        <v>101.621</v>
      </c>
      <c r="E77" s="11">
        <v>101.45099999999999</v>
      </c>
      <c r="F77" s="24">
        <v>4.7165299999999997</v>
      </c>
      <c r="G77" s="24">
        <v>4.5433000000000003</v>
      </c>
      <c r="H77" s="24">
        <v>6.0763299999999996</v>
      </c>
      <c r="I77" s="24">
        <v>0.32479999999999998</v>
      </c>
      <c r="J77" s="24">
        <v>0.37095</v>
      </c>
      <c r="K77" s="24">
        <v>3.9207800000000002</v>
      </c>
      <c r="L77" s="24">
        <v>0.42266999999999999</v>
      </c>
      <c r="M77" s="24">
        <v>0.49278</v>
      </c>
    </row>
    <row r="78" spans="1:13" x14ac:dyDescent="0.2">
      <c r="A78" s="11" t="s">
        <v>55</v>
      </c>
      <c r="B78" s="11" t="s">
        <v>81</v>
      </c>
      <c r="C78" s="11">
        <v>103.02</v>
      </c>
      <c r="D78" s="11">
        <v>102.07299999999999</v>
      </c>
      <c r="E78" s="11">
        <v>102.48399999999999</v>
      </c>
      <c r="F78" s="24">
        <v>4.8305499999999997</v>
      </c>
      <c r="G78" s="24">
        <v>4.3830099999999996</v>
      </c>
      <c r="H78" s="24">
        <v>6.3148799999999996</v>
      </c>
      <c r="I78" s="24">
        <v>0.44479000000000002</v>
      </c>
      <c r="J78" s="24">
        <v>0.35810999999999998</v>
      </c>
      <c r="K78" s="24">
        <v>4.00753</v>
      </c>
      <c r="L78" s="24">
        <v>1.01823</v>
      </c>
      <c r="M78" s="24">
        <v>0.51160000000000005</v>
      </c>
    </row>
    <row r="79" spans="1:13" x14ac:dyDescent="0.2">
      <c r="A79" s="11" t="s">
        <v>87</v>
      </c>
      <c r="B79" s="11" t="s">
        <v>70</v>
      </c>
      <c r="C79" s="11">
        <v>103.108</v>
      </c>
      <c r="D79" s="11">
        <v>102.078</v>
      </c>
      <c r="E79" s="11">
        <v>102.502</v>
      </c>
      <c r="F79" s="24">
        <v>4.3656100000000002</v>
      </c>
      <c r="G79" s="24">
        <v>4.0126299999999997</v>
      </c>
      <c r="H79" s="24">
        <v>5.1159400000000002</v>
      </c>
      <c r="I79" s="24">
        <v>4.8999999999999998E-3</v>
      </c>
      <c r="J79" s="24">
        <v>0.32839000000000002</v>
      </c>
      <c r="K79" s="24">
        <v>3.6286399999999999</v>
      </c>
      <c r="L79" s="24">
        <v>1.7559999999999999E-2</v>
      </c>
      <c r="M79" s="24">
        <v>0.41665000000000002</v>
      </c>
    </row>
    <row r="80" spans="1:13" x14ac:dyDescent="0.2">
      <c r="A80" s="11" t="s">
        <v>55</v>
      </c>
      <c r="B80" s="11" t="s">
        <v>71</v>
      </c>
      <c r="C80" s="11">
        <v>103.07899999999999</v>
      </c>
      <c r="D80" s="11">
        <v>102.468</v>
      </c>
      <c r="E80" s="11">
        <v>102.6</v>
      </c>
      <c r="F80" s="24">
        <v>3.94028</v>
      </c>
      <c r="G80" s="24">
        <v>4.0245699999999998</v>
      </c>
      <c r="H80" s="24">
        <v>3.7354599999999998</v>
      </c>
      <c r="I80" s="24">
        <v>0.38206000000000001</v>
      </c>
      <c r="J80" s="24">
        <v>0.32934999999999998</v>
      </c>
      <c r="K80" s="24">
        <v>3.6371699999999998</v>
      </c>
      <c r="L80" s="24">
        <v>9.5610000000000001E-2</v>
      </c>
      <c r="M80" s="24">
        <v>0.30608000000000002</v>
      </c>
    </row>
    <row r="81" spans="1:13" x14ac:dyDescent="0.2">
      <c r="A81" s="11" t="s">
        <v>55</v>
      </c>
      <c r="B81" s="11" t="s">
        <v>72</v>
      </c>
      <c r="C81" s="11">
        <v>103.476</v>
      </c>
      <c r="D81" s="11">
        <v>103.27500000000001</v>
      </c>
      <c r="E81" s="11">
        <v>103.157</v>
      </c>
      <c r="F81" s="24">
        <v>4.0041799999999999</v>
      </c>
      <c r="G81" s="24">
        <v>4.4533800000000001</v>
      </c>
      <c r="H81" s="24">
        <v>4.0413899999999998</v>
      </c>
      <c r="I81" s="24">
        <v>0.78756000000000004</v>
      </c>
      <c r="J81" s="24">
        <v>0.36375000000000002</v>
      </c>
      <c r="K81" s="24">
        <v>4.5649800000000003</v>
      </c>
      <c r="L81" s="24">
        <v>0.54288000000000003</v>
      </c>
      <c r="M81" s="24">
        <v>0.33069999999999999</v>
      </c>
    </row>
    <row r="82" spans="1:13" x14ac:dyDescent="0.2">
      <c r="A82" s="11" t="s">
        <v>55</v>
      </c>
      <c r="B82" s="11" t="s">
        <v>73</v>
      </c>
      <c r="C82" s="11">
        <v>103.53100000000001</v>
      </c>
      <c r="D82" s="11">
        <v>103.646</v>
      </c>
      <c r="E82" s="11">
        <v>103.795</v>
      </c>
      <c r="F82" s="24">
        <v>4.4134500000000001</v>
      </c>
      <c r="G82" s="24">
        <v>4.94062</v>
      </c>
      <c r="H82" s="24">
        <v>4.48813</v>
      </c>
      <c r="I82" s="24">
        <v>0.35924</v>
      </c>
      <c r="J82" s="24">
        <v>0.40267999999999998</v>
      </c>
      <c r="K82" s="24">
        <v>4.4812399999999997</v>
      </c>
      <c r="L82" s="24">
        <v>0.61846999999999996</v>
      </c>
      <c r="M82" s="24">
        <v>0.36653000000000002</v>
      </c>
    </row>
    <row r="83" spans="1:13" x14ac:dyDescent="0.2">
      <c r="A83" s="11" t="s">
        <v>55</v>
      </c>
      <c r="B83" s="11" t="s">
        <v>74</v>
      </c>
      <c r="C83" s="11">
        <v>103.233</v>
      </c>
      <c r="D83" s="11">
        <v>103.827</v>
      </c>
      <c r="E83" s="11">
        <v>103.79600000000001</v>
      </c>
      <c r="F83" s="24">
        <v>4.2819900000000004</v>
      </c>
      <c r="G83" s="24">
        <v>4.6637000000000004</v>
      </c>
      <c r="H83" s="24">
        <v>4.5877699999999999</v>
      </c>
      <c r="I83" s="24">
        <v>0.17463000000000001</v>
      </c>
      <c r="J83" s="24">
        <v>0.38057000000000002</v>
      </c>
      <c r="K83" s="24">
        <v>4.2901699999999998</v>
      </c>
      <c r="L83" s="24">
        <v>9.6000000000000002E-4</v>
      </c>
      <c r="M83" s="24">
        <v>0.3745</v>
      </c>
    </row>
    <row r="84" spans="1:13" x14ac:dyDescent="0.2">
      <c r="A84" s="11" t="s">
        <v>55</v>
      </c>
      <c r="B84" s="11" t="s">
        <v>75</v>
      </c>
      <c r="C84" s="11">
        <v>103.29900000000001</v>
      </c>
      <c r="D84" s="11">
        <v>103.893</v>
      </c>
      <c r="E84" s="11">
        <v>104.041</v>
      </c>
      <c r="F84" s="24">
        <v>3.9471500000000002</v>
      </c>
      <c r="G84" s="24">
        <v>4.3564699999999998</v>
      </c>
      <c r="H84" s="24">
        <v>4.6835000000000004</v>
      </c>
      <c r="I84" s="24">
        <v>6.3570000000000002E-2</v>
      </c>
      <c r="J84" s="24">
        <v>0.35598999999999997</v>
      </c>
      <c r="K84" s="24">
        <v>3.9221900000000001</v>
      </c>
      <c r="L84" s="24">
        <v>0.23604</v>
      </c>
      <c r="M84" s="24">
        <v>0.38216</v>
      </c>
    </row>
    <row r="85" spans="1:13" x14ac:dyDescent="0.2">
      <c r="A85" s="11" t="s">
        <v>55</v>
      </c>
      <c r="B85" s="11" t="s">
        <v>76</v>
      </c>
      <c r="C85" s="11">
        <v>103.687</v>
      </c>
      <c r="D85" s="11">
        <v>103.99299999999999</v>
      </c>
      <c r="E85" s="11">
        <v>104.145</v>
      </c>
      <c r="F85" s="24">
        <v>3.7813400000000001</v>
      </c>
      <c r="G85" s="24">
        <v>4.0222199999999999</v>
      </c>
      <c r="H85" s="24">
        <v>4.1772900000000002</v>
      </c>
      <c r="I85" s="24">
        <v>9.6250000000000002E-2</v>
      </c>
      <c r="J85" s="24">
        <v>0.32916000000000001</v>
      </c>
      <c r="K85" s="24">
        <v>3.5302199999999999</v>
      </c>
      <c r="L85" s="24">
        <v>9.9959999999999993E-2</v>
      </c>
      <c r="M85" s="24">
        <v>0.34161999999999998</v>
      </c>
    </row>
    <row r="86" spans="1:13" x14ac:dyDescent="0.2">
      <c r="A86" s="11" t="s">
        <v>55</v>
      </c>
      <c r="B86" s="11" t="s">
        <v>77</v>
      </c>
      <c r="C86" s="11">
        <v>103.67</v>
      </c>
      <c r="D86" s="11">
        <v>104.003</v>
      </c>
      <c r="E86" s="11">
        <v>104.134</v>
      </c>
      <c r="F86" s="24">
        <v>3.1624400000000001</v>
      </c>
      <c r="G86" s="24">
        <v>3.5401799999999999</v>
      </c>
      <c r="H86" s="24">
        <v>3.7180900000000001</v>
      </c>
      <c r="I86" s="24">
        <v>9.6200000000000001E-3</v>
      </c>
      <c r="J86" s="24">
        <v>0.29032999999999998</v>
      </c>
      <c r="K86" s="24">
        <v>2.8785400000000001</v>
      </c>
      <c r="L86" s="24">
        <v>-1.056E-2</v>
      </c>
      <c r="M86" s="24">
        <v>0.30468000000000001</v>
      </c>
    </row>
    <row r="87" spans="1:13" x14ac:dyDescent="0.2">
      <c r="A87" s="11" t="s">
        <v>55</v>
      </c>
      <c r="B87" s="11" t="s">
        <v>78</v>
      </c>
      <c r="C87" s="11">
        <v>103.94199999999999</v>
      </c>
      <c r="D87" s="11">
        <v>104.124</v>
      </c>
      <c r="E87" s="11">
        <v>104.35599999999999</v>
      </c>
      <c r="F87" s="24">
        <v>2.9975100000000001</v>
      </c>
      <c r="G87" s="24">
        <v>2.99823</v>
      </c>
      <c r="H87" s="24">
        <v>3.57504</v>
      </c>
      <c r="I87" s="24">
        <v>0.11634</v>
      </c>
      <c r="J87" s="24">
        <v>0.24648</v>
      </c>
      <c r="K87" s="24">
        <v>2.7958799999999999</v>
      </c>
      <c r="L87" s="24">
        <v>0.21318999999999999</v>
      </c>
      <c r="M87" s="24">
        <v>0.29315000000000002</v>
      </c>
    </row>
    <row r="88" spans="1:13" x14ac:dyDescent="0.2">
      <c r="A88" s="11" t="s">
        <v>55</v>
      </c>
      <c r="B88" s="11" t="s">
        <v>79</v>
      </c>
      <c r="C88" s="11">
        <v>104.503</v>
      </c>
      <c r="D88" s="11">
        <v>104.54300000000001</v>
      </c>
      <c r="E88" s="11">
        <v>104.863</v>
      </c>
      <c r="F88" s="24">
        <v>3.01952</v>
      </c>
      <c r="G88" s="24">
        <v>3.20953</v>
      </c>
      <c r="H88" s="24">
        <v>3.80009</v>
      </c>
      <c r="I88" s="24">
        <v>0.40239999999999998</v>
      </c>
      <c r="J88" s="24">
        <v>0.26361000000000001</v>
      </c>
      <c r="K88" s="24">
        <v>2.8753899999999999</v>
      </c>
      <c r="L88" s="24">
        <v>0.48583999999999999</v>
      </c>
      <c r="M88" s="24">
        <v>0.31129000000000001</v>
      </c>
    </row>
    <row r="89" spans="1:13" x14ac:dyDescent="0.2">
      <c r="A89" s="11" t="s">
        <v>55</v>
      </c>
      <c r="B89" s="11" t="s">
        <v>80</v>
      </c>
      <c r="C89" s="11">
        <v>105.346</v>
      </c>
      <c r="D89" s="11">
        <v>105.06</v>
      </c>
      <c r="E89" s="11">
        <v>104.71599999999999</v>
      </c>
      <c r="F89" s="24">
        <v>2.9744999999999999</v>
      </c>
      <c r="G89" s="24">
        <v>3.3841399999999999</v>
      </c>
      <c r="H89" s="24">
        <v>3.2183000000000002</v>
      </c>
      <c r="I89" s="24">
        <v>0.49453000000000003</v>
      </c>
      <c r="J89" s="24">
        <v>0.27772999999999998</v>
      </c>
      <c r="K89" s="24">
        <v>2.9263400000000002</v>
      </c>
      <c r="L89" s="24">
        <v>-0.14018</v>
      </c>
      <c r="M89" s="24">
        <v>0.26432</v>
      </c>
    </row>
    <row r="90" spans="1:13" x14ac:dyDescent="0.2">
      <c r="A90" s="11" t="s">
        <v>55</v>
      </c>
      <c r="B90" s="11" t="s">
        <v>81</v>
      </c>
      <c r="C90" s="11">
        <v>105.934</v>
      </c>
      <c r="D90" s="11">
        <v>105.764</v>
      </c>
      <c r="E90" s="11">
        <v>105.371</v>
      </c>
      <c r="F90" s="24">
        <v>2.8285800000000001</v>
      </c>
      <c r="G90" s="24">
        <v>3.6160399999999999</v>
      </c>
      <c r="H90" s="24">
        <v>2.8170299999999999</v>
      </c>
      <c r="I90" s="24">
        <v>0.67008999999999996</v>
      </c>
      <c r="J90" s="24">
        <v>0.29644999999999999</v>
      </c>
      <c r="K90" s="24">
        <v>3.6109599999999999</v>
      </c>
      <c r="L90" s="24">
        <v>0.62549999999999994</v>
      </c>
      <c r="M90" s="24">
        <v>0.23177</v>
      </c>
    </row>
    <row r="91" spans="1:13" x14ac:dyDescent="0.2">
      <c r="A91" s="11" t="s">
        <v>88</v>
      </c>
      <c r="B91" s="11" t="s">
        <v>70</v>
      </c>
      <c r="C91" s="11">
        <v>106.447</v>
      </c>
      <c r="D91" s="11">
        <v>105.80500000000001</v>
      </c>
      <c r="E91" s="11">
        <v>106.336</v>
      </c>
      <c r="F91" s="24">
        <v>3.2383500000000001</v>
      </c>
      <c r="G91" s="24">
        <v>3.6511300000000002</v>
      </c>
      <c r="H91" s="24">
        <v>3.7404099999999998</v>
      </c>
      <c r="I91" s="24">
        <v>3.8769999999999999E-2</v>
      </c>
      <c r="J91" s="24">
        <v>0.29927999999999999</v>
      </c>
      <c r="K91" s="24">
        <v>3.2566299999999999</v>
      </c>
      <c r="L91" s="24">
        <v>0.91581000000000001</v>
      </c>
      <c r="M91" s="24">
        <v>0.30647999999999997</v>
      </c>
    </row>
    <row r="92" spans="1:13" x14ac:dyDescent="0.2">
      <c r="A92" s="11" t="s">
        <v>55</v>
      </c>
      <c r="B92" s="11" t="s">
        <v>71</v>
      </c>
      <c r="C92" s="11">
        <v>106.889</v>
      </c>
      <c r="D92" s="11">
        <v>106.062</v>
      </c>
      <c r="E92" s="11">
        <v>106.928</v>
      </c>
      <c r="F92" s="24">
        <v>3.6961900000000001</v>
      </c>
      <c r="G92" s="24">
        <v>3.5074399999999999</v>
      </c>
      <c r="H92" s="24">
        <v>4.2183200000000003</v>
      </c>
      <c r="I92" s="24">
        <v>0.2429</v>
      </c>
      <c r="J92" s="24">
        <v>0.28769</v>
      </c>
      <c r="K92" s="24">
        <v>2.69862</v>
      </c>
      <c r="L92" s="24">
        <v>0.55672999999999995</v>
      </c>
      <c r="M92" s="24">
        <v>0.34490999999999999</v>
      </c>
    </row>
    <row r="93" spans="1:13" x14ac:dyDescent="0.2">
      <c r="A93" s="11" t="s">
        <v>55</v>
      </c>
      <c r="B93" s="11" t="s">
        <v>72</v>
      </c>
      <c r="C93" s="11">
        <v>106.83799999999999</v>
      </c>
      <c r="D93" s="11">
        <v>106.184</v>
      </c>
      <c r="E93" s="11">
        <v>106.52500000000001</v>
      </c>
      <c r="F93" s="24">
        <v>3.2490600000000001</v>
      </c>
      <c r="G93" s="24">
        <v>2.8167499999999999</v>
      </c>
      <c r="H93" s="24">
        <v>3.2649300000000001</v>
      </c>
      <c r="I93" s="24">
        <v>0.11502999999999999</v>
      </c>
      <c r="J93" s="24">
        <v>0.23175000000000001</v>
      </c>
      <c r="K93" s="24">
        <v>2.4487199999999998</v>
      </c>
      <c r="L93" s="24">
        <v>-0.37689</v>
      </c>
      <c r="M93" s="24">
        <v>0.26808999999999999</v>
      </c>
    </row>
    <row r="94" spans="1:13" x14ac:dyDescent="0.2">
      <c r="A94" s="11" t="s">
        <v>55</v>
      </c>
      <c r="B94" s="11" t="s">
        <v>73</v>
      </c>
      <c r="C94" s="11">
        <v>105.755</v>
      </c>
      <c r="D94" s="11">
        <v>105.511</v>
      </c>
      <c r="E94" s="11">
        <v>105.398</v>
      </c>
      <c r="F94" s="24">
        <v>2.1481499999999998</v>
      </c>
      <c r="G94" s="24">
        <v>1.79939</v>
      </c>
      <c r="H94" s="24">
        <v>1.5443899999999999</v>
      </c>
      <c r="I94" s="24">
        <v>-0.63380999999999998</v>
      </c>
      <c r="J94" s="24">
        <v>0.14873</v>
      </c>
      <c r="K94" s="24">
        <v>1.6219300000000001</v>
      </c>
      <c r="L94" s="24">
        <v>-1.0579700000000001</v>
      </c>
      <c r="M94" s="24">
        <v>0.1278</v>
      </c>
    </row>
    <row r="95" spans="1:13" x14ac:dyDescent="0.2">
      <c r="A95" s="11" t="s">
        <v>55</v>
      </c>
      <c r="B95" s="11" t="s">
        <v>74</v>
      </c>
      <c r="C95" s="11">
        <v>106.16200000000001</v>
      </c>
      <c r="D95" s="11">
        <v>106.58499999999999</v>
      </c>
      <c r="E95" s="11">
        <v>105.343</v>
      </c>
      <c r="F95" s="24">
        <v>2.8372700000000002</v>
      </c>
      <c r="G95" s="24">
        <v>2.6563400000000001</v>
      </c>
      <c r="H95" s="24">
        <v>1.4904200000000001</v>
      </c>
      <c r="I95" s="24">
        <v>1.0179</v>
      </c>
      <c r="J95" s="24">
        <v>0.21870999999999999</v>
      </c>
      <c r="K95" s="24">
        <v>2.5911300000000002</v>
      </c>
      <c r="L95" s="24">
        <v>-5.2179999999999997E-2</v>
      </c>
      <c r="M95" s="24">
        <v>0.12336</v>
      </c>
    </row>
    <row r="96" spans="1:13" x14ac:dyDescent="0.2">
      <c r="A96" s="11" t="s">
        <v>55</v>
      </c>
      <c r="B96" s="11" t="s">
        <v>75</v>
      </c>
      <c r="C96" s="11">
        <v>106.74299999999999</v>
      </c>
      <c r="D96" s="11">
        <v>107.05200000000001</v>
      </c>
      <c r="E96" s="11">
        <v>106.157</v>
      </c>
      <c r="F96" s="24">
        <v>3.3340100000000001</v>
      </c>
      <c r="G96" s="24">
        <v>3.0406300000000002</v>
      </c>
      <c r="H96" s="24">
        <v>2.0338099999999999</v>
      </c>
      <c r="I96" s="24">
        <v>0.43814999999999998</v>
      </c>
      <c r="J96" s="24">
        <v>0.24992</v>
      </c>
      <c r="K96" s="24">
        <v>2.9415399999999998</v>
      </c>
      <c r="L96" s="24">
        <v>0.77271000000000001</v>
      </c>
      <c r="M96" s="24">
        <v>0.16792000000000001</v>
      </c>
    </row>
    <row r="97" spans="1:13" x14ac:dyDescent="0.2">
      <c r="A97" s="11" t="s">
        <v>55</v>
      </c>
      <c r="B97" s="11" t="s">
        <v>76</v>
      </c>
      <c r="C97" s="11">
        <v>107.444</v>
      </c>
      <c r="D97" s="11">
        <v>107.417</v>
      </c>
      <c r="E97" s="11">
        <v>106.851</v>
      </c>
      <c r="F97" s="24">
        <v>3.6234099999999998</v>
      </c>
      <c r="G97" s="24">
        <v>3.2925300000000002</v>
      </c>
      <c r="H97" s="24">
        <v>2.5983000000000001</v>
      </c>
      <c r="I97" s="24">
        <v>0.34095999999999999</v>
      </c>
      <c r="J97" s="24">
        <v>0.27032</v>
      </c>
      <c r="K97" s="24">
        <v>3.2826</v>
      </c>
      <c r="L97" s="24">
        <v>0.65375000000000005</v>
      </c>
      <c r="M97" s="24">
        <v>0.21399000000000001</v>
      </c>
    </row>
    <row r="98" spans="1:13" x14ac:dyDescent="0.2">
      <c r="A98" s="11" t="s">
        <v>55</v>
      </c>
      <c r="B98" s="11" t="s">
        <v>77</v>
      </c>
      <c r="C98" s="11">
        <v>107.867</v>
      </c>
      <c r="D98" s="11">
        <v>107.944</v>
      </c>
      <c r="E98" s="11">
        <v>107.614</v>
      </c>
      <c r="F98" s="24">
        <v>4.0484200000000001</v>
      </c>
      <c r="G98" s="24">
        <v>3.78931</v>
      </c>
      <c r="H98" s="24">
        <v>3.34185</v>
      </c>
      <c r="I98" s="24">
        <v>0.49060999999999999</v>
      </c>
      <c r="J98" s="24">
        <v>0.31041999999999997</v>
      </c>
      <c r="K98" s="24">
        <v>3.6686999999999999</v>
      </c>
      <c r="L98" s="24">
        <v>0.71408000000000005</v>
      </c>
      <c r="M98" s="24">
        <v>0.27431</v>
      </c>
    </row>
    <row r="99" spans="1:13" x14ac:dyDescent="0.2">
      <c r="A99" s="11" t="s">
        <v>55</v>
      </c>
      <c r="B99" s="11" t="s">
        <v>78</v>
      </c>
      <c r="C99" s="11">
        <v>108.114</v>
      </c>
      <c r="D99" s="11">
        <v>108.401</v>
      </c>
      <c r="E99" s="11">
        <v>107.6</v>
      </c>
      <c r="F99" s="24">
        <v>4.0137799999999997</v>
      </c>
      <c r="G99" s="24">
        <v>4.1075999999999997</v>
      </c>
      <c r="H99" s="24">
        <v>3.10859</v>
      </c>
      <c r="I99" s="24">
        <v>0.42337000000000002</v>
      </c>
      <c r="J99" s="24">
        <v>0.33601999999999999</v>
      </c>
      <c r="K99" s="24">
        <v>3.69035</v>
      </c>
      <c r="L99" s="24">
        <v>-1.3010000000000001E-2</v>
      </c>
      <c r="M99" s="24">
        <v>0.25542999999999999</v>
      </c>
    </row>
    <row r="100" spans="1:13" x14ac:dyDescent="0.2">
      <c r="A100" s="11" t="s">
        <v>55</v>
      </c>
      <c r="B100" s="11" t="s">
        <v>79</v>
      </c>
      <c r="C100" s="11">
        <v>108.774</v>
      </c>
      <c r="D100" s="11">
        <v>108.88500000000001</v>
      </c>
      <c r="E100" s="11">
        <v>108.53400000000001</v>
      </c>
      <c r="F100" s="24">
        <v>4.0869600000000004</v>
      </c>
      <c r="G100" s="24">
        <v>4.1533100000000003</v>
      </c>
      <c r="H100" s="24">
        <v>3.5007600000000001</v>
      </c>
      <c r="I100" s="24">
        <v>0.44649</v>
      </c>
      <c r="J100" s="24">
        <v>0.33968999999999999</v>
      </c>
      <c r="K100" s="24">
        <v>3.6407799999999999</v>
      </c>
      <c r="L100" s="24">
        <v>0.86802999999999997</v>
      </c>
      <c r="M100" s="24">
        <v>0.28715000000000002</v>
      </c>
    </row>
    <row r="101" spans="1:13" x14ac:dyDescent="0.2">
      <c r="A101" s="11" t="s">
        <v>55</v>
      </c>
      <c r="B101" s="11" t="s">
        <v>80</v>
      </c>
      <c r="C101" s="11">
        <v>108.85599999999999</v>
      </c>
      <c r="D101" s="11">
        <v>108.789</v>
      </c>
      <c r="E101" s="11">
        <v>108.35</v>
      </c>
      <c r="F101" s="24">
        <v>3.33188</v>
      </c>
      <c r="G101" s="24">
        <v>3.5493999999999999</v>
      </c>
      <c r="H101" s="24">
        <v>3.4703400000000002</v>
      </c>
      <c r="I101" s="24">
        <v>-8.8169999999999998E-2</v>
      </c>
      <c r="J101" s="24">
        <v>0.29108000000000001</v>
      </c>
      <c r="K101" s="24">
        <v>2.8601399999999999</v>
      </c>
      <c r="L101" s="24">
        <v>-0.16952999999999999</v>
      </c>
      <c r="M101" s="24">
        <v>0.28469</v>
      </c>
    </row>
    <row r="102" spans="1:13" x14ac:dyDescent="0.2">
      <c r="H102" s="11" t="b">
        <f t="shared" ref="H102:H110" si="0">F89&gt;G89</f>
        <v>0</v>
      </c>
      <c r="I102" s="11" t="b">
        <f t="shared" ref="I102:I108" si="1">G91&gt;G92</f>
        <v>1</v>
      </c>
    </row>
    <row r="103" spans="1:13" x14ac:dyDescent="0.2">
      <c r="H103" s="11" t="b">
        <f t="shared" si="0"/>
        <v>0</v>
      </c>
      <c r="I103" s="11" t="b">
        <f t="shared" si="1"/>
        <v>1</v>
      </c>
    </row>
    <row r="104" spans="1:13" x14ac:dyDescent="0.2">
      <c r="H104" s="11" t="b">
        <f t="shared" si="0"/>
        <v>0</v>
      </c>
      <c r="I104" s="11" t="b">
        <f t="shared" si="1"/>
        <v>1</v>
      </c>
    </row>
    <row r="105" spans="1:13" x14ac:dyDescent="0.2">
      <c r="H105" s="11" t="b">
        <f t="shared" si="0"/>
        <v>1</v>
      </c>
      <c r="I105" s="11" t="b">
        <f t="shared" si="1"/>
        <v>0</v>
      </c>
    </row>
    <row r="106" spans="1:13" x14ac:dyDescent="0.2">
      <c r="H106" s="11" t="b">
        <f t="shared" si="0"/>
        <v>1</v>
      </c>
      <c r="I106" s="11" t="b">
        <f t="shared" si="1"/>
        <v>0</v>
      </c>
    </row>
    <row r="107" spans="1:13" x14ac:dyDescent="0.2">
      <c r="H107" s="11" t="b">
        <f t="shared" si="0"/>
        <v>1</v>
      </c>
      <c r="I107" s="11" t="b">
        <f t="shared" si="1"/>
        <v>0</v>
      </c>
    </row>
    <row r="108" spans="1:13" x14ac:dyDescent="0.2">
      <c r="H108" s="11" t="b">
        <f t="shared" si="0"/>
        <v>1</v>
      </c>
      <c r="I108" s="11" t="b">
        <f t="shared" si="1"/>
        <v>0</v>
      </c>
    </row>
    <row r="109" spans="1:13" x14ac:dyDescent="0.2">
      <c r="H109" s="11" t="b">
        <f t="shared" si="0"/>
        <v>1</v>
      </c>
      <c r="I109" s="11" t="b">
        <f>G98&gt;G99</f>
        <v>0</v>
      </c>
    </row>
    <row r="110" spans="1:13" x14ac:dyDescent="0.2">
      <c r="H110" s="11" t="b">
        <f t="shared" si="0"/>
        <v>1</v>
      </c>
      <c r="I110" s="11" t="b">
        <f>G99&gt;G100</f>
        <v>0</v>
      </c>
    </row>
    <row r="111" spans="1:13" x14ac:dyDescent="0.2">
      <c r="H111" s="11" t="b">
        <f>F98&gt;G98</f>
        <v>1</v>
      </c>
      <c r="I111" s="11" t="b">
        <f>G100&gt;G101</f>
        <v>1</v>
      </c>
    </row>
    <row r="112" spans="1:13" x14ac:dyDescent="0.2">
      <c r="H112" s="11" t="b">
        <f>F99&gt;G99</f>
        <v>0</v>
      </c>
    </row>
    <row r="113" spans="8:8" x14ac:dyDescent="0.2">
      <c r="H113" s="11" t="b">
        <f>F100&gt;G100</f>
        <v>0</v>
      </c>
    </row>
    <row r="114" spans="8:8" x14ac:dyDescent="0.2">
      <c r="H114" s="11" t="b">
        <f>F101&gt;G101</f>
        <v>0</v>
      </c>
    </row>
  </sheetData>
  <mergeCells count="1">
    <mergeCell ref="H1:I1"/>
  </mergeCells>
  <hyperlinks>
    <hyperlink ref="H1:I1" location="Index!A1" display="Regresar al Índice" xr:uid="{F5604396-49B8-430E-9235-83766AB13EF4}"/>
  </hyperlink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DEC9-D9E4-4961-9153-347E53BF6B5A}">
  <sheetPr codeName="Hoja55"/>
  <dimension ref="A1:I72"/>
  <sheetViews>
    <sheetView workbookViewId="0">
      <selection activeCell="B3" sqref="B3"/>
    </sheetView>
  </sheetViews>
  <sheetFormatPr baseColWidth="10" defaultColWidth="9.140625" defaultRowHeight="12.75" x14ac:dyDescent="0.2"/>
  <cols>
    <col min="1" max="1" width="25.85546875" style="11" customWidth="1"/>
    <col min="2" max="4" width="9.140625" style="11"/>
    <col min="5" max="5" width="9.42578125" style="11" bestFit="1" customWidth="1"/>
    <col min="6" max="16384" width="9.140625" style="11"/>
  </cols>
  <sheetData>
    <row r="1" spans="1:9" ht="15" x14ac:dyDescent="0.25">
      <c r="A1" s="12" t="s">
        <v>942</v>
      </c>
      <c r="H1" s="525" t="s">
        <v>39</v>
      </c>
      <c r="I1" s="525"/>
    </row>
    <row r="2" spans="1:9" x14ac:dyDescent="0.2">
      <c r="A2" s="11" t="s">
        <v>56</v>
      </c>
      <c r="G2" s="11" t="s">
        <v>55</v>
      </c>
      <c r="H2" s="11" t="s">
        <v>55</v>
      </c>
    </row>
    <row r="6" spans="1:9" x14ac:dyDescent="0.2">
      <c r="A6" s="11" t="s">
        <v>55</v>
      </c>
      <c r="B6" s="11" t="s">
        <v>1206</v>
      </c>
      <c r="C6" s="11" t="s">
        <v>1207</v>
      </c>
      <c r="D6" s="11" t="s">
        <v>1208</v>
      </c>
      <c r="E6" s="11" t="s">
        <v>89</v>
      </c>
    </row>
    <row r="7" spans="1:9" ht="15" customHeight="1" x14ac:dyDescent="0.2">
      <c r="A7" s="11" t="s">
        <v>103</v>
      </c>
      <c r="B7" s="11">
        <v>1.71</v>
      </c>
      <c r="C7" s="11">
        <v>-0.21</v>
      </c>
      <c r="D7" s="11">
        <v>2.25</v>
      </c>
      <c r="E7" s="11">
        <f t="shared" ref="E7:E60" si="0">_xlfn.RANK.EQ(D7,$D$7:$D$60,1)</f>
        <v>1</v>
      </c>
    </row>
    <row r="8" spans="1:9" x14ac:dyDescent="0.2">
      <c r="A8" s="11" t="s">
        <v>118</v>
      </c>
      <c r="B8" s="11">
        <v>2.08</v>
      </c>
      <c r="C8" s="11">
        <v>-0.39</v>
      </c>
      <c r="D8" s="24">
        <v>2.4700000000000002</v>
      </c>
      <c r="E8" s="11">
        <f t="shared" si="0"/>
        <v>2</v>
      </c>
    </row>
    <row r="9" spans="1:9" x14ac:dyDescent="0.2">
      <c r="A9" s="11" t="s">
        <v>111</v>
      </c>
      <c r="B9" s="11">
        <v>2.2200000000000002</v>
      </c>
      <c r="C9" s="11">
        <v>2.95</v>
      </c>
      <c r="D9" s="24">
        <v>2.4900000000000002</v>
      </c>
      <c r="E9" s="11">
        <f t="shared" si="0"/>
        <v>3</v>
      </c>
    </row>
    <row r="10" spans="1:9" x14ac:dyDescent="0.2">
      <c r="A10" s="11" t="s">
        <v>95</v>
      </c>
      <c r="B10" s="11">
        <v>2.13</v>
      </c>
      <c r="C10" s="11">
        <v>-0.59</v>
      </c>
      <c r="D10" s="24">
        <v>2.4900000000000002</v>
      </c>
      <c r="E10" s="11">
        <f t="shared" si="0"/>
        <v>3</v>
      </c>
    </row>
    <row r="11" spans="1:9" x14ac:dyDescent="0.2">
      <c r="A11" s="11" t="s">
        <v>110</v>
      </c>
      <c r="B11" s="11">
        <v>2.0299999999999998</v>
      </c>
      <c r="C11" s="11">
        <v>-0.39</v>
      </c>
      <c r="D11" s="24">
        <v>2.52</v>
      </c>
      <c r="E11" s="11">
        <f t="shared" si="0"/>
        <v>5</v>
      </c>
    </row>
    <row r="12" spans="1:9" x14ac:dyDescent="0.2">
      <c r="A12" s="11" t="s">
        <v>98</v>
      </c>
      <c r="B12" s="11">
        <v>2.1800000000000002</v>
      </c>
      <c r="C12" s="11">
        <v>-0.36</v>
      </c>
      <c r="D12" s="24">
        <v>2.7</v>
      </c>
      <c r="E12" s="11">
        <f t="shared" si="0"/>
        <v>6</v>
      </c>
    </row>
    <row r="13" spans="1:9" x14ac:dyDescent="0.2">
      <c r="A13" s="11" t="s">
        <v>104</v>
      </c>
      <c r="B13" s="11">
        <v>2.4700000000000002</v>
      </c>
      <c r="C13" s="11">
        <v>3.06</v>
      </c>
      <c r="D13" s="24">
        <v>2.73</v>
      </c>
      <c r="E13" s="11">
        <f t="shared" si="0"/>
        <v>7</v>
      </c>
    </row>
    <row r="14" spans="1:9" x14ac:dyDescent="0.2">
      <c r="A14" s="11" t="s">
        <v>117</v>
      </c>
      <c r="B14" s="11">
        <v>2.5299999999999998</v>
      </c>
      <c r="C14" s="11">
        <v>-0.13</v>
      </c>
      <c r="D14" s="24">
        <v>2.83</v>
      </c>
      <c r="E14" s="11">
        <f t="shared" si="0"/>
        <v>8</v>
      </c>
    </row>
    <row r="15" spans="1:9" x14ac:dyDescent="0.2">
      <c r="A15" s="11" t="s">
        <v>90</v>
      </c>
      <c r="B15" s="11">
        <v>2.15</v>
      </c>
      <c r="C15" s="11">
        <v>2.33</v>
      </c>
      <c r="D15" s="24">
        <v>2.9</v>
      </c>
      <c r="E15" s="11">
        <f t="shared" si="0"/>
        <v>9</v>
      </c>
    </row>
    <row r="16" spans="1:9" x14ac:dyDescent="0.2">
      <c r="A16" s="11" t="s">
        <v>129</v>
      </c>
      <c r="B16" s="11">
        <v>2.3199999999999998</v>
      </c>
      <c r="C16" s="11">
        <v>-0.54</v>
      </c>
      <c r="D16" s="24">
        <v>2.9</v>
      </c>
      <c r="E16" s="11">
        <f t="shared" si="0"/>
        <v>9</v>
      </c>
    </row>
    <row r="17" spans="1:5" x14ac:dyDescent="0.2">
      <c r="A17" s="11" t="s">
        <v>106</v>
      </c>
      <c r="B17" s="11">
        <v>2.2799999999999998</v>
      </c>
      <c r="C17" s="11">
        <v>-0.21</v>
      </c>
      <c r="D17" s="24">
        <v>2.9</v>
      </c>
      <c r="E17" s="11">
        <f t="shared" si="0"/>
        <v>9</v>
      </c>
    </row>
    <row r="18" spans="1:5" x14ac:dyDescent="0.2">
      <c r="A18" s="11" t="s">
        <v>132</v>
      </c>
      <c r="B18" s="11">
        <v>2.21</v>
      </c>
      <c r="C18" s="11">
        <v>-0.48</v>
      </c>
      <c r="D18" s="24">
        <v>2.94</v>
      </c>
      <c r="E18" s="11">
        <f t="shared" si="0"/>
        <v>12</v>
      </c>
    </row>
    <row r="19" spans="1:5" x14ac:dyDescent="0.2">
      <c r="A19" s="11" t="s">
        <v>96</v>
      </c>
      <c r="B19" s="11">
        <v>2.65</v>
      </c>
      <c r="C19" s="11">
        <v>-0.44</v>
      </c>
      <c r="D19" s="24">
        <v>2.98</v>
      </c>
      <c r="E19" s="11">
        <f t="shared" si="0"/>
        <v>13</v>
      </c>
    </row>
    <row r="20" spans="1:5" x14ac:dyDescent="0.2">
      <c r="A20" s="11" t="s">
        <v>109</v>
      </c>
      <c r="B20" s="11">
        <v>2.27</v>
      </c>
      <c r="C20" s="11">
        <v>-0.17</v>
      </c>
      <c r="D20" s="24">
        <v>2.99</v>
      </c>
      <c r="E20" s="11">
        <f t="shared" si="0"/>
        <v>14</v>
      </c>
    </row>
    <row r="21" spans="1:5" x14ac:dyDescent="0.2">
      <c r="A21" s="11" t="s">
        <v>108</v>
      </c>
      <c r="B21" s="11">
        <v>2.64</v>
      </c>
      <c r="C21" s="11">
        <v>-0.38</v>
      </c>
      <c r="D21" s="24">
        <v>3</v>
      </c>
      <c r="E21" s="11">
        <f t="shared" si="0"/>
        <v>15</v>
      </c>
    </row>
    <row r="22" spans="1:5" x14ac:dyDescent="0.2">
      <c r="A22" s="11" t="s">
        <v>123</v>
      </c>
      <c r="B22" s="11">
        <v>2.3199999999999998</v>
      </c>
      <c r="C22" s="11">
        <v>0.05</v>
      </c>
      <c r="D22" s="24">
        <v>3.08</v>
      </c>
      <c r="E22" s="11">
        <f t="shared" si="0"/>
        <v>16</v>
      </c>
    </row>
    <row r="23" spans="1:5" x14ac:dyDescent="0.2">
      <c r="A23" s="11" t="s">
        <v>1209</v>
      </c>
      <c r="B23" s="11">
        <v>2.42</v>
      </c>
      <c r="C23" s="11">
        <v>-0.31</v>
      </c>
      <c r="D23" s="24">
        <v>3.11</v>
      </c>
      <c r="E23" s="11">
        <f t="shared" si="0"/>
        <v>17</v>
      </c>
    </row>
    <row r="24" spans="1:5" x14ac:dyDescent="0.2">
      <c r="A24" s="11" t="s">
        <v>99</v>
      </c>
      <c r="B24" s="11">
        <v>2.72</v>
      </c>
      <c r="C24" s="11">
        <v>-0.33</v>
      </c>
      <c r="D24" s="24">
        <v>3.13</v>
      </c>
      <c r="E24" s="11">
        <f t="shared" si="0"/>
        <v>18</v>
      </c>
    </row>
    <row r="25" spans="1:5" x14ac:dyDescent="0.2">
      <c r="A25" s="11" t="s">
        <v>141</v>
      </c>
      <c r="B25" s="11">
        <v>2.68</v>
      </c>
      <c r="C25" s="11">
        <v>-0.56999999999999995</v>
      </c>
      <c r="D25" s="24">
        <v>3.13</v>
      </c>
      <c r="E25" s="11">
        <f t="shared" si="0"/>
        <v>18</v>
      </c>
    </row>
    <row r="26" spans="1:5" x14ac:dyDescent="0.2">
      <c r="A26" s="11" t="s">
        <v>101</v>
      </c>
      <c r="B26" s="11">
        <v>2.91</v>
      </c>
      <c r="C26" s="11">
        <v>-0.1</v>
      </c>
      <c r="D26" s="24">
        <v>3.16</v>
      </c>
      <c r="E26" s="11">
        <f t="shared" si="0"/>
        <v>20</v>
      </c>
    </row>
    <row r="27" spans="1:5" x14ac:dyDescent="0.2">
      <c r="A27" s="11" t="s">
        <v>131</v>
      </c>
      <c r="B27" s="11">
        <v>2.61</v>
      </c>
      <c r="C27" s="11">
        <v>-0.34</v>
      </c>
      <c r="D27" s="24">
        <v>3.2</v>
      </c>
      <c r="E27" s="11">
        <f t="shared" si="0"/>
        <v>21</v>
      </c>
    </row>
    <row r="28" spans="1:5" x14ac:dyDescent="0.2">
      <c r="A28" s="11" t="s">
        <v>142</v>
      </c>
      <c r="B28" s="11">
        <v>2.89</v>
      </c>
      <c r="C28" s="11">
        <v>-0.21</v>
      </c>
      <c r="D28" s="24">
        <v>3.21</v>
      </c>
      <c r="E28" s="11">
        <f t="shared" si="0"/>
        <v>22</v>
      </c>
    </row>
    <row r="29" spans="1:5" x14ac:dyDescent="0.2">
      <c r="A29" s="11" t="s">
        <v>124</v>
      </c>
      <c r="B29" s="11">
        <v>2.5099999999999998</v>
      </c>
      <c r="C29" s="11">
        <v>-0.36</v>
      </c>
      <c r="D29" s="24">
        <v>3.23</v>
      </c>
      <c r="E29" s="11">
        <f t="shared" si="0"/>
        <v>23</v>
      </c>
    </row>
    <row r="30" spans="1:5" x14ac:dyDescent="0.2">
      <c r="A30" s="11" t="s">
        <v>100</v>
      </c>
      <c r="B30" s="11">
        <v>2.83</v>
      </c>
      <c r="C30" s="11">
        <v>0.49</v>
      </c>
      <c r="D30" s="24">
        <v>3.27</v>
      </c>
      <c r="E30" s="11">
        <f t="shared" si="0"/>
        <v>24</v>
      </c>
    </row>
    <row r="31" spans="1:5" x14ac:dyDescent="0.2">
      <c r="A31" s="11" t="s">
        <v>97</v>
      </c>
      <c r="B31" s="11">
        <v>3.06</v>
      </c>
      <c r="C31" s="11">
        <v>3.85</v>
      </c>
      <c r="D31" s="24">
        <v>3.28</v>
      </c>
      <c r="E31" s="11">
        <f t="shared" si="0"/>
        <v>25</v>
      </c>
    </row>
    <row r="32" spans="1:5" x14ac:dyDescent="0.2">
      <c r="A32" s="11" t="s">
        <v>102</v>
      </c>
      <c r="B32" s="11">
        <v>2.93</v>
      </c>
      <c r="C32" s="11">
        <v>3.81</v>
      </c>
      <c r="D32" s="24">
        <v>3.35</v>
      </c>
      <c r="E32" s="11">
        <f t="shared" si="0"/>
        <v>26</v>
      </c>
    </row>
    <row r="33" spans="1:5" x14ac:dyDescent="0.2">
      <c r="A33" s="11" t="s">
        <v>130</v>
      </c>
      <c r="B33" s="11">
        <v>2.54</v>
      </c>
      <c r="C33" s="11">
        <v>-0.56000000000000005</v>
      </c>
      <c r="D33" s="24">
        <v>3.36</v>
      </c>
      <c r="E33" s="11">
        <f t="shared" si="0"/>
        <v>27</v>
      </c>
    </row>
    <row r="34" spans="1:5" x14ac:dyDescent="0.2">
      <c r="A34" s="11" t="s">
        <v>92</v>
      </c>
      <c r="B34" s="11">
        <v>2.77</v>
      </c>
      <c r="C34" s="11">
        <v>4.62</v>
      </c>
      <c r="D34" s="24">
        <v>3.39</v>
      </c>
      <c r="E34" s="11">
        <f t="shared" si="0"/>
        <v>28</v>
      </c>
    </row>
    <row r="35" spans="1:5" x14ac:dyDescent="0.2">
      <c r="A35" s="11" t="s">
        <v>121</v>
      </c>
      <c r="B35" s="11">
        <v>3</v>
      </c>
      <c r="C35" s="11">
        <v>2.0499999999999998</v>
      </c>
      <c r="D35" s="24">
        <v>3.41</v>
      </c>
      <c r="E35" s="11">
        <f t="shared" si="0"/>
        <v>29</v>
      </c>
    </row>
    <row r="36" spans="1:5" x14ac:dyDescent="0.2">
      <c r="A36" s="11" t="s">
        <v>91</v>
      </c>
      <c r="B36" s="11">
        <v>2.81</v>
      </c>
      <c r="C36" s="11">
        <v>0.13</v>
      </c>
      <c r="D36" s="24">
        <v>3.47</v>
      </c>
      <c r="E36" s="11">
        <f t="shared" si="0"/>
        <v>30</v>
      </c>
    </row>
    <row r="37" spans="1:5" x14ac:dyDescent="0.2">
      <c r="A37" s="11" t="s">
        <v>94</v>
      </c>
      <c r="B37" s="11">
        <v>2.83</v>
      </c>
      <c r="C37" s="11">
        <v>-0.17</v>
      </c>
      <c r="D37" s="24">
        <v>3.47</v>
      </c>
      <c r="E37" s="11">
        <f t="shared" si="0"/>
        <v>30</v>
      </c>
    </row>
    <row r="38" spans="1:5" x14ac:dyDescent="0.2">
      <c r="A38" s="11" t="s">
        <v>120</v>
      </c>
      <c r="B38" s="11">
        <v>2.83</v>
      </c>
      <c r="C38" s="11">
        <v>-0.24</v>
      </c>
      <c r="D38" s="24">
        <v>3.48</v>
      </c>
      <c r="E38" s="11">
        <f t="shared" si="0"/>
        <v>32</v>
      </c>
    </row>
    <row r="39" spans="1:5" x14ac:dyDescent="0.2">
      <c r="A39" s="11" t="s">
        <v>133</v>
      </c>
      <c r="B39" s="11">
        <v>2.75</v>
      </c>
      <c r="C39" s="11">
        <v>-0.36</v>
      </c>
      <c r="D39" s="24">
        <v>3.5</v>
      </c>
      <c r="E39" s="11">
        <f t="shared" si="0"/>
        <v>33</v>
      </c>
    </row>
    <row r="40" spans="1:5" x14ac:dyDescent="0.2">
      <c r="A40" s="11" t="s">
        <v>115</v>
      </c>
      <c r="B40" s="11">
        <v>3.16</v>
      </c>
      <c r="C40" s="11">
        <v>-0.48</v>
      </c>
      <c r="D40" s="24">
        <v>3.54</v>
      </c>
      <c r="E40" s="11">
        <f t="shared" si="0"/>
        <v>34</v>
      </c>
    </row>
    <row r="41" spans="1:5" x14ac:dyDescent="0.2">
      <c r="A41" s="11" t="s">
        <v>116</v>
      </c>
      <c r="B41" s="11">
        <v>2.86</v>
      </c>
      <c r="C41" s="11">
        <v>-0.09</v>
      </c>
      <c r="D41" s="24">
        <v>3.55</v>
      </c>
      <c r="E41" s="11">
        <f t="shared" si="0"/>
        <v>35</v>
      </c>
    </row>
    <row r="42" spans="1:5" x14ac:dyDescent="0.2">
      <c r="A42" s="11" t="s">
        <v>127</v>
      </c>
      <c r="B42" s="11">
        <v>3.24</v>
      </c>
      <c r="C42" s="11">
        <v>-0.45</v>
      </c>
      <c r="D42" s="24">
        <v>3.6</v>
      </c>
      <c r="E42" s="11">
        <f t="shared" si="0"/>
        <v>36</v>
      </c>
    </row>
    <row r="43" spans="1:5" x14ac:dyDescent="0.2">
      <c r="A43" s="11" t="s">
        <v>93</v>
      </c>
      <c r="B43" s="11">
        <v>3.23</v>
      </c>
      <c r="C43" s="11">
        <v>0.99</v>
      </c>
      <c r="D43" s="24">
        <v>3.63</v>
      </c>
      <c r="E43" s="11">
        <f t="shared" si="0"/>
        <v>37</v>
      </c>
    </row>
    <row r="44" spans="1:5" x14ac:dyDescent="0.2">
      <c r="A44" s="11" t="s">
        <v>128</v>
      </c>
      <c r="B44" s="11">
        <v>2.87</v>
      </c>
      <c r="C44" s="11">
        <v>-0.24</v>
      </c>
      <c r="D44" s="24">
        <v>3.63</v>
      </c>
      <c r="E44" s="11">
        <f t="shared" si="0"/>
        <v>37</v>
      </c>
    </row>
    <row r="45" spans="1:5" x14ac:dyDescent="0.2">
      <c r="A45" s="11" t="s">
        <v>119</v>
      </c>
      <c r="B45" s="11">
        <v>2.94</v>
      </c>
      <c r="C45" s="11">
        <v>-0.12</v>
      </c>
      <c r="D45" s="24">
        <v>3.67</v>
      </c>
      <c r="E45" s="11">
        <f t="shared" si="0"/>
        <v>39</v>
      </c>
    </row>
    <row r="46" spans="1:5" x14ac:dyDescent="0.2">
      <c r="A46" s="11" t="s">
        <v>107</v>
      </c>
      <c r="B46" s="11">
        <v>3.21</v>
      </c>
      <c r="C46" s="11">
        <v>0.39</v>
      </c>
      <c r="D46" s="24">
        <v>3.75</v>
      </c>
      <c r="E46" s="11">
        <f t="shared" si="0"/>
        <v>40</v>
      </c>
    </row>
    <row r="47" spans="1:5" x14ac:dyDescent="0.2">
      <c r="A47" s="11" t="s">
        <v>138</v>
      </c>
      <c r="B47" s="11">
        <v>3.16</v>
      </c>
      <c r="C47" s="11">
        <v>-0.56000000000000005</v>
      </c>
      <c r="D47" s="24">
        <v>3.78</v>
      </c>
      <c r="E47" s="11">
        <f t="shared" si="0"/>
        <v>41</v>
      </c>
    </row>
    <row r="48" spans="1:5" x14ac:dyDescent="0.2">
      <c r="A48" s="11" t="s">
        <v>112</v>
      </c>
      <c r="B48" s="11">
        <v>3.34</v>
      </c>
      <c r="C48" s="11">
        <v>-0.78</v>
      </c>
      <c r="D48" s="24">
        <v>3.78</v>
      </c>
      <c r="E48" s="11">
        <f t="shared" si="0"/>
        <v>41</v>
      </c>
    </row>
    <row r="49" spans="1:5" x14ac:dyDescent="0.2">
      <c r="A49" s="11" t="s">
        <v>105</v>
      </c>
      <c r="B49" s="11">
        <v>3.3</v>
      </c>
      <c r="C49" s="11">
        <v>-0.04</v>
      </c>
      <c r="D49" s="24">
        <v>3.79</v>
      </c>
      <c r="E49" s="11">
        <f t="shared" si="0"/>
        <v>43</v>
      </c>
    </row>
    <row r="50" spans="1:5" x14ac:dyDescent="0.2">
      <c r="A50" s="11" t="s">
        <v>139</v>
      </c>
      <c r="B50" s="11">
        <v>3.54</v>
      </c>
      <c r="C50" s="11">
        <v>-0.24</v>
      </c>
      <c r="D50" s="24">
        <v>3.84</v>
      </c>
      <c r="E50" s="11">
        <f t="shared" si="0"/>
        <v>44</v>
      </c>
    </row>
    <row r="51" spans="1:5" x14ac:dyDescent="0.2">
      <c r="A51" s="11" t="s">
        <v>126</v>
      </c>
      <c r="B51" s="11">
        <v>3.16</v>
      </c>
      <c r="C51" s="11">
        <v>1.44</v>
      </c>
      <c r="D51" s="24">
        <v>3.87</v>
      </c>
      <c r="E51" s="11">
        <f t="shared" si="0"/>
        <v>45</v>
      </c>
    </row>
    <row r="52" spans="1:5" x14ac:dyDescent="0.2">
      <c r="A52" s="11" t="s">
        <v>137</v>
      </c>
      <c r="B52" s="11">
        <v>3.07</v>
      </c>
      <c r="C52" s="11">
        <v>-0.23</v>
      </c>
      <c r="D52" s="24">
        <v>3.9</v>
      </c>
      <c r="E52" s="11">
        <f t="shared" si="0"/>
        <v>46</v>
      </c>
    </row>
    <row r="53" spans="1:5" x14ac:dyDescent="0.2">
      <c r="A53" s="11" t="s">
        <v>143</v>
      </c>
      <c r="B53" s="11">
        <v>3.11</v>
      </c>
      <c r="C53" s="11">
        <v>-0.46</v>
      </c>
      <c r="D53" s="24">
        <v>4</v>
      </c>
      <c r="E53" s="11">
        <f t="shared" si="0"/>
        <v>47</v>
      </c>
    </row>
    <row r="54" spans="1:5" x14ac:dyDescent="0.2">
      <c r="A54" s="11" t="s">
        <v>113</v>
      </c>
      <c r="B54" s="11">
        <v>3.69</v>
      </c>
      <c r="C54" s="11">
        <v>-0.24</v>
      </c>
      <c r="D54" s="24">
        <v>4.1500000000000004</v>
      </c>
      <c r="E54" s="11">
        <f t="shared" si="0"/>
        <v>48</v>
      </c>
    </row>
    <row r="55" spans="1:5" x14ac:dyDescent="0.2">
      <c r="A55" s="11" t="s">
        <v>135</v>
      </c>
      <c r="B55" s="11">
        <v>3.61</v>
      </c>
      <c r="C55" s="11">
        <v>-0.21</v>
      </c>
      <c r="D55" s="24">
        <v>4.25</v>
      </c>
      <c r="E55" s="11">
        <f t="shared" si="0"/>
        <v>49</v>
      </c>
    </row>
    <row r="56" spans="1:5" x14ac:dyDescent="0.2">
      <c r="A56" s="11" t="s">
        <v>136</v>
      </c>
      <c r="B56" s="11">
        <v>4.17</v>
      </c>
      <c r="C56" s="11">
        <v>7.0000000000000007E-2</v>
      </c>
      <c r="D56" s="24">
        <v>4.57</v>
      </c>
      <c r="E56" s="11">
        <f t="shared" si="0"/>
        <v>50</v>
      </c>
    </row>
    <row r="57" spans="1:5" x14ac:dyDescent="0.2">
      <c r="A57" s="11" t="s">
        <v>140</v>
      </c>
      <c r="B57" s="11">
        <v>4.1500000000000004</v>
      </c>
      <c r="C57" s="11">
        <v>-0.33</v>
      </c>
      <c r="D57" s="24">
        <v>4.57</v>
      </c>
      <c r="E57" s="11">
        <f t="shared" si="0"/>
        <v>50</v>
      </c>
    </row>
    <row r="58" spans="1:5" x14ac:dyDescent="0.2">
      <c r="A58" s="11" t="s">
        <v>122</v>
      </c>
      <c r="B58" s="11">
        <v>3.98</v>
      </c>
      <c r="C58" s="11">
        <v>-0.01</v>
      </c>
      <c r="D58" s="24">
        <v>4.59</v>
      </c>
      <c r="E58" s="11">
        <f t="shared" si="0"/>
        <v>52</v>
      </c>
    </row>
    <row r="59" spans="1:5" x14ac:dyDescent="0.2">
      <c r="A59" s="11" t="s">
        <v>125</v>
      </c>
      <c r="B59" s="11">
        <v>4.3899999999999997</v>
      </c>
      <c r="C59" s="11">
        <v>-0.42</v>
      </c>
      <c r="D59" s="24">
        <v>4.84</v>
      </c>
      <c r="E59" s="11">
        <f t="shared" si="0"/>
        <v>53</v>
      </c>
    </row>
    <row r="60" spans="1:5" x14ac:dyDescent="0.2">
      <c r="A60" s="11" t="s">
        <v>114</v>
      </c>
      <c r="B60" s="11">
        <v>4.6399999999999997</v>
      </c>
      <c r="C60" s="11">
        <v>-0.12</v>
      </c>
      <c r="D60" s="24">
        <v>5.26</v>
      </c>
      <c r="E60" s="11">
        <f t="shared" si="0"/>
        <v>54</v>
      </c>
    </row>
    <row r="61" spans="1:5" x14ac:dyDescent="0.2">
      <c r="A61" s="11" t="s">
        <v>134</v>
      </c>
      <c r="B61" s="11">
        <v>4.97</v>
      </c>
      <c r="C61" s="11">
        <v>0.4</v>
      </c>
      <c r="D61" s="24">
        <v>5.39</v>
      </c>
      <c r="E61" s="11">
        <f>_xlfn.RANK.EQ(D61,$D$7:$D$61,1)</f>
        <v>55</v>
      </c>
    </row>
    <row r="62" spans="1:5" ht="12.75" customHeight="1" x14ac:dyDescent="0.2"/>
    <row r="64" spans="1:5" x14ac:dyDescent="0.2">
      <c r="A64" s="11" t="s">
        <v>1</v>
      </c>
      <c r="B64" s="11">
        <v>0</v>
      </c>
      <c r="D64" s="24">
        <v>3.33</v>
      </c>
    </row>
    <row r="65" spans="2:4" x14ac:dyDescent="0.2">
      <c r="B65" s="11">
        <v>1</v>
      </c>
      <c r="D65" s="24">
        <f>D64</f>
        <v>3.33</v>
      </c>
    </row>
    <row r="67" spans="2:4" x14ac:dyDescent="0.2">
      <c r="D67" s="24"/>
    </row>
    <row r="68" spans="2:4" x14ac:dyDescent="0.2">
      <c r="D68" s="24"/>
    </row>
    <row r="72" spans="2:4" x14ac:dyDescent="0.2">
      <c r="D72" s="24"/>
    </row>
  </sheetData>
  <autoFilter ref="A6:E61" xr:uid="{B5273A45-FDCC-4D95-BAB3-64D82B6428C2}">
    <sortState ref="A7:E62">
      <sortCondition ref="D6:D61"/>
    </sortState>
  </autoFilter>
  <mergeCells count="1">
    <mergeCell ref="H1:I1"/>
  </mergeCells>
  <hyperlinks>
    <hyperlink ref="H1:I1" location="Index!A1" display="Regresar al Índice" xr:uid="{5B19F839-1109-4DC9-8EAB-03F28F8CE869}"/>
  </hyperlinks>
  <pageMargins left="0.7" right="0.7" top="0.75" bottom="0.75" header="0.3" footer="0.3"/>
  <pageSetup paperSize="9"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9D06-13F6-4040-8670-3C5E48D7933C}">
  <sheetPr codeName="Hoja56"/>
  <dimension ref="A1:I103"/>
  <sheetViews>
    <sheetView workbookViewId="0">
      <selection activeCell="B3" sqref="B3"/>
    </sheetView>
  </sheetViews>
  <sheetFormatPr baseColWidth="10" defaultRowHeight="12.75" x14ac:dyDescent="0.2"/>
  <cols>
    <col min="1" max="2" width="11.42578125" style="301"/>
    <col min="3" max="3" width="23.42578125" style="301" bestFit="1" customWidth="1"/>
    <col min="4" max="4" width="11.42578125" style="301"/>
    <col min="5" max="6" width="11.85546875" style="301" bestFit="1" customWidth="1"/>
    <col min="7" max="8" width="11.42578125" style="301"/>
    <col min="9" max="10" width="11.85546875" style="301" bestFit="1" customWidth="1"/>
    <col min="11" max="16384" width="11.42578125" style="301"/>
  </cols>
  <sheetData>
    <row r="1" spans="1:9" ht="15" x14ac:dyDescent="0.25">
      <c r="A1" s="12" t="s">
        <v>943</v>
      </c>
      <c r="H1" s="525" t="s">
        <v>39</v>
      </c>
      <c r="I1" s="525"/>
    </row>
    <row r="6" spans="1:9" x14ac:dyDescent="0.2">
      <c r="A6" s="301" t="s">
        <v>154</v>
      </c>
      <c r="B6" s="301" t="s">
        <v>2</v>
      </c>
      <c r="C6" s="301" t="s">
        <v>155</v>
      </c>
      <c r="D6" s="301" t="s">
        <v>156</v>
      </c>
    </row>
    <row r="7" spans="1:9" x14ac:dyDescent="0.2">
      <c r="A7" s="301">
        <v>19</v>
      </c>
      <c r="B7" s="11" t="s">
        <v>20</v>
      </c>
      <c r="C7" s="283">
        <v>2.4732746571979103E-2</v>
      </c>
      <c r="D7" s="174">
        <v>32</v>
      </c>
    </row>
    <row r="8" spans="1:9" x14ac:dyDescent="0.2">
      <c r="A8" s="301">
        <v>25</v>
      </c>
      <c r="B8" s="11" t="s">
        <v>26</v>
      </c>
      <c r="C8" s="283">
        <v>2.4948716527138703E-2</v>
      </c>
      <c r="D8" s="174">
        <v>31</v>
      </c>
    </row>
    <row r="9" spans="1:9" x14ac:dyDescent="0.2">
      <c r="A9" s="301">
        <v>18</v>
      </c>
      <c r="B9" s="11" t="s">
        <v>19</v>
      </c>
      <c r="C9" s="283">
        <v>2.700343418452511E-2</v>
      </c>
      <c r="D9" s="174">
        <v>30</v>
      </c>
    </row>
    <row r="10" spans="1:9" x14ac:dyDescent="0.2">
      <c r="A10" s="301">
        <v>11</v>
      </c>
      <c r="B10" s="11" t="s">
        <v>14</v>
      </c>
      <c r="C10" s="283">
        <v>2.7695815450643924E-2</v>
      </c>
      <c r="D10" s="174">
        <v>29</v>
      </c>
    </row>
    <row r="11" spans="1:9" x14ac:dyDescent="0.2">
      <c r="A11" s="301">
        <v>3</v>
      </c>
      <c r="B11" s="11" t="s">
        <v>5</v>
      </c>
      <c r="C11" s="283">
        <v>2.9013862487829778E-2</v>
      </c>
      <c r="D11" s="174">
        <v>28</v>
      </c>
    </row>
    <row r="12" spans="1:9" x14ac:dyDescent="0.2">
      <c r="A12" s="301">
        <v>22</v>
      </c>
      <c r="B12" s="11" t="s">
        <v>23</v>
      </c>
      <c r="C12" s="283">
        <v>2.9373889666970632E-2</v>
      </c>
      <c r="D12" s="174">
        <v>27</v>
      </c>
    </row>
    <row r="13" spans="1:9" x14ac:dyDescent="0.2">
      <c r="A13" s="301">
        <v>21</v>
      </c>
      <c r="B13" s="11" t="s">
        <v>22</v>
      </c>
      <c r="C13" s="283">
        <v>2.9400415972594685E-2</v>
      </c>
      <c r="D13" s="174">
        <v>26</v>
      </c>
    </row>
    <row r="14" spans="1:9" x14ac:dyDescent="0.2">
      <c r="A14" s="301">
        <v>13</v>
      </c>
      <c r="B14" s="11" t="s">
        <v>16</v>
      </c>
      <c r="C14" s="283">
        <v>2.9617492621976771E-2</v>
      </c>
      <c r="D14" s="174">
        <v>25</v>
      </c>
    </row>
    <row r="15" spans="1:9" x14ac:dyDescent="0.2">
      <c r="A15" s="301">
        <v>4</v>
      </c>
      <c r="B15" s="11" t="s">
        <v>6</v>
      </c>
      <c r="C15" s="283">
        <v>3.0013028766391336E-2</v>
      </c>
      <c r="D15" s="174">
        <v>24</v>
      </c>
    </row>
    <row r="16" spans="1:9" x14ac:dyDescent="0.2">
      <c r="A16" s="301">
        <v>28</v>
      </c>
      <c r="B16" s="11" t="s">
        <v>29</v>
      </c>
      <c r="C16" s="283">
        <v>3.063861203396101E-2</v>
      </c>
      <c r="D16" s="174">
        <v>23</v>
      </c>
    </row>
    <row r="17" spans="1:4" x14ac:dyDescent="0.2">
      <c r="A17" s="301">
        <v>23</v>
      </c>
      <c r="B17" s="11" t="s">
        <v>24</v>
      </c>
      <c r="C17" s="283">
        <v>3.0933738898589969E-2</v>
      </c>
      <c r="D17" s="174">
        <v>22</v>
      </c>
    </row>
    <row r="18" spans="1:4" x14ac:dyDescent="0.2">
      <c r="A18" s="301">
        <v>9</v>
      </c>
      <c r="B18" s="11" t="s">
        <v>9</v>
      </c>
      <c r="C18" s="283">
        <v>3.1109459562466579E-2</v>
      </c>
      <c r="D18" s="174">
        <v>21</v>
      </c>
    </row>
    <row r="19" spans="1:4" x14ac:dyDescent="0.2">
      <c r="A19" s="301">
        <v>29</v>
      </c>
      <c r="B19" s="11" t="s">
        <v>30</v>
      </c>
      <c r="C19" s="283">
        <v>3.1963688485427522E-2</v>
      </c>
      <c r="D19" s="174">
        <v>20</v>
      </c>
    </row>
    <row r="20" spans="1:4" x14ac:dyDescent="0.2">
      <c r="A20" s="302">
        <v>26</v>
      </c>
      <c r="B20" s="303" t="s">
        <v>27</v>
      </c>
      <c r="C20" s="304">
        <v>3.2040846529524991E-2</v>
      </c>
      <c r="D20" s="305">
        <v>19</v>
      </c>
    </row>
    <row r="21" spans="1:4" x14ac:dyDescent="0.2">
      <c r="A21" s="301">
        <v>16</v>
      </c>
      <c r="B21" s="11" t="s">
        <v>17</v>
      </c>
      <c r="C21" s="283">
        <v>3.2223487639847059E-2</v>
      </c>
      <c r="D21" s="174">
        <v>18</v>
      </c>
    </row>
    <row r="22" spans="1:4" x14ac:dyDescent="0.2">
      <c r="A22" s="301">
        <v>17</v>
      </c>
      <c r="B22" s="11" t="s">
        <v>18</v>
      </c>
      <c r="C22" s="283">
        <v>3.2268248349756057E-2</v>
      </c>
      <c r="D22" s="174">
        <v>17</v>
      </c>
    </row>
    <row r="23" spans="1:4" x14ac:dyDescent="0.2">
      <c r="A23" s="301">
        <v>6</v>
      </c>
      <c r="B23" s="11" t="s">
        <v>11</v>
      </c>
      <c r="C23" s="283">
        <v>3.2743286911264269E-2</v>
      </c>
      <c r="D23" s="174">
        <v>16</v>
      </c>
    </row>
    <row r="24" spans="1:4" x14ac:dyDescent="0.2">
      <c r="A24" s="301">
        <v>32</v>
      </c>
      <c r="B24" s="11" t="s">
        <v>33</v>
      </c>
      <c r="C24" s="283">
        <v>3.4004521218248929E-2</v>
      </c>
      <c r="D24" s="174">
        <v>15</v>
      </c>
    </row>
    <row r="25" spans="1:4" x14ac:dyDescent="0.2">
      <c r="A25" s="301">
        <v>5</v>
      </c>
      <c r="B25" s="11" t="s">
        <v>10</v>
      </c>
      <c r="C25" s="283">
        <v>3.4817270726477556E-2</v>
      </c>
      <c r="D25" s="174">
        <v>14</v>
      </c>
    </row>
    <row r="26" spans="1:4" x14ac:dyDescent="0.2">
      <c r="A26" s="301">
        <v>15</v>
      </c>
      <c r="B26" s="11" t="s">
        <v>13</v>
      </c>
      <c r="C26" s="283">
        <v>3.4850605782690502E-2</v>
      </c>
      <c r="D26" s="174">
        <v>13</v>
      </c>
    </row>
    <row r="27" spans="1:4" x14ac:dyDescent="0.2">
      <c r="A27" s="301">
        <v>1</v>
      </c>
      <c r="B27" s="11" t="s">
        <v>3</v>
      </c>
      <c r="C27" s="283">
        <v>3.4978209983443476E-2</v>
      </c>
      <c r="D27" s="174">
        <v>12</v>
      </c>
    </row>
    <row r="28" spans="1:4" x14ac:dyDescent="0.2">
      <c r="A28" s="301">
        <v>14</v>
      </c>
      <c r="B28" s="11" t="s">
        <v>0</v>
      </c>
      <c r="C28" s="283">
        <v>3.5294790088880035E-2</v>
      </c>
      <c r="D28" s="174">
        <v>11</v>
      </c>
    </row>
    <row r="29" spans="1:4" x14ac:dyDescent="0.2">
      <c r="A29" s="301">
        <v>2</v>
      </c>
      <c r="B29" s="11" t="s">
        <v>4</v>
      </c>
      <c r="C29" s="283">
        <v>3.5874737611960139E-2</v>
      </c>
      <c r="D29" s="174">
        <v>10</v>
      </c>
    </row>
    <row r="30" spans="1:4" x14ac:dyDescent="0.2">
      <c r="A30" s="301">
        <v>10</v>
      </c>
      <c r="B30" s="11" t="s">
        <v>12</v>
      </c>
      <c r="C30" s="283">
        <v>3.5984057695957583E-2</v>
      </c>
      <c r="D30" s="174">
        <v>9</v>
      </c>
    </row>
    <row r="31" spans="1:4" x14ac:dyDescent="0.2">
      <c r="A31" s="301">
        <v>31</v>
      </c>
      <c r="B31" s="11" t="s">
        <v>32</v>
      </c>
      <c r="C31" s="283">
        <v>3.6740222360178487E-2</v>
      </c>
      <c r="D31" s="174">
        <v>8</v>
      </c>
    </row>
    <row r="32" spans="1:4" x14ac:dyDescent="0.2">
      <c r="A32" s="301">
        <v>20</v>
      </c>
      <c r="B32" s="11" t="s">
        <v>21</v>
      </c>
      <c r="C32" s="283">
        <v>3.6836382546211022E-2</v>
      </c>
      <c r="D32" s="174">
        <v>7</v>
      </c>
    </row>
    <row r="33" spans="1:5" x14ac:dyDescent="0.2">
      <c r="A33" s="301">
        <v>8</v>
      </c>
      <c r="B33" s="11" t="s">
        <v>8</v>
      </c>
      <c r="C33" s="283">
        <v>3.752585536178521E-2</v>
      </c>
      <c r="D33" s="174">
        <v>6</v>
      </c>
    </row>
    <row r="34" spans="1:5" x14ac:dyDescent="0.2">
      <c r="A34" s="301">
        <v>27</v>
      </c>
      <c r="B34" s="11" t="s">
        <v>28</v>
      </c>
      <c r="C34" s="283">
        <v>4.0042606539915315E-2</v>
      </c>
      <c r="D34" s="174">
        <v>5</v>
      </c>
    </row>
    <row r="35" spans="1:5" x14ac:dyDescent="0.2">
      <c r="A35" s="301">
        <v>30</v>
      </c>
      <c r="B35" s="11" t="s">
        <v>31</v>
      </c>
      <c r="C35" s="283">
        <v>4.0376185087627414E-2</v>
      </c>
      <c r="D35" s="174">
        <v>4</v>
      </c>
    </row>
    <row r="36" spans="1:5" x14ac:dyDescent="0.2">
      <c r="A36" s="301">
        <v>24</v>
      </c>
      <c r="B36" s="11" t="s">
        <v>25</v>
      </c>
      <c r="C36" s="283">
        <v>4.1541951842601899E-2</v>
      </c>
      <c r="D36" s="174">
        <v>3</v>
      </c>
    </row>
    <row r="37" spans="1:5" x14ac:dyDescent="0.2">
      <c r="A37" s="301">
        <v>12</v>
      </c>
      <c r="B37" s="11" t="s">
        <v>15</v>
      </c>
      <c r="C37" s="283">
        <v>4.5693312359979199E-2</v>
      </c>
      <c r="D37" s="174">
        <v>2</v>
      </c>
    </row>
    <row r="38" spans="1:5" x14ac:dyDescent="0.2">
      <c r="A38" s="301">
        <v>7</v>
      </c>
      <c r="B38" s="11" t="s">
        <v>7</v>
      </c>
      <c r="C38" s="283">
        <v>5.3167951726449836E-2</v>
      </c>
      <c r="D38" s="174">
        <v>1</v>
      </c>
    </row>
    <row r="40" spans="1:5" x14ac:dyDescent="0.2">
      <c r="A40" s="306"/>
    </row>
    <row r="41" spans="1:5" x14ac:dyDescent="0.2">
      <c r="A41" s="307"/>
      <c r="B41" s="301" t="s">
        <v>1</v>
      </c>
      <c r="C41" s="299">
        <v>1</v>
      </c>
      <c r="D41" s="308">
        <v>3.3300000000000003E-2</v>
      </c>
      <c r="E41" s="309"/>
    </row>
    <row r="42" spans="1:5" x14ac:dyDescent="0.2">
      <c r="A42" s="306"/>
      <c r="C42" s="299">
        <v>0</v>
      </c>
      <c r="D42" s="308">
        <f>D41</f>
        <v>3.3300000000000003E-2</v>
      </c>
    </row>
    <row r="43" spans="1:5" x14ac:dyDescent="0.2">
      <c r="A43" s="307"/>
    </row>
    <row r="44" spans="1:5" x14ac:dyDescent="0.2">
      <c r="A44" s="306"/>
    </row>
    <row r="45" spans="1:5" x14ac:dyDescent="0.2">
      <c r="A45" s="307"/>
    </row>
    <row r="46" spans="1:5" x14ac:dyDescent="0.2">
      <c r="A46" s="306"/>
    </row>
    <row r="47" spans="1:5" x14ac:dyDescent="0.2">
      <c r="A47" s="307"/>
    </row>
    <row r="48" spans="1:5" x14ac:dyDescent="0.2">
      <c r="A48" s="306"/>
    </row>
    <row r="49" spans="1:1" x14ac:dyDescent="0.2">
      <c r="A49" s="307"/>
    </row>
    <row r="50" spans="1:1" x14ac:dyDescent="0.2">
      <c r="A50" s="306"/>
    </row>
    <row r="51" spans="1:1" x14ac:dyDescent="0.2">
      <c r="A51" s="307"/>
    </row>
    <row r="52" spans="1:1" x14ac:dyDescent="0.2">
      <c r="A52" s="306"/>
    </row>
    <row r="53" spans="1:1" x14ac:dyDescent="0.2">
      <c r="A53" s="307"/>
    </row>
    <row r="54" spans="1:1" x14ac:dyDescent="0.2">
      <c r="A54" s="306"/>
    </row>
    <row r="55" spans="1:1" x14ac:dyDescent="0.2">
      <c r="A55" s="307"/>
    </row>
    <row r="56" spans="1:1" x14ac:dyDescent="0.2">
      <c r="A56" s="306"/>
    </row>
    <row r="57" spans="1:1" x14ac:dyDescent="0.2">
      <c r="A57" s="307"/>
    </row>
    <row r="58" spans="1:1" x14ac:dyDescent="0.2">
      <c r="A58" s="306"/>
    </row>
    <row r="59" spans="1:1" x14ac:dyDescent="0.2">
      <c r="A59" s="307"/>
    </row>
    <row r="60" spans="1:1" x14ac:dyDescent="0.2">
      <c r="A60" s="306"/>
    </row>
    <row r="61" spans="1:1" x14ac:dyDescent="0.2">
      <c r="A61" s="307"/>
    </row>
    <row r="62" spans="1:1" x14ac:dyDescent="0.2">
      <c r="A62" s="306"/>
    </row>
    <row r="63" spans="1:1" x14ac:dyDescent="0.2">
      <c r="A63" s="307"/>
    </row>
    <row r="64" spans="1:1" x14ac:dyDescent="0.2">
      <c r="A64" s="306"/>
    </row>
    <row r="65" spans="1:1" x14ac:dyDescent="0.2">
      <c r="A65" s="307"/>
    </row>
    <row r="66" spans="1:1" x14ac:dyDescent="0.2">
      <c r="A66" s="306"/>
    </row>
    <row r="67" spans="1:1" x14ac:dyDescent="0.2">
      <c r="A67" s="307"/>
    </row>
    <row r="68" spans="1:1" x14ac:dyDescent="0.2">
      <c r="A68" s="306"/>
    </row>
    <row r="69" spans="1:1" x14ac:dyDescent="0.2">
      <c r="A69" s="307"/>
    </row>
    <row r="70" spans="1:1" x14ac:dyDescent="0.2">
      <c r="A70" s="306"/>
    </row>
    <row r="71" spans="1:1" x14ac:dyDescent="0.2">
      <c r="A71" s="307"/>
    </row>
    <row r="72" spans="1:1" x14ac:dyDescent="0.2">
      <c r="A72" s="306"/>
    </row>
    <row r="73" spans="1:1" x14ac:dyDescent="0.2">
      <c r="A73" s="307"/>
    </row>
    <row r="74" spans="1:1" x14ac:dyDescent="0.2">
      <c r="A74" s="306"/>
    </row>
    <row r="75" spans="1:1" x14ac:dyDescent="0.2">
      <c r="A75" s="307"/>
    </row>
    <row r="76" spans="1:1" x14ac:dyDescent="0.2">
      <c r="A76" s="306"/>
    </row>
    <row r="77" spans="1:1" x14ac:dyDescent="0.2">
      <c r="A77" s="307"/>
    </row>
    <row r="78" spans="1:1" x14ac:dyDescent="0.2">
      <c r="A78" s="306"/>
    </row>
    <row r="79" spans="1:1" x14ac:dyDescent="0.2">
      <c r="A79" s="307"/>
    </row>
    <row r="80" spans="1:1" x14ac:dyDescent="0.2">
      <c r="A80" s="306"/>
    </row>
    <row r="81" spans="1:1" x14ac:dyDescent="0.2">
      <c r="A81" s="307"/>
    </row>
    <row r="82" spans="1:1" x14ac:dyDescent="0.2">
      <c r="A82" s="306"/>
    </row>
    <row r="83" spans="1:1" x14ac:dyDescent="0.2">
      <c r="A83" s="307"/>
    </row>
    <row r="84" spans="1:1" x14ac:dyDescent="0.2">
      <c r="A84" s="306"/>
    </row>
    <row r="85" spans="1:1" x14ac:dyDescent="0.2">
      <c r="A85" s="307"/>
    </row>
    <row r="86" spans="1:1" x14ac:dyDescent="0.2">
      <c r="A86" s="306"/>
    </row>
    <row r="87" spans="1:1" x14ac:dyDescent="0.2">
      <c r="A87" s="307"/>
    </row>
    <row r="88" spans="1:1" x14ac:dyDescent="0.2">
      <c r="A88" s="306"/>
    </row>
    <row r="89" spans="1:1" x14ac:dyDescent="0.2">
      <c r="A89" s="307"/>
    </row>
    <row r="90" spans="1:1" x14ac:dyDescent="0.2">
      <c r="A90" s="306"/>
    </row>
    <row r="91" spans="1:1" x14ac:dyDescent="0.2">
      <c r="A91" s="307"/>
    </row>
    <row r="92" spans="1:1" x14ac:dyDescent="0.2">
      <c r="A92" s="306"/>
    </row>
    <row r="93" spans="1:1" x14ac:dyDescent="0.2">
      <c r="A93" s="307"/>
    </row>
    <row r="94" spans="1:1" x14ac:dyDescent="0.2">
      <c r="A94" s="306"/>
    </row>
    <row r="95" spans="1:1" x14ac:dyDescent="0.2">
      <c r="A95" s="307"/>
    </row>
    <row r="96" spans="1:1" x14ac:dyDescent="0.2">
      <c r="A96" s="306"/>
    </row>
    <row r="97" spans="1:1" x14ac:dyDescent="0.2">
      <c r="A97" s="307"/>
    </row>
    <row r="98" spans="1:1" x14ac:dyDescent="0.2">
      <c r="A98" s="306"/>
    </row>
    <row r="99" spans="1:1" x14ac:dyDescent="0.2">
      <c r="A99" s="307"/>
    </row>
    <row r="100" spans="1:1" x14ac:dyDescent="0.2">
      <c r="A100" s="306"/>
    </row>
    <row r="101" spans="1:1" x14ac:dyDescent="0.2">
      <c r="A101" s="307"/>
    </row>
    <row r="102" spans="1:1" x14ac:dyDescent="0.2">
      <c r="A102" s="306"/>
    </row>
    <row r="103" spans="1:1" x14ac:dyDescent="0.2">
      <c r="A103" s="307"/>
    </row>
  </sheetData>
  <autoFilter ref="A6:D38" xr:uid="{00000000-0009-0000-0000-000002000000}">
    <sortState ref="A7:D38">
      <sortCondition ref="C6:C38"/>
    </sortState>
  </autoFilter>
  <mergeCells count="1">
    <mergeCell ref="H1:I1"/>
  </mergeCells>
  <hyperlinks>
    <hyperlink ref="H1:I1" location="Index!A1" display="Regresar al Índice" xr:uid="{0F7EFE23-2095-488E-9E13-0F4C972429D1}"/>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AE9E-6DC5-4599-B4D2-4733D0777F4D}">
  <sheetPr codeName="Hoja57"/>
  <dimension ref="A1:S117"/>
  <sheetViews>
    <sheetView topLeftCell="A10" workbookViewId="0">
      <selection activeCell="B3" sqref="B3"/>
    </sheetView>
  </sheetViews>
  <sheetFormatPr baseColWidth="10" defaultRowHeight="12.75" x14ac:dyDescent="0.2"/>
  <cols>
    <col min="1" max="16384" width="11.42578125" style="190"/>
  </cols>
  <sheetData>
    <row r="1" spans="1:19" ht="15" x14ac:dyDescent="0.25">
      <c r="A1" s="12" t="s">
        <v>944</v>
      </c>
      <c r="H1" s="525" t="s">
        <v>39</v>
      </c>
      <c r="I1" s="525"/>
    </row>
    <row r="2" spans="1:19" x14ac:dyDescent="0.2">
      <c r="A2" s="190" t="s">
        <v>56</v>
      </c>
    </row>
    <row r="6" spans="1:19" x14ac:dyDescent="0.2">
      <c r="B6" s="561" t="s">
        <v>144</v>
      </c>
      <c r="C6" s="561"/>
      <c r="D6" s="561"/>
      <c r="E6" s="561"/>
      <c r="F6" s="561"/>
      <c r="G6" s="561"/>
      <c r="H6" s="561"/>
      <c r="I6" s="561"/>
      <c r="J6" s="561"/>
    </row>
    <row r="7" spans="1:19" ht="25.5" x14ac:dyDescent="0.2">
      <c r="A7" s="190" t="s">
        <v>145</v>
      </c>
      <c r="B7" s="190" t="s">
        <v>146</v>
      </c>
      <c r="C7" s="190" t="s">
        <v>147</v>
      </c>
      <c r="D7" s="190" t="s">
        <v>148</v>
      </c>
      <c r="E7" s="190" t="s">
        <v>149</v>
      </c>
      <c r="F7" s="190" t="s">
        <v>150</v>
      </c>
      <c r="G7" s="190" t="s">
        <v>151</v>
      </c>
      <c r="H7" s="190" t="s">
        <v>152</v>
      </c>
      <c r="I7" s="190" t="s">
        <v>153</v>
      </c>
      <c r="J7" s="300" t="s">
        <v>672</v>
      </c>
    </row>
    <row r="8" spans="1:19" x14ac:dyDescent="0.2">
      <c r="A8" s="274">
        <v>43678</v>
      </c>
      <c r="B8" s="292">
        <v>3.5854034947976343E-2</v>
      </c>
      <c r="C8" s="292">
        <v>5.2727182490446056E-2</v>
      </c>
      <c r="D8" s="292">
        <v>-2.3500505280678485E-2</v>
      </c>
      <c r="E8" s="292">
        <v>1.5137142914199542E-2</v>
      </c>
      <c r="F8" s="292">
        <v>-1.0809579010988002E-2</v>
      </c>
      <c r="G8" s="292">
        <v>3.8944006727602121E-2</v>
      </c>
      <c r="H8" s="292">
        <v>5.4741181859826016E-2</v>
      </c>
      <c r="I8" s="292">
        <v>3.6074674576372923E-2</v>
      </c>
      <c r="J8" s="292">
        <v>5.8158351948374376E-2</v>
      </c>
      <c r="K8" s="292"/>
      <c r="L8" s="292"/>
      <c r="M8" s="292"/>
      <c r="N8" s="292"/>
      <c r="O8" s="292"/>
      <c r="P8" s="292"/>
      <c r="Q8" s="292"/>
      <c r="R8" s="292"/>
      <c r="S8" s="292"/>
    </row>
    <row r="9" spans="1:19" x14ac:dyDescent="0.2">
      <c r="A9" s="274">
        <v>43709</v>
      </c>
      <c r="B9" s="292">
        <v>3.1433153809599323E-2</v>
      </c>
      <c r="C9" s="292">
        <v>4.6539814550220271E-2</v>
      </c>
      <c r="D9" s="292">
        <v>-2.3779601775124615E-2</v>
      </c>
      <c r="E9" s="292">
        <v>8.9435161983619782E-3</v>
      </c>
      <c r="F9" s="292">
        <v>-1.2355120323378377E-2</v>
      </c>
      <c r="G9" s="292">
        <v>3.6726630548654438E-2</v>
      </c>
      <c r="H9" s="292">
        <v>4.5635116706524093E-2</v>
      </c>
      <c r="I9" s="292">
        <v>3.6613980609667029E-2</v>
      </c>
      <c r="J9" s="292">
        <v>6.1459641568486933E-2</v>
      </c>
      <c r="K9" s="292"/>
      <c r="L9" s="292"/>
      <c r="M9" s="292"/>
      <c r="N9" s="292"/>
      <c r="O9" s="292"/>
      <c r="P9" s="292"/>
      <c r="Q9" s="292"/>
      <c r="R9" s="292"/>
      <c r="S9" s="292"/>
    </row>
    <row r="10" spans="1:19" x14ac:dyDescent="0.2">
      <c r="A10" s="274">
        <v>43739</v>
      </c>
      <c r="B10" s="292">
        <v>3.3588872204220355E-2</v>
      </c>
      <c r="C10" s="292">
        <v>5.9069767441860543E-2</v>
      </c>
      <c r="D10" s="292">
        <v>-1.7768098232059382E-2</v>
      </c>
      <c r="E10" s="292">
        <v>8.4324025435442707E-3</v>
      </c>
      <c r="F10" s="292">
        <v>-1.5805067530743067E-2</v>
      </c>
      <c r="G10" s="292">
        <v>3.1215647437484506E-2</v>
      </c>
      <c r="H10" s="292">
        <v>3.7380432547802434E-2</v>
      </c>
      <c r="I10" s="292">
        <v>2.818520574010952E-2</v>
      </c>
      <c r="J10" s="292">
        <v>6.7553238928582227E-2</v>
      </c>
      <c r="K10" s="292"/>
      <c r="L10" s="292"/>
      <c r="M10" s="292"/>
      <c r="N10" s="292"/>
      <c r="O10" s="292"/>
      <c r="P10" s="292"/>
      <c r="Q10" s="292"/>
      <c r="R10" s="292"/>
      <c r="S10" s="292"/>
    </row>
    <row r="11" spans="1:19" x14ac:dyDescent="0.2">
      <c r="A11" s="274">
        <v>43770</v>
      </c>
      <c r="B11" s="292">
        <v>3.342259150603466E-2</v>
      </c>
      <c r="C11" s="292">
        <v>5.1437009221501961E-2</v>
      </c>
      <c r="D11" s="292">
        <v>8.0505004095168253E-3</v>
      </c>
      <c r="E11" s="292">
        <v>9.2185911544953036E-3</v>
      </c>
      <c r="F11" s="292">
        <v>-2.7231316013416329E-3</v>
      </c>
      <c r="G11" s="292">
        <v>3.2483450609871012E-2</v>
      </c>
      <c r="H11" s="292">
        <v>3.5588923556942209E-2</v>
      </c>
      <c r="I11" s="292">
        <v>3.3194979643186073E-2</v>
      </c>
      <c r="J11" s="292">
        <v>6.3947697981481255E-2</v>
      </c>
      <c r="K11" s="292"/>
      <c r="L11" s="292"/>
      <c r="M11" s="292"/>
      <c r="N11" s="292"/>
      <c r="O11" s="292"/>
      <c r="P11" s="292"/>
      <c r="Q11" s="292"/>
      <c r="R11" s="292"/>
      <c r="S11" s="292"/>
    </row>
    <row r="12" spans="1:19" x14ac:dyDescent="0.2">
      <c r="A12" s="274">
        <v>43800</v>
      </c>
      <c r="B12" s="292">
        <v>3.4136840972038618E-2</v>
      </c>
      <c r="C12" s="292">
        <v>4.6781871661893293E-2</v>
      </c>
      <c r="D12" s="292">
        <v>2.368489401234708E-2</v>
      </c>
      <c r="E12" s="292">
        <v>8.4985835694051381E-3</v>
      </c>
      <c r="F12" s="292">
        <v>-6.4879495293251876E-3</v>
      </c>
      <c r="G12" s="292">
        <v>3.4125793536465387E-2</v>
      </c>
      <c r="H12" s="292">
        <v>4.278022801842063E-2</v>
      </c>
      <c r="I12" s="292">
        <v>3.3354833665611094E-2</v>
      </c>
      <c r="J12" s="292">
        <v>7.2423672577262677E-2</v>
      </c>
      <c r="K12" s="292"/>
      <c r="L12" s="292"/>
      <c r="M12" s="292"/>
      <c r="N12" s="292"/>
      <c r="O12" s="292"/>
      <c r="P12" s="292"/>
      <c r="Q12" s="292"/>
      <c r="R12" s="292"/>
      <c r="S12" s="292"/>
    </row>
    <row r="13" spans="1:19" x14ac:dyDescent="0.2">
      <c r="A13" s="274">
        <v>43831</v>
      </c>
      <c r="B13" s="292">
        <v>3.6737290208934681E-2</v>
      </c>
      <c r="C13" s="292">
        <v>6.0678156250604465E-2</v>
      </c>
      <c r="D13" s="292">
        <v>-1.5825855566559577E-2</v>
      </c>
      <c r="E13" s="292">
        <v>6.3305382425171697E-3</v>
      </c>
      <c r="F13" s="292">
        <v>-5.5696354693619554E-3</v>
      </c>
      <c r="G13" s="292">
        <v>4.1386062242264154E-2</v>
      </c>
      <c r="H13" s="292">
        <v>4.4117358838170917E-2</v>
      </c>
      <c r="I13" s="292">
        <v>3.3326092108381333E-2</v>
      </c>
      <c r="J13" s="292">
        <v>7.1210877974446252E-2</v>
      </c>
      <c r="K13" s="292"/>
      <c r="L13" s="292"/>
      <c r="M13" s="292"/>
      <c r="N13" s="292"/>
      <c r="O13" s="292"/>
      <c r="P13" s="292"/>
      <c r="Q13" s="292"/>
      <c r="R13" s="292"/>
      <c r="S13" s="292"/>
    </row>
    <row r="14" spans="1:19" x14ac:dyDescent="0.2">
      <c r="A14" s="274">
        <v>43862</v>
      </c>
      <c r="B14" s="292">
        <v>3.6877688998156133E-2</v>
      </c>
      <c r="C14" s="292">
        <v>7.2063667900766681E-2</v>
      </c>
      <c r="D14" s="292">
        <v>-1.126034189225511E-2</v>
      </c>
      <c r="E14" s="292">
        <v>3.0171784515062861E-3</v>
      </c>
      <c r="F14" s="292">
        <v>3.0604284599844434E-3</v>
      </c>
      <c r="G14" s="292">
        <v>4.1520369509529642E-2</v>
      </c>
      <c r="H14" s="292">
        <v>2.9622093023255802E-2</v>
      </c>
      <c r="I14" s="292">
        <v>2.4805670985089234E-2</v>
      </c>
      <c r="J14" s="292">
        <v>6.4044748098399218E-2</v>
      </c>
    </row>
    <row r="15" spans="1:19" x14ac:dyDescent="0.2">
      <c r="A15" s="274">
        <v>43891</v>
      </c>
      <c r="B15" s="292">
        <v>2.9299239672623267E-2</v>
      </c>
      <c r="C15" s="292">
        <v>6.9665455456709546E-2</v>
      </c>
      <c r="D15" s="292">
        <v>-2.0825859938617963E-3</v>
      </c>
      <c r="E15" s="292">
        <v>1.2609728890828897E-3</v>
      </c>
      <c r="F15" s="292">
        <v>-3.7306028495455168E-3</v>
      </c>
      <c r="G15" s="292">
        <v>4.5235803657362794E-2</v>
      </c>
      <c r="H15" s="292">
        <v>-1.8240465859785338E-2</v>
      </c>
      <c r="I15" s="292">
        <v>1.8223501292619959E-2</v>
      </c>
      <c r="J15" s="292">
        <v>6.313776735784149E-2</v>
      </c>
    </row>
    <row r="16" spans="1:19" x14ac:dyDescent="0.2">
      <c r="A16" s="274">
        <v>43922</v>
      </c>
      <c r="B16" s="292">
        <v>1.7341151961729917E-2</v>
      </c>
      <c r="C16" s="292">
        <v>6.6966727766528233E-2</v>
      </c>
      <c r="D16" s="292">
        <v>1.3926280782326383E-2</v>
      </c>
      <c r="E16" s="292">
        <v>3.0981033798371804E-4</v>
      </c>
      <c r="F16" s="292">
        <v>-1.2518468234636315E-2</v>
      </c>
      <c r="G16" s="292">
        <v>4.2117977472921453E-2</v>
      </c>
      <c r="H16" s="292">
        <v>-9.0584594353414594E-2</v>
      </c>
      <c r="I16" s="292">
        <v>1.9194226376706425E-3</v>
      </c>
      <c r="J16" s="292">
        <v>6.0762778981116483E-2</v>
      </c>
    </row>
    <row r="17" spans="1:10" x14ac:dyDescent="0.2">
      <c r="A17" s="274">
        <v>43952</v>
      </c>
      <c r="B17" s="292">
        <v>2.3618027528679697E-2</v>
      </c>
      <c r="C17" s="292">
        <v>6.1702532850885561E-2</v>
      </c>
      <c r="D17" s="292">
        <v>3.0489621610885198E-3</v>
      </c>
      <c r="E17" s="292">
        <v>2.0417642391283852E-3</v>
      </c>
      <c r="F17" s="292">
        <v>5.0802866733195007E-3</v>
      </c>
      <c r="G17" s="292">
        <v>3.3128870138328548E-2</v>
      </c>
      <c r="H17" s="292">
        <v>-4.2796086997815563E-2</v>
      </c>
      <c r="I17" s="292">
        <v>1.9698137506463764E-2</v>
      </c>
      <c r="J17" s="292">
        <v>5.9703906681128682E-2</v>
      </c>
    </row>
    <row r="18" spans="1:10" x14ac:dyDescent="0.2">
      <c r="A18" s="274">
        <v>43983</v>
      </c>
      <c r="B18" s="292">
        <v>2.7864909073414657E-2</v>
      </c>
      <c r="C18" s="292">
        <v>5.8835249914607646E-2</v>
      </c>
      <c r="D18" s="292">
        <v>-3.1587497367708828E-3</v>
      </c>
      <c r="E18" s="292">
        <v>1.0790876892538881E-2</v>
      </c>
      <c r="F18" s="292">
        <v>2.1551073021883305E-2</v>
      </c>
      <c r="G18" s="292">
        <v>3.5283968089334428E-2</v>
      </c>
      <c r="H18" s="292">
        <v>-1.0429790741074085E-2</v>
      </c>
      <c r="I18" s="292">
        <v>7.1818498586859736E-3</v>
      </c>
      <c r="J18" s="292">
        <v>5.4537699635088366E-2</v>
      </c>
    </row>
    <row r="19" spans="1:10" x14ac:dyDescent="0.2">
      <c r="A19" s="274">
        <v>44013</v>
      </c>
      <c r="B19" s="292">
        <v>3.1163488157490048E-2</v>
      </c>
      <c r="C19" s="292">
        <v>5.4097695017044214E-2</v>
      </c>
      <c r="D19" s="292">
        <v>7.1337579617827438E-4</v>
      </c>
      <c r="E19" s="292">
        <v>1.7862901255679905E-2</v>
      </c>
      <c r="F19" s="292">
        <v>3.6497896680083478E-2</v>
      </c>
      <c r="G19" s="292">
        <v>3.9243498817966835E-2</v>
      </c>
      <c r="H19" s="292">
        <v>1.1557470775569595E-2</v>
      </c>
      <c r="I19" s="292">
        <v>3.1796041441163577E-3</v>
      </c>
      <c r="J19" s="292">
        <v>4.9675802013043321E-2</v>
      </c>
    </row>
    <row r="20" spans="1:10" x14ac:dyDescent="0.2">
      <c r="A20" s="274">
        <v>44044</v>
      </c>
      <c r="B20" s="292">
        <v>3.6756507362835977E-2</v>
      </c>
      <c r="C20" s="292">
        <v>5.828941041138247E-2</v>
      </c>
      <c r="D20" s="292">
        <v>1.5675412430754321E-2</v>
      </c>
      <c r="E20" s="292">
        <v>2.9016298307218635E-2</v>
      </c>
      <c r="F20" s="292">
        <v>2.6382740038862984E-2</v>
      </c>
      <c r="G20" s="292">
        <v>4.6050666332617007E-2</v>
      </c>
      <c r="H20" s="292">
        <v>1.4049001557852936E-2</v>
      </c>
      <c r="I20" s="292">
        <v>1.2254214501948857E-2</v>
      </c>
      <c r="J20" s="292">
        <v>4.7981385399172627E-2</v>
      </c>
    </row>
    <row r="21" spans="1:10" x14ac:dyDescent="0.2">
      <c r="A21" s="274">
        <v>44075</v>
      </c>
      <c r="B21" s="292">
        <v>3.8537957248303334E-2</v>
      </c>
      <c r="C21" s="292">
        <v>6.2444682974596454E-2</v>
      </c>
      <c r="D21" s="292">
        <v>1.7268430051292354E-2</v>
      </c>
      <c r="E21" s="292">
        <v>2.7486011583390566E-2</v>
      </c>
      <c r="F21" s="292">
        <v>3.0801564715465166E-2</v>
      </c>
      <c r="G21" s="292">
        <v>3.8024021249566858E-2</v>
      </c>
      <c r="H21" s="292">
        <v>9.7814992628435012E-3</v>
      </c>
      <c r="I21" s="292">
        <v>2.7210556732806809E-2</v>
      </c>
      <c r="J21" s="292">
        <v>5.0999136085339715E-2</v>
      </c>
    </row>
    <row r="22" spans="1:10" x14ac:dyDescent="0.2">
      <c r="A22" s="274">
        <v>44105</v>
      </c>
      <c r="B22" s="292">
        <v>3.9876127848294952E-2</v>
      </c>
      <c r="C22" s="292">
        <v>6.5053868939160236E-2</v>
      </c>
      <c r="D22" s="292">
        <v>1.9825224990217806E-2</v>
      </c>
      <c r="E22" s="292">
        <v>3.0333888181729159E-2</v>
      </c>
      <c r="F22" s="292">
        <v>4.3917762429270403E-2</v>
      </c>
      <c r="G22" s="292">
        <v>3.2489171876650721E-2</v>
      </c>
      <c r="H22" s="292">
        <v>7.2482233358815438E-3</v>
      </c>
      <c r="I22" s="292">
        <v>3.3629563943401219E-2</v>
      </c>
      <c r="J22" s="292">
        <v>4.1808224264364528E-2</v>
      </c>
    </row>
    <row r="23" spans="1:10" x14ac:dyDescent="0.2">
      <c r="A23" s="274">
        <v>44136</v>
      </c>
      <c r="B23" s="292">
        <v>3.5294790088880035E-2</v>
      </c>
      <c r="C23" s="292">
        <v>6.4164209782274995E-2</v>
      </c>
      <c r="D23" s="292">
        <v>3.3193293963773574E-3</v>
      </c>
      <c r="E23" s="292">
        <v>3.1051041065613072E-2</v>
      </c>
      <c r="F23" s="292">
        <v>1.9134048768735035E-2</v>
      </c>
      <c r="G23" s="292">
        <v>3.5614041833281984E-2</v>
      </c>
      <c r="H23" s="292">
        <v>-1.2447038885227246E-2</v>
      </c>
      <c r="I23" s="292">
        <v>3.0249280920421784E-2</v>
      </c>
      <c r="J23" s="292">
        <v>4.1882924297471646E-2</v>
      </c>
    </row>
    <row r="24" spans="1:10" x14ac:dyDescent="0.2">
      <c r="B24" s="292">
        <v>2.3618027528679704E-2</v>
      </c>
      <c r="C24" s="292"/>
      <c r="D24" s="292"/>
      <c r="E24" s="292"/>
      <c r="F24" s="292"/>
      <c r="G24" s="292"/>
      <c r="H24" s="292"/>
      <c r="I24" s="292"/>
      <c r="J24" s="292"/>
    </row>
    <row r="25" spans="1:10" x14ac:dyDescent="0.2">
      <c r="B25" s="292">
        <v>2.7864909073414667E-2</v>
      </c>
      <c r="C25" s="292"/>
      <c r="D25" s="292"/>
      <c r="E25" s="292"/>
      <c r="F25" s="292"/>
      <c r="G25" s="292"/>
      <c r="H25" s="292"/>
      <c r="I25" s="292"/>
      <c r="J25" s="292"/>
    </row>
    <row r="26" spans="1:10" x14ac:dyDescent="0.2">
      <c r="B26" s="292"/>
      <c r="C26" s="292"/>
      <c r="D26" s="292"/>
      <c r="E26" s="292"/>
      <c r="F26" s="292"/>
      <c r="G26" s="292"/>
      <c r="H26" s="292"/>
      <c r="I26" s="292"/>
      <c r="J26" s="292"/>
    </row>
    <row r="27" spans="1:10" x14ac:dyDescent="0.2">
      <c r="B27" s="292"/>
      <c r="C27" s="292"/>
      <c r="D27" s="292"/>
      <c r="E27" s="292"/>
      <c r="F27" s="292"/>
      <c r="G27" s="292"/>
      <c r="H27" s="292"/>
      <c r="I27" s="292"/>
      <c r="J27" s="292"/>
    </row>
    <row r="28" spans="1:10" x14ac:dyDescent="0.2">
      <c r="B28" s="292"/>
      <c r="C28" s="292"/>
      <c r="D28" s="292"/>
      <c r="E28" s="292"/>
      <c r="F28" s="292"/>
      <c r="G28" s="292"/>
      <c r="H28" s="292"/>
      <c r="I28" s="292"/>
      <c r="J28" s="292"/>
    </row>
    <row r="29" spans="1:10" x14ac:dyDescent="0.2">
      <c r="B29" s="292"/>
      <c r="C29" s="292"/>
      <c r="D29" s="292"/>
      <c r="E29" s="292"/>
      <c r="F29" s="292"/>
      <c r="G29" s="292"/>
      <c r="H29" s="292"/>
      <c r="I29" s="292"/>
      <c r="J29" s="292"/>
    </row>
    <row r="30" spans="1:10" x14ac:dyDescent="0.2">
      <c r="B30" s="292"/>
      <c r="C30" s="292"/>
      <c r="D30" s="292"/>
      <c r="E30" s="292"/>
      <c r="F30" s="292"/>
      <c r="G30" s="292"/>
      <c r="H30" s="292"/>
      <c r="I30" s="292"/>
      <c r="J30" s="292"/>
    </row>
    <row r="31" spans="1:10" x14ac:dyDescent="0.2">
      <c r="B31" s="292"/>
      <c r="C31" s="292"/>
      <c r="D31" s="292"/>
      <c r="E31" s="292"/>
      <c r="F31" s="292"/>
      <c r="G31" s="292"/>
      <c r="H31" s="292"/>
      <c r="I31" s="292"/>
      <c r="J31" s="292"/>
    </row>
    <row r="32" spans="1:10" x14ac:dyDescent="0.2">
      <c r="B32" s="292"/>
      <c r="C32" s="292"/>
      <c r="D32" s="292"/>
      <c r="E32" s="292"/>
      <c r="F32" s="292"/>
      <c r="G32" s="292"/>
      <c r="H32" s="292"/>
      <c r="I32" s="292"/>
      <c r="J32" s="292"/>
    </row>
    <row r="33" spans="2:10" x14ac:dyDescent="0.2">
      <c r="B33" s="292"/>
      <c r="C33" s="292"/>
      <c r="D33" s="292"/>
      <c r="E33" s="292"/>
      <c r="F33" s="292"/>
      <c r="G33" s="292"/>
      <c r="H33" s="292"/>
      <c r="I33" s="292"/>
      <c r="J33" s="292"/>
    </row>
    <row r="34" spans="2:10" x14ac:dyDescent="0.2">
      <c r="B34" s="292"/>
      <c r="C34" s="292"/>
      <c r="D34" s="292"/>
      <c r="E34" s="292"/>
      <c r="F34" s="292"/>
      <c r="G34" s="292"/>
      <c r="H34" s="292"/>
      <c r="I34" s="292"/>
      <c r="J34" s="292"/>
    </row>
    <row r="35" spans="2:10" x14ac:dyDescent="0.2">
      <c r="B35" s="292"/>
      <c r="C35" s="292"/>
      <c r="D35" s="292"/>
      <c r="E35" s="292"/>
      <c r="F35" s="292"/>
      <c r="G35" s="292"/>
      <c r="H35" s="292"/>
      <c r="I35" s="292"/>
      <c r="J35" s="292"/>
    </row>
    <row r="36" spans="2:10" x14ac:dyDescent="0.2">
      <c r="B36" s="292"/>
      <c r="C36" s="292"/>
      <c r="D36" s="292"/>
      <c r="E36" s="292"/>
      <c r="F36" s="292"/>
      <c r="G36" s="292"/>
      <c r="H36" s="292"/>
      <c r="I36" s="292"/>
      <c r="J36" s="292"/>
    </row>
    <row r="37" spans="2:10" x14ac:dyDescent="0.2">
      <c r="B37" s="292"/>
      <c r="C37" s="292"/>
      <c r="D37" s="292"/>
      <c r="E37" s="292"/>
      <c r="F37" s="292"/>
      <c r="G37" s="292"/>
      <c r="H37" s="292"/>
      <c r="I37" s="292"/>
      <c r="J37" s="292"/>
    </row>
    <row r="38" spans="2:10" x14ac:dyDescent="0.2">
      <c r="B38" s="292"/>
      <c r="C38" s="292"/>
      <c r="D38" s="292"/>
      <c r="E38" s="292"/>
      <c r="F38" s="292"/>
      <c r="G38" s="292"/>
      <c r="H38" s="292"/>
      <c r="I38" s="292"/>
      <c r="J38" s="292"/>
    </row>
    <row r="39" spans="2:10" x14ac:dyDescent="0.2">
      <c r="B39" s="292"/>
      <c r="C39" s="292"/>
      <c r="D39" s="292"/>
      <c r="E39" s="292"/>
      <c r="F39" s="292"/>
      <c r="G39" s="292"/>
      <c r="H39" s="292"/>
      <c r="I39" s="292"/>
      <c r="J39" s="292"/>
    </row>
    <row r="40" spans="2:10" x14ac:dyDescent="0.2">
      <c r="B40" s="292"/>
      <c r="C40" s="292"/>
      <c r="D40" s="292"/>
      <c r="E40" s="292"/>
      <c r="F40" s="292"/>
      <c r="G40" s="292"/>
      <c r="H40" s="292"/>
      <c r="I40" s="292"/>
      <c r="J40" s="292"/>
    </row>
    <row r="41" spans="2:10" x14ac:dyDescent="0.2">
      <c r="B41" s="292"/>
      <c r="C41" s="292"/>
      <c r="D41" s="292"/>
      <c r="E41" s="292"/>
      <c r="F41" s="292"/>
      <c r="G41" s="292"/>
      <c r="H41" s="292"/>
      <c r="I41" s="292"/>
      <c r="J41" s="292"/>
    </row>
    <row r="42" spans="2:10" x14ac:dyDescent="0.2">
      <c r="B42" s="292"/>
      <c r="C42" s="292"/>
      <c r="D42" s="292"/>
      <c r="E42" s="292"/>
      <c r="F42" s="292"/>
      <c r="G42" s="292"/>
      <c r="H42" s="292"/>
      <c r="I42" s="292"/>
      <c r="J42" s="292"/>
    </row>
    <row r="43" spans="2:10" x14ac:dyDescent="0.2">
      <c r="B43" s="292"/>
      <c r="C43" s="292"/>
      <c r="D43" s="292"/>
      <c r="E43" s="292"/>
      <c r="F43" s="292"/>
      <c r="G43" s="292"/>
      <c r="H43" s="292"/>
      <c r="I43" s="292"/>
      <c r="J43" s="292"/>
    </row>
    <row r="44" spans="2:10" x14ac:dyDescent="0.2">
      <c r="B44" s="292"/>
      <c r="C44" s="292"/>
      <c r="D44" s="292"/>
      <c r="E44" s="292"/>
      <c r="F44" s="292"/>
      <c r="G44" s="292"/>
      <c r="H44" s="292"/>
      <c r="I44" s="292"/>
      <c r="J44" s="292"/>
    </row>
    <row r="45" spans="2:10" x14ac:dyDescent="0.2">
      <c r="B45" s="292"/>
      <c r="C45" s="292"/>
      <c r="D45" s="292"/>
      <c r="E45" s="292"/>
      <c r="F45" s="292"/>
      <c r="G45" s="292"/>
      <c r="H45" s="292"/>
      <c r="I45" s="292"/>
      <c r="J45" s="292"/>
    </row>
    <row r="46" spans="2:10" x14ac:dyDescent="0.2">
      <c r="B46" s="292"/>
      <c r="C46" s="292"/>
      <c r="D46" s="292"/>
      <c r="E46" s="292"/>
      <c r="F46" s="292"/>
      <c r="G46" s="292"/>
      <c r="H46" s="292"/>
      <c r="I46" s="292"/>
      <c r="J46" s="292"/>
    </row>
    <row r="47" spans="2:10" x14ac:dyDescent="0.2">
      <c r="B47" s="292"/>
      <c r="C47" s="292"/>
      <c r="D47" s="292"/>
      <c r="E47" s="292"/>
      <c r="F47" s="292"/>
      <c r="G47" s="292"/>
      <c r="H47" s="292"/>
      <c r="I47" s="292"/>
      <c r="J47" s="292"/>
    </row>
    <row r="48" spans="2:10" x14ac:dyDescent="0.2">
      <c r="B48" s="292"/>
      <c r="C48" s="292"/>
      <c r="D48" s="292"/>
      <c r="E48" s="292"/>
      <c r="F48" s="292"/>
      <c r="G48" s="292"/>
      <c r="H48" s="292"/>
      <c r="I48" s="292"/>
      <c r="J48" s="292"/>
    </row>
    <row r="49" spans="2:10" x14ac:dyDescent="0.2">
      <c r="B49" s="292"/>
      <c r="C49" s="292"/>
      <c r="D49" s="292"/>
      <c r="E49" s="292"/>
      <c r="F49" s="292"/>
      <c r="G49" s="292"/>
      <c r="H49" s="292"/>
      <c r="I49" s="292"/>
      <c r="J49" s="292"/>
    </row>
    <row r="50" spans="2:10" x14ac:dyDescent="0.2">
      <c r="B50" s="292"/>
      <c r="C50" s="292"/>
      <c r="D50" s="292"/>
      <c r="E50" s="292"/>
      <c r="F50" s="292"/>
      <c r="G50" s="292"/>
      <c r="H50" s="292"/>
      <c r="I50" s="292"/>
      <c r="J50" s="292"/>
    </row>
    <row r="51" spans="2:10" x14ac:dyDescent="0.2">
      <c r="B51" s="292"/>
      <c r="C51" s="292"/>
      <c r="D51" s="292"/>
      <c r="E51" s="292"/>
      <c r="F51" s="292"/>
      <c r="G51" s="292"/>
      <c r="H51" s="292"/>
      <c r="I51" s="292"/>
      <c r="J51" s="292"/>
    </row>
    <row r="52" spans="2:10" x14ac:dyDescent="0.2">
      <c r="B52" s="292"/>
      <c r="C52" s="292"/>
      <c r="D52" s="292"/>
      <c r="E52" s="292"/>
      <c r="F52" s="292"/>
      <c r="G52" s="292"/>
      <c r="H52" s="292"/>
      <c r="I52" s="292"/>
      <c r="J52" s="292"/>
    </row>
    <row r="53" spans="2:10" x14ac:dyDescent="0.2">
      <c r="B53" s="292"/>
      <c r="C53" s="292"/>
      <c r="D53" s="292"/>
      <c r="E53" s="292"/>
      <c r="F53" s="292"/>
      <c r="G53" s="292"/>
      <c r="H53" s="292"/>
      <c r="I53" s="292"/>
      <c r="J53" s="292"/>
    </row>
    <row r="54" spans="2:10" x14ac:dyDescent="0.2">
      <c r="B54" s="292"/>
      <c r="C54" s="292"/>
      <c r="D54" s="292"/>
      <c r="E54" s="292"/>
      <c r="F54" s="292"/>
      <c r="G54" s="292"/>
      <c r="H54" s="292"/>
      <c r="I54" s="292"/>
      <c r="J54" s="292"/>
    </row>
    <row r="55" spans="2:10" x14ac:dyDescent="0.2">
      <c r="B55" s="292"/>
      <c r="C55" s="292"/>
      <c r="D55" s="292"/>
      <c r="E55" s="292"/>
      <c r="F55" s="292"/>
      <c r="G55" s="292"/>
      <c r="H55" s="292"/>
      <c r="I55" s="292"/>
      <c r="J55" s="292"/>
    </row>
    <row r="56" spans="2:10" x14ac:dyDescent="0.2">
      <c r="B56" s="292"/>
      <c r="C56" s="292"/>
      <c r="D56" s="292"/>
      <c r="E56" s="292"/>
      <c r="F56" s="292"/>
      <c r="G56" s="292"/>
      <c r="H56" s="292"/>
      <c r="I56" s="292"/>
      <c r="J56" s="292"/>
    </row>
    <row r="57" spans="2:10" x14ac:dyDescent="0.2">
      <c r="B57" s="292"/>
      <c r="C57" s="292"/>
      <c r="D57" s="292"/>
      <c r="E57" s="292"/>
      <c r="F57" s="292"/>
      <c r="G57" s="292"/>
      <c r="H57" s="292"/>
      <c r="I57" s="292"/>
      <c r="J57" s="292"/>
    </row>
    <row r="58" spans="2:10" x14ac:dyDescent="0.2">
      <c r="B58" s="292"/>
      <c r="C58" s="292"/>
      <c r="D58" s="292"/>
      <c r="E58" s="292"/>
      <c r="F58" s="292"/>
      <c r="G58" s="292"/>
      <c r="H58" s="292"/>
      <c r="I58" s="292"/>
      <c r="J58" s="292"/>
    </row>
    <row r="59" spans="2:10" x14ac:dyDescent="0.2">
      <c r="B59" s="292"/>
      <c r="C59" s="292"/>
      <c r="D59" s="292"/>
      <c r="E59" s="292"/>
      <c r="F59" s="292"/>
      <c r="G59" s="292"/>
      <c r="H59" s="292"/>
      <c r="I59" s="292"/>
      <c r="J59" s="292"/>
    </row>
    <row r="60" spans="2:10" x14ac:dyDescent="0.2">
      <c r="B60" s="292"/>
      <c r="C60" s="292"/>
      <c r="D60" s="292"/>
      <c r="E60" s="292"/>
      <c r="F60" s="292"/>
      <c r="G60" s="292"/>
      <c r="H60" s="292"/>
      <c r="I60" s="292"/>
      <c r="J60" s="292"/>
    </row>
    <row r="61" spans="2:10" x14ac:dyDescent="0.2">
      <c r="B61" s="292"/>
      <c r="C61" s="292"/>
      <c r="D61" s="292"/>
      <c r="E61" s="292"/>
      <c r="F61" s="292"/>
      <c r="G61" s="292"/>
      <c r="H61" s="292"/>
      <c r="I61" s="292"/>
      <c r="J61" s="292"/>
    </row>
    <row r="62" spans="2:10" x14ac:dyDescent="0.2">
      <c r="B62" s="292"/>
      <c r="C62" s="292"/>
      <c r="D62" s="292"/>
      <c r="E62" s="292"/>
      <c r="F62" s="292"/>
      <c r="G62" s="292"/>
      <c r="H62" s="292"/>
      <c r="I62" s="292"/>
      <c r="J62" s="292"/>
    </row>
    <row r="63" spans="2:10" x14ac:dyDescent="0.2">
      <c r="B63" s="292"/>
      <c r="C63" s="292"/>
      <c r="D63" s="292"/>
      <c r="E63" s="292"/>
      <c r="F63" s="292"/>
      <c r="G63" s="292"/>
      <c r="H63" s="292"/>
      <c r="I63" s="292"/>
      <c r="J63" s="292"/>
    </row>
    <row r="64" spans="2:10" x14ac:dyDescent="0.2">
      <c r="B64" s="292"/>
      <c r="C64" s="292"/>
      <c r="D64" s="292"/>
      <c r="E64" s="292"/>
      <c r="F64" s="292"/>
      <c r="G64" s="292"/>
      <c r="H64" s="292"/>
      <c r="I64" s="292"/>
      <c r="J64" s="292"/>
    </row>
    <row r="65" spans="2:10" x14ac:dyDescent="0.2">
      <c r="B65" s="292"/>
      <c r="C65" s="292"/>
      <c r="D65" s="292"/>
      <c r="E65" s="292"/>
      <c r="F65" s="292"/>
      <c r="G65" s="292"/>
      <c r="H65" s="292"/>
      <c r="I65" s="292"/>
      <c r="J65" s="292"/>
    </row>
    <row r="66" spans="2:10" x14ac:dyDescent="0.2">
      <c r="B66" s="292"/>
      <c r="C66" s="292"/>
      <c r="D66" s="292"/>
      <c r="E66" s="292"/>
      <c r="F66" s="292"/>
      <c r="G66" s="292"/>
      <c r="H66" s="292"/>
      <c r="I66" s="292"/>
      <c r="J66" s="292"/>
    </row>
    <row r="67" spans="2:10" x14ac:dyDescent="0.2">
      <c r="B67" s="292"/>
      <c r="C67" s="292"/>
      <c r="D67" s="292"/>
      <c r="E67" s="292"/>
      <c r="F67" s="292"/>
      <c r="G67" s="292"/>
      <c r="H67" s="292"/>
      <c r="I67" s="292"/>
      <c r="J67" s="292"/>
    </row>
    <row r="68" spans="2:10" x14ac:dyDescent="0.2">
      <c r="B68" s="292"/>
      <c r="C68" s="292"/>
      <c r="D68" s="292"/>
      <c r="E68" s="292"/>
      <c r="F68" s="292"/>
      <c r="G68" s="292"/>
      <c r="H68" s="292"/>
      <c r="I68" s="292"/>
      <c r="J68" s="292"/>
    </row>
    <row r="69" spans="2:10" x14ac:dyDescent="0.2">
      <c r="B69" s="292"/>
      <c r="C69" s="292"/>
      <c r="D69" s="292"/>
      <c r="E69" s="292"/>
      <c r="F69" s="292"/>
      <c r="G69" s="292"/>
      <c r="H69" s="292"/>
      <c r="I69" s="292"/>
      <c r="J69" s="292"/>
    </row>
    <row r="70" spans="2:10" x14ac:dyDescent="0.2">
      <c r="B70" s="292"/>
      <c r="C70" s="292"/>
      <c r="D70" s="292"/>
      <c r="E70" s="292"/>
      <c r="F70" s="292"/>
      <c r="G70" s="292"/>
      <c r="H70" s="292"/>
      <c r="I70" s="292"/>
      <c r="J70" s="292"/>
    </row>
    <row r="71" spans="2:10" x14ac:dyDescent="0.2">
      <c r="B71" s="292"/>
      <c r="C71" s="292"/>
      <c r="D71" s="292"/>
      <c r="E71" s="292"/>
      <c r="F71" s="292"/>
      <c r="G71" s="292"/>
      <c r="H71" s="292"/>
      <c r="I71" s="292"/>
      <c r="J71" s="292"/>
    </row>
    <row r="72" spans="2:10" x14ac:dyDescent="0.2">
      <c r="B72" s="292"/>
      <c r="C72" s="292"/>
      <c r="D72" s="292"/>
      <c r="E72" s="292"/>
      <c r="F72" s="292"/>
      <c r="G72" s="292"/>
      <c r="H72" s="292"/>
      <c r="I72" s="292"/>
      <c r="J72" s="292"/>
    </row>
    <row r="73" spans="2:10" x14ac:dyDescent="0.2">
      <c r="B73" s="292"/>
      <c r="C73" s="292"/>
      <c r="D73" s="292"/>
      <c r="E73" s="292"/>
      <c r="F73" s="292"/>
      <c r="G73" s="292"/>
      <c r="H73" s="292"/>
      <c r="I73" s="292"/>
      <c r="J73" s="292"/>
    </row>
    <row r="74" spans="2:10" x14ac:dyDescent="0.2">
      <c r="B74" s="292"/>
      <c r="C74" s="292"/>
      <c r="D74" s="292"/>
      <c r="E74" s="292"/>
      <c r="F74" s="292"/>
      <c r="G74" s="292"/>
      <c r="H74" s="292"/>
      <c r="I74" s="292"/>
      <c r="J74" s="292"/>
    </row>
    <row r="75" spans="2:10" x14ac:dyDescent="0.2">
      <c r="B75" s="292"/>
      <c r="C75" s="292"/>
      <c r="D75" s="292"/>
      <c r="E75" s="292"/>
      <c r="F75" s="292"/>
      <c r="G75" s="292"/>
      <c r="H75" s="292"/>
      <c r="I75" s="292"/>
      <c r="J75" s="292"/>
    </row>
    <row r="76" spans="2:10" x14ac:dyDescent="0.2">
      <c r="B76" s="292"/>
      <c r="C76" s="292"/>
      <c r="D76" s="292"/>
      <c r="E76" s="292"/>
      <c r="F76" s="292"/>
      <c r="G76" s="292"/>
      <c r="H76" s="292"/>
      <c r="I76" s="292"/>
      <c r="J76" s="292"/>
    </row>
    <row r="77" spans="2:10" x14ac:dyDescent="0.2">
      <c r="B77" s="292"/>
      <c r="C77" s="292"/>
      <c r="D77" s="292"/>
      <c r="E77" s="292"/>
      <c r="F77" s="292"/>
      <c r="G77" s="292"/>
      <c r="H77" s="292"/>
      <c r="I77" s="292"/>
      <c r="J77" s="292"/>
    </row>
    <row r="78" spans="2:10" x14ac:dyDescent="0.2">
      <c r="B78" s="292"/>
      <c r="C78" s="292"/>
      <c r="D78" s="292"/>
      <c r="E78" s="292"/>
      <c r="F78" s="292"/>
      <c r="G78" s="292"/>
      <c r="H78" s="292"/>
      <c r="I78" s="292"/>
      <c r="J78" s="292"/>
    </row>
    <row r="79" spans="2:10" x14ac:dyDescent="0.2">
      <c r="B79" s="292"/>
      <c r="C79" s="292"/>
      <c r="D79" s="292"/>
      <c r="E79" s="292"/>
      <c r="F79" s="292"/>
      <c r="G79" s="292"/>
      <c r="H79" s="292"/>
      <c r="I79" s="292"/>
      <c r="J79" s="292"/>
    </row>
    <row r="80" spans="2:10" x14ac:dyDescent="0.2">
      <c r="B80" s="292"/>
      <c r="C80" s="292"/>
      <c r="D80" s="292"/>
      <c r="E80" s="292"/>
      <c r="F80" s="292"/>
      <c r="G80" s="292"/>
      <c r="H80" s="292"/>
      <c r="I80" s="292"/>
      <c r="J80" s="292"/>
    </row>
    <row r="81" spans="2:10" x14ac:dyDescent="0.2">
      <c r="B81" s="292"/>
      <c r="C81" s="292"/>
      <c r="D81" s="292"/>
      <c r="E81" s="292"/>
      <c r="F81" s="292"/>
      <c r="G81" s="292"/>
      <c r="H81" s="292"/>
      <c r="I81" s="292"/>
      <c r="J81" s="292"/>
    </row>
    <row r="82" spans="2:10" x14ac:dyDescent="0.2">
      <c r="B82" s="292"/>
      <c r="C82" s="292"/>
      <c r="D82" s="292"/>
      <c r="E82" s="292"/>
      <c r="F82" s="292"/>
      <c r="G82" s="292"/>
      <c r="H82" s="292"/>
      <c r="I82" s="292"/>
      <c r="J82" s="292"/>
    </row>
    <row r="83" spans="2:10" x14ac:dyDescent="0.2">
      <c r="B83" s="292"/>
      <c r="C83" s="292"/>
      <c r="D83" s="292"/>
      <c r="E83" s="292"/>
      <c r="F83" s="292"/>
      <c r="G83" s="292"/>
      <c r="H83" s="292"/>
      <c r="I83" s="292"/>
      <c r="J83" s="292"/>
    </row>
    <row r="84" spans="2:10" x14ac:dyDescent="0.2">
      <c r="B84" s="292"/>
      <c r="C84" s="292"/>
      <c r="D84" s="292"/>
      <c r="E84" s="292"/>
      <c r="F84" s="292"/>
      <c r="G84" s="292"/>
      <c r="H84" s="292"/>
      <c r="I84" s="292"/>
      <c r="J84" s="292"/>
    </row>
    <row r="85" spans="2:10" x14ac:dyDescent="0.2">
      <c r="B85" s="292"/>
      <c r="C85" s="292"/>
      <c r="D85" s="292"/>
      <c r="E85" s="292"/>
      <c r="F85" s="292"/>
      <c r="G85" s="292"/>
      <c r="H85" s="292"/>
      <c r="I85" s="292"/>
      <c r="J85" s="292"/>
    </row>
    <row r="86" spans="2:10" x14ac:dyDescent="0.2">
      <c r="B86" s="292"/>
      <c r="C86" s="292"/>
      <c r="D86" s="292"/>
      <c r="E86" s="292"/>
      <c r="F86" s="292"/>
      <c r="G86" s="292"/>
      <c r="H86" s="292"/>
      <c r="I86" s="292"/>
      <c r="J86" s="292"/>
    </row>
    <row r="87" spans="2:10" x14ac:dyDescent="0.2">
      <c r="B87" s="292"/>
      <c r="C87" s="292"/>
      <c r="D87" s="292"/>
      <c r="E87" s="292"/>
      <c r="F87" s="292"/>
      <c r="G87" s="292"/>
      <c r="H87" s="292"/>
      <c r="I87" s="292"/>
      <c r="J87" s="292"/>
    </row>
    <row r="88" spans="2:10" x14ac:dyDescent="0.2">
      <c r="B88" s="292"/>
      <c r="C88" s="292"/>
      <c r="D88" s="292"/>
      <c r="E88" s="292"/>
      <c r="F88" s="292"/>
      <c r="G88" s="292"/>
      <c r="H88" s="292"/>
      <c r="I88" s="292"/>
      <c r="J88" s="292"/>
    </row>
    <row r="89" spans="2:10" x14ac:dyDescent="0.2">
      <c r="B89" s="292"/>
      <c r="C89" s="292"/>
      <c r="D89" s="292"/>
      <c r="E89" s="292"/>
      <c r="F89" s="292"/>
      <c r="G89" s="292"/>
      <c r="H89" s="292"/>
      <c r="I89" s="292"/>
      <c r="J89" s="292"/>
    </row>
    <row r="90" spans="2:10" x14ac:dyDescent="0.2">
      <c r="B90" s="292"/>
      <c r="C90" s="292"/>
      <c r="D90" s="292"/>
      <c r="E90" s="292"/>
      <c r="F90" s="292"/>
      <c r="G90" s="292"/>
      <c r="H90" s="292"/>
      <c r="I90" s="292"/>
      <c r="J90" s="292"/>
    </row>
    <row r="91" spans="2:10" x14ac:dyDescent="0.2">
      <c r="B91" s="292"/>
      <c r="C91" s="292"/>
      <c r="D91" s="292"/>
      <c r="E91" s="292"/>
      <c r="F91" s="292"/>
      <c r="G91" s="292"/>
      <c r="H91" s="292"/>
      <c r="I91" s="292"/>
      <c r="J91" s="292"/>
    </row>
    <row r="92" spans="2:10" x14ac:dyDescent="0.2">
      <c r="B92" s="292"/>
      <c r="C92" s="292"/>
      <c r="D92" s="292"/>
      <c r="E92" s="292"/>
      <c r="F92" s="292"/>
      <c r="G92" s="292"/>
      <c r="H92" s="292"/>
      <c r="I92" s="292"/>
      <c r="J92" s="292"/>
    </row>
    <row r="93" spans="2:10" x14ac:dyDescent="0.2">
      <c r="B93" s="292"/>
      <c r="C93" s="292"/>
      <c r="D93" s="292"/>
      <c r="E93" s="292"/>
      <c r="F93" s="292"/>
      <c r="G93" s="292"/>
      <c r="H93" s="292"/>
      <c r="I93" s="292"/>
      <c r="J93" s="292"/>
    </row>
    <row r="94" spans="2:10" x14ac:dyDescent="0.2">
      <c r="B94" s="292"/>
      <c r="C94" s="292"/>
      <c r="D94" s="292"/>
      <c r="E94" s="292"/>
      <c r="F94" s="292"/>
      <c r="G94" s="292"/>
      <c r="H94" s="292"/>
      <c r="I94" s="292"/>
      <c r="J94" s="292"/>
    </row>
    <row r="95" spans="2:10" x14ac:dyDescent="0.2">
      <c r="B95" s="292"/>
      <c r="C95" s="292"/>
      <c r="D95" s="292"/>
      <c r="E95" s="292"/>
      <c r="F95" s="292"/>
      <c r="G95" s="292"/>
      <c r="H95" s="292"/>
      <c r="I95" s="292"/>
      <c r="J95" s="292"/>
    </row>
    <row r="96" spans="2:10" x14ac:dyDescent="0.2">
      <c r="B96" s="292"/>
      <c r="C96" s="292"/>
      <c r="D96" s="292"/>
      <c r="E96" s="292"/>
      <c r="F96" s="292"/>
      <c r="G96" s="292"/>
      <c r="H96" s="292"/>
      <c r="I96" s="292"/>
      <c r="J96" s="292"/>
    </row>
    <row r="97" spans="2:10" x14ac:dyDescent="0.2">
      <c r="B97" s="292"/>
      <c r="C97" s="292"/>
      <c r="D97" s="292"/>
      <c r="E97" s="292"/>
      <c r="F97" s="292"/>
      <c r="G97" s="292"/>
      <c r="H97" s="292"/>
      <c r="I97" s="292"/>
      <c r="J97" s="292"/>
    </row>
    <row r="98" spans="2:10" x14ac:dyDescent="0.2">
      <c r="B98" s="292"/>
      <c r="C98" s="292"/>
      <c r="D98" s="292"/>
      <c r="E98" s="292"/>
      <c r="F98" s="292"/>
      <c r="G98" s="292"/>
      <c r="H98" s="292"/>
      <c r="I98" s="292"/>
      <c r="J98" s="292"/>
    </row>
    <row r="99" spans="2:10" x14ac:dyDescent="0.2">
      <c r="B99" s="292"/>
      <c r="C99" s="292"/>
      <c r="D99" s="292"/>
      <c r="E99" s="292"/>
      <c r="F99" s="292"/>
      <c r="G99" s="292"/>
      <c r="H99" s="292"/>
      <c r="I99" s="292"/>
      <c r="J99" s="292"/>
    </row>
    <row r="100" spans="2:10" x14ac:dyDescent="0.2">
      <c r="B100" s="292"/>
      <c r="C100" s="292"/>
      <c r="D100" s="292"/>
      <c r="E100" s="292"/>
      <c r="F100" s="292"/>
      <c r="G100" s="292"/>
      <c r="H100" s="292"/>
      <c r="I100" s="292"/>
      <c r="J100" s="292"/>
    </row>
    <row r="101" spans="2:10" x14ac:dyDescent="0.2">
      <c r="B101" s="292"/>
      <c r="C101" s="292"/>
      <c r="D101" s="292"/>
      <c r="E101" s="292"/>
      <c r="F101" s="292"/>
      <c r="G101" s="292"/>
      <c r="H101" s="292"/>
      <c r="I101" s="292"/>
      <c r="J101" s="292"/>
    </row>
    <row r="102" spans="2:10" x14ac:dyDescent="0.2">
      <c r="B102" s="292"/>
      <c r="C102" s="292"/>
      <c r="D102" s="292"/>
      <c r="E102" s="292"/>
      <c r="F102" s="292"/>
      <c r="G102" s="292"/>
      <c r="H102" s="292"/>
      <c r="I102" s="292"/>
      <c r="J102" s="292"/>
    </row>
    <row r="103" spans="2:10" x14ac:dyDescent="0.2">
      <c r="B103" s="292"/>
      <c r="C103" s="292"/>
      <c r="D103" s="292"/>
      <c r="E103" s="292"/>
      <c r="F103" s="292"/>
      <c r="G103" s="292"/>
      <c r="H103" s="292"/>
      <c r="I103" s="292"/>
      <c r="J103" s="292"/>
    </row>
    <row r="104" spans="2:10" x14ac:dyDescent="0.2">
      <c r="B104" s="292"/>
      <c r="C104" s="292"/>
      <c r="D104" s="292"/>
      <c r="E104" s="292"/>
      <c r="F104" s="292"/>
      <c r="G104" s="292"/>
      <c r="H104" s="292"/>
      <c r="I104" s="292"/>
      <c r="J104" s="292"/>
    </row>
    <row r="105" spans="2:10" x14ac:dyDescent="0.2">
      <c r="B105" s="292"/>
      <c r="C105" s="292"/>
      <c r="D105" s="292"/>
      <c r="E105" s="292"/>
      <c r="F105" s="292"/>
      <c r="G105" s="292"/>
      <c r="H105" s="292"/>
      <c r="I105" s="292"/>
      <c r="J105" s="292"/>
    </row>
    <row r="106" spans="2:10" x14ac:dyDescent="0.2">
      <c r="B106" s="292"/>
      <c r="C106" s="292"/>
      <c r="D106" s="292"/>
      <c r="E106" s="292"/>
      <c r="F106" s="292"/>
      <c r="G106" s="292"/>
      <c r="H106" s="292"/>
      <c r="I106" s="292"/>
      <c r="J106" s="292"/>
    </row>
    <row r="107" spans="2:10" x14ac:dyDescent="0.2">
      <c r="B107" s="292"/>
      <c r="C107" s="292"/>
      <c r="D107" s="292"/>
      <c r="E107" s="292"/>
      <c r="F107" s="292"/>
      <c r="G107" s="292"/>
      <c r="H107" s="292"/>
      <c r="I107" s="292"/>
      <c r="J107" s="292"/>
    </row>
    <row r="108" spans="2:10" x14ac:dyDescent="0.2">
      <c r="B108" s="292"/>
      <c r="C108" s="292"/>
      <c r="D108" s="292"/>
      <c r="E108" s="292"/>
      <c r="F108" s="292"/>
      <c r="G108" s="292"/>
      <c r="H108" s="292"/>
      <c r="I108" s="292"/>
      <c r="J108" s="292"/>
    </row>
    <row r="109" spans="2:10" x14ac:dyDescent="0.2">
      <c r="B109" s="292"/>
      <c r="C109" s="292"/>
      <c r="D109" s="292"/>
      <c r="E109" s="292"/>
      <c r="F109" s="292"/>
      <c r="G109" s="292"/>
      <c r="H109" s="292"/>
      <c r="I109" s="292"/>
      <c r="J109" s="292"/>
    </row>
    <row r="110" spans="2:10" x14ac:dyDescent="0.2">
      <c r="B110" s="292"/>
      <c r="C110" s="292"/>
      <c r="D110" s="292"/>
      <c r="E110" s="292"/>
      <c r="F110" s="292"/>
      <c r="G110" s="292"/>
      <c r="H110" s="292"/>
      <c r="I110" s="292"/>
      <c r="J110" s="292"/>
    </row>
    <row r="111" spans="2:10" x14ac:dyDescent="0.2">
      <c r="B111" s="292"/>
      <c r="C111" s="292"/>
      <c r="D111" s="292"/>
      <c r="E111" s="292"/>
      <c r="F111" s="292"/>
      <c r="G111" s="292"/>
      <c r="H111" s="292"/>
      <c r="I111" s="292"/>
      <c r="J111" s="292"/>
    </row>
    <row r="112" spans="2:10" x14ac:dyDescent="0.2">
      <c r="B112" s="292"/>
      <c r="C112" s="292"/>
      <c r="D112" s="292"/>
      <c r="E112" s="292"/>
      <c r="F112" s="292"/>
      <c r="G112" s="292"/>
      <c r="H112" s="292"/>
      <c r="I112" s="292"/>
      <c r="J112" s="292"/>
    </row>
    <row r="113" spans="2:10" x14ac:dyDescent="0.2">
      <c r="B113" s="292"/>
      <c r="C113" s="292"/>
      <c r="D113" s="292"/>
      <c r="E113" s="292"/>
      <c r="F113" s="292"/>
      <c r="G113" s="292"/>
      <c r="H113" s="292"/>
      <c r="I113" s="292"/>
      <c r="J113" s="292"/>
    </row>
    <row r="114" spans="2:10" x14ac:dyDescent="0.2">
      <c r="B114" s="292"/>
      <c r="C114" s="292"/>
      <c r="D114" s="292"/>
      <c r="E114" s="292"/>
      <c r="F114" s="292"/>
      <c r="G114" s="292"/>
      <c r="H114" s="292"/>
      <c r="I114" s="292"/>
      <c r="J114" s="292"/>
    </row>
    <row r="115" spans="2:10" x14ac:dyDescent="0.2">
      <c r="B115" s="292"/>
      <c r="C115" s="292"/>
      <c r="D115" s="292"/>
      <c r="E115" s="292"/>
      <c r="F115" s="292"/>
      <c r="G115" s="292"/>
      <c r="H115" s="292"/>
      <c r="I115" s="292"/>
      <c r="J115" s="292"/>
    </row>
    <row r="116" spans="2:10" x14ac:dyDescent="0.2">
      <c r="B116" s="292"/>
      <c r="C116" s="292"/>
      <c r="D116" s="292"/>
      <c r="E116" s="292"/>
      <c r="F116" s="292"/>
      <c r="G116" s="292"/>
      <c r="H116" s="292"/>
      <c r="I116" s="292"/>
      <c r="J116" s="292"/>
    </row>
    <row r="117" spans="2:10" x14ac:dyDescent="0.2">
      <c r="B117" s="292"/>
      <c r="C117" s="292"/>
      <c r="D117" s="292"/>
      <c r="E117" s="292"/>
      <c r="F117" s="292"/>
      <c r="G117" s="292"/>
      <c r="H117" s="292"/>
      <c r="I117" s="292"/>
      <c r="J117" s="292"/>
    </row>
  </sheetData>
  <mergeCells count="2">
    <mergeCell ref="B6:J6"/>
    <mergeCell ref="H1:I1"/>
  </mergeCells>
  <hyperlinks>
    <hyperlink ref="H1:I1" location="Index!A1" display="Regresar al Índice" xr:uid="{0BACC73B-B710-4CE7-B8F1-BACE38ED7712}"/>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24A58-922E-4956-A5E6-658725513637}">
  <sheetPr codeName="Hoja58"/>
  <dimension ref="A1:I41"/>
  <sheetViews>
    <sheetView workbookViewId="0">
      <selection activeCell="B3" sqref="B3"/>
    </sheetView>
  </sheetViews>
  <sheetFormatPr baseColWidth="10" defaultRowHeight="12.75" x14ac:dyDescent="0.2"/>
  <cols>
    <col min="1" max="16384" width="11.42578125" style="190"/>
  </cols>
  <sheetData>
    <row r="1" spans="1:9" ht="15" x14ac:dyDescent="0.25">
      <c r="A1" s="12" t="s">
        <v>945</v>
      </c>
      <c r="H1" s="525" t="s">
        <v>39</v>
      </c>
      <c r="I1" s="525"/>
    </row>
    <row r="2" spans="1:9" x14ac:dyDescent="0.2">
      <c r="A2" s="190" t="s">
        <v>56</v>
      </c>
    </row>
    <row r="6" spans="1:9" x14ac:dyDescent="0.2">
      <c r="A6" s="190" t="s">
        <v>154</v>
      </c>
      <c r="B6" s="190" t="s">
        <v>157</v>
      </c>
      <c r="C6" s="190" t="s">
        <v>158</v>
      </c>
      <c r="D6" s="190" t="s">
        <v>156</v>
      </c>
    </row>
    <row r="7" spans="1:9" x14ac:dyDescent="0.2">
      <c r="A7" s="190">
        <v>22</v>
      </c>
      <c r="B7" s="190" t="s">
        <v>23</v>
      </c>
      <c r="C7" s="292">
        <v>4.9427630840596981E-2</v>
      </c>
      <c r="D7" s="174">
        <f t="shared" ref="D7:D38" si="0">_xlfn.RANK.EQ(C7,$C$7:$C$38,0)</f>
        <v>32</v>
      </c>
    </row>
    <row r="8" spans="1:9" x14ac:dyDescent="0.2">
      <c r="A8" s="190">
        <v>23</v>
      </c>
      <c r="B8" s="190" t="s">
        <v>24</v>
      </c>
      <c r="C8" s="292">
        <v>4.9542711851542798E-2</v>
      </c>
      <c r="D8" s="174">
        <f t="shared" si="0"/>
        <v>31</v>
      </c>
    </row>
    <row r="9" spans="1:9" x14ac:dyDescent="0.2">
      <c r="A9" s="190">
        <v>4</v>
      </c>
      <c r="B9" s="190" t="s">
        <v>6</v>
      </c>
      <c r="C9" s="292">
        <v>5.095783663435216E-2</v>
      </c>
      <c r="D9" s="174">
        <f t="shared" si="0"/>
        <v>30</v>
      </c>
    </row>
    <row r="10" spans="1:9" x14ac:dyDescent="0.2">
      <c r="A10" s="190">
        <v>18</v>
      </c>
      <c r="B10" s="190" t="s">
        <v>19</v>
      </c>
      <c r="C10" s="292">
        <v>5.4223256774387441E-2</v>
      </c>
      <c r="D10" s="174">
        <f t="shared" si="0"/>
        <v>29</v>
      </c>
    </row>
    <row r="11" spans="1:9" x14ac:dyDescent="0.2">
      <c r="A11" s="190">
        <v>29</v>
      </c>
      <c r="B11" s="190" t="s">
        <v>30</v>
      </c>
      <c r="C11" s="292">
        <v>6.2096993702073444E-2</v>
      </c>
      <c r="D11" s="174">
        <f t="shared" si="0"/>
        <v>28</v>
      </c>
    </row>
    <row r="12" spans="1:9" x14ac:dyDescent="0.2">
      <c r="A12" s="190">
        <v>31</v>
      </c>
      <c r="B12" s="190" t="s">
        <v>32</v>
      </c>
      <c r="C12" s="292">
        <v>6.2236665596009599E-2</v>
      </c>
      <c r="D12" s="174">
        <f t="shared" si="0"/>
        <v>27</v>
      </c>
    </row>
    <row r="13" spans="1:9" x14ac:dyDescent="0.2">
      <c r="A13" s="190">
        <v>21</v>
      </c>
      <c r="B13" s="190" t="s">
        <v>22</v>
      </c>
      <c r="C13" s="292">
        <v>6.3703551440290829E-2</v>
      </c>
      <c r="D13" s="174">
        <f t="shared" si="0"/>
        <v>26</v>
      </c>
    </row>
    <row r="14" spans="1:9" x14ac:dyDescent="0.2">
      <c r="A14" s="190">
        <v>12</v>
      </c>
      <c r="B14" s="190" t="s">
        <v>15</v>
      </c>
      <c r="C14" s="292">
        <v>6.403908239682643E-2</v>
      </c>
      <c r="D14" s="174">
        <f t="shared" si="0"/>
        <v>25</v>
      </c>
    </row>
    <row r="15" spans="1:9" x14ac:dyDescent="0.2">
      <c r="A15" s="190">
        <v>14</v>
      </c>
      <c r="B15" s="190" t="s">
        <v>0</v>
      </c>
      <c r="C15" s="292">
        <v>6.4164209782274995E-2</v>
      </c>
      <c r="D15" s="174">
        <f t="shared" si="0"/>
        <v>24</v>
      </c>
    </row>
    <row r="16" spans="1:9" x14ac:dyDescent="0.2">
      <c r="A16" s="190">
        <v>13</v>
      </c>
      <c r="B16" s="190" t="s">
        <v>16</v>
      </c>
      <c r="C16" s="292">
        <v>6.4657937436323198E-2</v>
      </c>
      <c r="D16" s="174">
        <f t="shared" si="0"/>
        <v>23</v>
      </c>
    </row>
    <row r="17" spans="1:4" x14ac:dyDescent="0.2">
      <c r="A17" s="190">
        <v>25</v>
      </c>
      <c r="B17" s="190" t="s">
        <v>26</v>
      </c>
      <c r="C17" s="292">
        <v>6.4847097270645859E-2</v>
      </c>
      <c r="D17" s="174">
        <f t="shared" si="0"/>
        <v>22</v>
      </c>
    </row>
    <row r="18" spans="1:4" x14ac:dyDescent="0.2">
      <c r="A18" s="190">
        <v>9</v>
      </c>
      <c r="B18" s="190" t="s">
        <v>9</v>
      </c>
      <c r="C18" s="292">
        <v>6.5790835772296496E-2</v>
      </c>
      <c r="D18" s="174">
        <f t="shared" si="0"/>
        <v>21</v>
      </c>
    </row>
    <row r="19" spans="1:4" x14ac:dyDescent="0.2">
      <c r="A19" s="190">
        <v>28</v>
      </c>
      <c r="B19" s="190" t="s">
        <v>29</v>
      </c>
      <c r="C19" s="292">
        <v>6.6663485853332816E-2</v>
      </c>
      <c r="D19" s="174">
        <f t="shared" si="0"/>
        <v>20</v>
      </c>
    </row>
    <row r="20" spans="1:4" x14ac:dyDescent="0.2">
      <c r="A20" s="190">
        <v>26</v>
      </c>
      <c r="B20" s="190" t="s">
        <v>27</v>
      </c>
      <c r="C20" s="292">
        <v>6.7325158946412333E-2</v>
      </c>
      <c r="D20" s="174">
        <f t="shared" si="0"/>
        <v>19</v>
      </c>
    </row>
    <row r="21" spans="1:4" x14ac:dyDescent="0.2">
      <c r="A21" s="190">
        <v>19</v>
      </c>
      <c r="B21" s="190" t="s">
        <v>20</v>
      </c>
      <c r="C21" s="292">
        <v>6.7707837348824018E-2</v>
      </c>
      <c r="D21" s="174">
        <f t="shared" si="0"/>
        <v>18</v>
      </c>
    </row>
    <row r="22" spans="1:4" x14ac:dyDescent="0.2">
      <c r="A22" s="190">
        <v>15</v>
      </c>
      <c r="B22" s="190" t="s">
        <v>13</v>
      </c>
      <c r="C22" s="292">
        <v>6.7876790858552249E-2</v>
      </c>
      <c r="D22" s="174">
        <f t="shared" si="0"/>
        <v>17</v>
      </c>
    </row>
    <row r="23" spans="1:4" x14ac:dyDescent="0.2">
      <c r="A23" s="190">
        <v>10</v>
      </c>
      <c r="B23" s="190" t="s">
        <v>12</v>
      </c>
      <c r="C23" s="292">
        <v>6.9053660546249507E-2</v>
      </c>
      <c r="D23" s="174">
        <f t="shared" si="0"/>
        <v>16</v>
      </c>
    </row>
    <row r="24" spans="1:4" x14ac:dyDescent="0.2">
      <c r="A24" s="190">
        <v>3</v>
      </c>
      <c r="B24" s="190" t="s">
        <v>5</v>
      </c>
      <c r="C24" s="292">
        <v>6.9280566062590587E-2</v>
      </c>
      <c r="D24" s="174">
        <f t="shared" si="0"/>
        <v>15</v>
      </c>
    </row>
    <row r="25" spans="1:4" x14ac:dyDescent="0.2">
      <c r="A25" s="190">
        <v>20</v>
      </c>
      <c r="B25" s="190" t="s">
        <v>21</v>
      </c>
      <c r="C25" s="292">
        <v>6.9624960487904675E-2</v>
      </c>
      <c r="D25" s="174">
        <f t="shared" si="0"/>
        <v>14</v>
      </c>
    </row>
    <row r="26" spans="1:4" x14ac:dyDescent="0.2">
      <c r="A26" s="190">
        <v>16</v>
      </c>
      <c r="B26" s="190" t="s">
        <v>17</v>
      </c>
      <c r="C26" s="292">
        <v>7.2047359143312395E-2</v>
      </c>
      <c r="D26" s="174">
        <f t="shared" si="0"/>
        <v>13</v>
      </c>
    </row>
    <row r="27" spans="1:4" x14ac:dyDescent="0.2">
      <c r="A27" s="190">
        <v>7</v>
      </c>
      <c r="B27" s="190" t="s">
        <v>7</v>
      </c>
      <c r="C27" s="292">
        <v>7.2486716968893417E-2</v>
      </c>
      <c r="D27" s="174">
        <f t="shared" si="0"/>
        <v>12</v>
      </c>
    </row>
    <row r="28" spans="1:4" x14ac:dyDescent="0.2">
      <c r="A28" s="190">
        <v>32</v>
      </c>
      <c r="B28" s="190" t="s">
        <v>33</v>
      </c>
      <c r="C28" s="292">
        <v>7.2862034995543556E-2</v>
      </c>
      <c r="D28" s="174">
        <f t="shared" si="0"/>
        <v>11</v>
      </c>
    </row>
    <row r="29" spans="1:4" x14ac:dyDescent="0.2">
      <c r="A29" s="190">
        <v>1</v>
      </c>
      <c r="B29" s="190" t="s">
        <v>3</v>
      </c>
      <c r="C29" s="292">
        <v>7.3094867807154129E-2</v>
      </c>
      <c r="D29" s="174">
        <f t="shared" si="0"/>
        <v>10</v>
      </c>
    </row>
    <row r="30" spans="1:4" x14ac:dyDescent="0.2">
      <c r="A30" s="190">
        <v>11</v>
      </c>
      <c r="B30" s="190" t="s">
        <v>14</v>
      </c>
      <c r="C30" s="292">
        <v>7.5126430662762811E-2</v>
      </c>
      <c r="D30" s="174">
        <f t="shared" si="0"/>
        <v>9</v>
      </c>
    </row>
    <row r="31" spans="1:4" x14ac:dyDescent="0.2">
      <c r="A31" s="190">
        <v>27</v>
      </c>
      <c r="B31" s="190" t="s">
        <v>28</v>
      </c>
      <c r="C31" s="292">
        <v>7.557329517641298E-2</v>
      </c>
      <c r="D31" s="174">
        <f t="shared" si="0"/>
        <v>8</v>
      </c>
    </row>
    <row r="32" spans="1:4" x14ac:dyDescent="0.2">
      <c r="A32" s="190">
        <v>24</v>
      </c>
      <c r="B32" s="190" t="s">
        <v>25</v>
      </c>
      <c r="C32" s="292">
        <v>7.5760250490109593E-2</v>
      </c>
      <c r="D32" s="174">
        <f t="shared" si="0"/>
        <v>7</v>
      </c>
    </row>
    <row r="33" spans="1:4" x14ac:dyDescent="0.2">
      <c r="A33" s="190">
        <v>5</v>
      </c>
      <c r="B33" s="190" t="s">
        <v>10</v>
      </c>
      <c r="C33" s="292">
        <v>7.5760870592907148E-2</v>
      </c>
      <c r="D33" s="174">
        <f t="shared" si="0"/>
        <v>6</v>
      </c>
    </row>
    <row r="34" spans="1:4" x14ac:dyDescent="0.2">
      <c r="A34" s="190">
        <v>6</v>
      </c>
      <c r="B34" s="190" t="s">
        <v>11</v>
      </c>
      <c r="C34" s="292">
        <v>8.0038144874990502E-2</v>
      </c>
      <c r="D34" s="174">
        <f t="shared" si="0"/>
        <v>5</v>
      </c>
    </row>
    <row r="35" spans="1:4" x14ac:dyDescent="0.2">
      <c r="A35" s="190">
        <v>17</v>
      </c>
      <c r="B35" s="190" t="s">
        <v>18</v>
      </c>
      <c r="C35" s="292">
        <v>8.0038500009436353E-2</v>
      </c>
      <c r="D35" s="174">
        <f t="shared" si="0"/>
        <v>4</v>
      </c>
    </row>
    <row r="36" spans="1:4" x14ac:dyDescent="0.2">
      <c r="A36" s="190">
        <v>30</v>
      </c>
      <c r="B36" s="190" t="s">
        <v>31</v>
      </c>
      <c r="C36" s="292">
        <v>8.0658590205341607E-2</v>
      </c>
      <c r="D36" s="174">
        <f t="shared" si="0"/>
        <v>3</v>
      </c>
    </row>
    <row r="37" spans="1:4" x14ac:dyDescent="0.2">
      <c r="A37" s="190">
        <v>2</v>
      </c>
      <c r="B37" s="190" t="s">
        <v>4</v>
      </c>
      <c r="C37" s="292">
        <v>8.8215718713750446E-2</v>
      </c>
      <c r="D37" s="174">
        <f t="shared" si="0"/>
        <v>2</v>
      </c>
    </row>
    <row r="38" spans="1:4" x14ac:dyDescent="0.2">
      <c r="A38" s="190">
        <v>8</v>
      </c>
      <c r="B38" s="190" t="s">
        <v>8</v>
      </c>
      <c r="C38" s="292">
        <v>9.0213809630794506E-2</v>
      </c>
      <c r="D38" s="174">
        <f t="shared" si="0"/>
        <v>1</v>
      </c>
    </row>
    <row r="40" spans="1:4" x14ac:dyDescent="0.2">
      <c r="B40" s="190" t="s">
        <v>1</v>
      </c>
      <c r="C40" s="297">
        <v>1</v>
      </c>
      <c r="D40" s="298">
        <v>6.93E-2</v>
      </c>
    </row>
    <row r="41" spans="1:4" x14ac:dyDescent="0.2">
      <c r="C41" s="297">
        <v>0</v>
      </c>
      <c r="D41" s="298">
        <f>D40</f>
        <v>6.93E-2</v>
      </c>
    </row>
  </sheetData>
  <autoFilter ref="A6:D6" xr:uid="{00000000-0009-0000-0000-000003000000}">
    <sortState ref="A7:D38">
      <sortCondition ref="C6"/>
    </sortState>
  </autoFilter>
  <mergeCells count="1">
    <mergeCell ref="H1:I1"/>
  </mergeCells>
  <hyperlinks>
    <hyperlink ref="H1:I1" location="Index!A1" display="Regresar al Índice" xr:uid="{521A1785-78AD-4D12-8C93-A3BE7BEFF567}"/>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ECD94-334B-4866-92E4-541771FD42DC}">
  <sheetPr codeName="Hoja59"/>
  <dimension ref="A1:I41"/>
  <sheetViews>
    <sheetView topLeftCell="A23" zoomScale="95" zoomScaleNormal="95" workbookViewId="0">
      <selection activeCell="B3" sqref="B3"/>
    </sheetView>
  </sheetViews>
  <sheetFormatPr baseColWidth="10" defaultRowHeight="12.75" x14ac:dyDescent="0.2"/>
  <cols>
    <col min="1" max="16384" width="11.42578125" style="190"/>
  </cols>
  <sheetData>
    <row r="1" spans="1:9" ht="15" x14ac:dyDescent="0.25">
      <c r="A1" s="12" t="s">
        <v>946</v>
      </c>
      <c r="H1" s="525" t="s">
        <v>39</v>
      </c>
      <c r="I1" s="525"/>
    </row>
    <row r="2" spans="1:9" x14ac:dyDescent="0.2">
      <c r="A2" s="190" t="s">
        <v>56</v>
      </c>
    </row>
    <row r="6" spans="1:9" x14ac:dyDescent="0.2">
      <c r="A6" s="190" t="s">
        <v>154</v>
      </c>
      <c r="B6" s="190" t="s">
        <v>157</v>
      </c>
      <c r="C6" s="190" t="s">
        <v>159</v>
      </c>
      <c r="D6" s="190" t="s">
        <v>156</v>
      </c>
    </row>
    <row r="7" spans="1:9" x14ac:dyDescent="0.2">
      <c r="A7" s="190">
        <v>4</v>
      </c>
      <c r="B7" s="190" t="s">
        <v>6</v>
      </c>
      <c r="C7" s="292">
        <v>-3.7392521495700937E-2</v>
      </c>
      <c r="D7" s="174">
        <f t="shared" ref="D7:D38" si="0">_xlfn.RANK.EQ(C7,$C$7:$C$38,0)</f>
        <v>32</v>
      </c>
    </row>
    <row r="8" spans="1:9" x14ac:dyDescent="0.2">
      <c r="A8" s="190">
        <v>9</v>
      </c>
      <c r="B8" s="190" t="s">
        <v>9</v>
      </c>
      <c r="C8" s="292">
        <v>-3.7090088124531628E-2</v>
      </c>
      <c r="D8" s="174">
        <f t="shared" si="0"/>
        <v>31</v>
      </c>
    </row>
    <row r="9" spans="1:9" x14ac:dyDescent="0.2">
      <c r="A9" s="190">
        <v>31</v>
      </c>
      <c r="B9" s="190" t="s">
        <v>32</v>
      </c>
      <c r="C9" s="292">
        <v>-3.2783921128261673E-2</v>
      </c>
      <c r="D9" s="174">
        <f t="shared" si="0"/>
        <v>30</v>
      </c>
    </row>
    <row r="10" spans="1:9" x14ac:dyDescent="0.2">
      <c r="A10" s="190">
        <v>13</v>
      </c>
      <c r="B10" s="190" t="s">
        <v>16</v>
      </c>
      <c r="C10" s="292">
        <v>-3.2150904153908311E-2</v>
      </c>
      <c r="D10" s="174">
        <f t="shared" si="0"/>
        <v>29</v>
      </c>
    </row>
    <row r="11" spans="1:9" x14ac:dyDescent="0.2">
      <c r="A11" s="190">
        <v>1</v>
      </c>
      <c r="B11" s="190" t="s">
        <v>3</v>
      </c>
      <c r="C11" s="292">
        <v>-2.6883752483403578E-2</v>
      </c>
      <c r="D11" s="174">
        <f t="shared" si="0"/>
        <v>28</v>
      </c>
    </row>
    <row r="12" spans="1:9" x14ac:dyDescent="0.2">
      <c r="A12" s="190">
        <v>25</v>
      </c>
      <c r="B12" s="190" t="s">
        <v>26</v>
      </c>
      <c r="C12" s="292">
        <v>-2.5029901689080813E-2</v>
      </c>
      <c r="D12" s="174">
        <f t="shared" si="0"/>
        <v>27</v>
      </c>
    </row>
    <row r="13" spans="1:9" x14ac:dyDescent="0.2">
      <c r="A13" s="190">
        <v>16</v>
      </c>
      <c r="B13" s="190" t="s">
        <v>17</v>
      </c>
      <c r="C13" s="292">
        <v>-2.3606865272033373E-2</v>
      </c>
      <c r="D13" s="174">
        <f t="shared" si="0"/>
        <v>26</v>
      </c>
    </row>
    <row r="14" spans="1:9" x14ac:dyDescent="0.2">
      <c r="A14" s="190">
        <v>17</v>
      </c>
      <c r="B14" s="190" t="s">
        <v>18</v>
      </c>
      <c r="C14" s="292">
        <v>-2.1274951955113086E-2</v>
      </c>
      <c r="D14" s="174">
        <f t="shared" si="0"/>
        <v>25</v>
      </c>
    </row>
    <row r="15" spans="1:9" x14ac:dyDescent="0.2">
      <c r="A15" s="190">
        <v>15</v>
      </c>
      <c r="B15" s="190" t="s">
        <v>13</v>
      </c>
      <c r="C15" s="292">
        <v>-2.091904330241956E-2</v>
      </c>
      <c r="D15" s="174">
        <f t="shared" si="0"/>
        <v>24</v>
      </c>
    </row>
    <row r="16" spans="1:9" x14ac:dyDescent="0.2">
      <c r="A16" s="190">
        <v>20</v>
      </c>
      <c r="B16" s="190" t="s">
        <v>21</v>
      </c>
      <c r="C16" s="292">
        <v>-1.8911006471050817E-2</v>
      </c>
      <c r="D16" s="174">
        <f t="shared" si="0"/>
        <v>23</v>
      </c>
    </row>
    <row r="17" spans="1:4" x14ac:dyDescent="0.2">
      <c r="A17" s="190">
        <v>11</v>
      </c>
      <c r="B17" s="190" t="s">
        <v>14</v>
      </c>
      <c r="C17" s="292">
        <v>-1.7110957907235158E-2</v>
      </c>
      <c r="D17" s="174">
        <f t="shared" si="0"/>
        <v>22</v>
      </c>
    </row>
    <row r="18" spans="1:4" x14ac:dyDescent="0.2">
      <c r="A18" s="190">
        <v>26</v>
      </c>
      <c r="B18" s="190" t="s">
        <v>27</v>
      </c>
      <c r="C18" s="292">
        <v>-1.5991460580002115E-2</v>
      </c>
      <c r="D18" s="174">
        <f t="shared" si="0"/>
        <v>21</v>
      </c>
    </row>
    <row r="19" spans="1:4" x14ac:dyDescent="0.2">
      <c r="A19" s="190">
        <v>32</v>
      </c>
      <c r="B19" s="190" t="s">
        <v>33</v>
      </c>
      <c r="C19" s="292">
        <v>-1.5492392384738984E-2</v>
      </c>
      <c r="D19" s="174">
        <f t="shared" si="0"/>
        <v>20</v>
      </c>
    </row>
    <row r="20" spans="1:4" x14ac:dyDescent="0.2">
      <c r="A20" s="190">
        <v>27</v>
      </c>
      <c r="B20" s="190" t="s">
        <v>28</v>
      </c>
      <c r="C20" s="292">
        <v>-1.1803216471369615E-2</v>
      </c>
      <c r="D20" s="174">
        <f t="shared" si="0"/>
        <v>19</v>
      </c>
    </row>
    <row r="21" spans="1:4" x14ac:dyDescent="0.2">
      <c r="A21" s="190">
        <v>19</v>
      </c>
      <c r="B21" s="190" t="s">
        <v>20</v>
      </c>
      <c r="C21" s="292">
        <v>-1.0674330288412248E-2</v>
      </c>
      <c r="D21" s="174">
        <f t="shared" si="0"/>
        <v>18</v>
      </c>
    </row>
    <row r="22" spans="1:4" x14ac:dyDescent="0.2">
      <c r="A22" s="190">
        <v>7</v>
      </c>
      <c r="B22" s="190" t="s">
        <v>7</v>
      </c>
      <c r="C22" s="292">
        <v>-1.0395580695813478E-2</v>
      </c>
      <c r="D22" s="174">
        <f t="shared" si="0"/>
        <v>17</v>
      </c>
    </row>
    <row r="23" spans="1:4" x14ac:dyDescent="0.2">
      <c r="A23" s="190">
        <v>21</v>
      </c>
      <c r="B23" s="190" t="s">
        <v>22</v>
      </c>
      <c r="C23" s="292">
        <v>-9.5541401273885329E-3</v>
      </c>
      <c r="D23" s="174">
        <f t="shared" si="0"/>
        <v>16</v>
      </c>
    </row>
    <row r="24" spans="1:4" x14ac:dyDescent="0.2">
      <c r="A24" s="190">
        <v>18</v>
      </c>
      <c r="B24" s="190" t="s">
        <v>19</v>
      </c>
      <c r="C24" s="292">
        <v>-8.4215115127016515E-3</v>
      </c>
      <c r="D24" s="174">
        <f t="shared" si="0"/>
        <v>15</v>
      </c>
    </row>
    <row r="25" spans="1:4" x14ac:dyDescent="0.2">
      <c r="A25" s="190">
        <v>28</v>
      </c>
      <c r="B25" s="190" t="s">
        <v>29</v>
      </c>
      <c r="C25" s="292">
        <v>-7.8064160762787438E-3</v>
      </c>
      <c r="D25" s="174">
        <f t="shared" si="0"/>
        <v>14</v>
      </c>
    </row>
    <row r="26" spans="1:4" x14ac:dyDescent="0.2">
      <c r="A26" s="190">
        <v>8</v>
      </c>
      <c r="B26" s="190" t="s">
        <v>8</v>
      </c>
      <c r="C26" s="292">
        <v>-4.8632875824057287E-3</v>
      </c>
      <c r="D26" s="174">
        <f t="shared" si="0"/>
        <v>13</v>
      </c>
    </row>
    <row r="27" spans="1:4" x14ac:dyDescent="0.2">
      <c r="A27" s="190">
        <v>24</v>
      </c>
      <c r="B27" s="190" t="s">
        <v>25</v>
      </c>
      <c r="C27" s="292">
        <v>-3.414016648126128E-3</v>
      </c>
      <c r="D27" s="174">
        <f t="shared" si="0"/>
        <v>12</v>
      </c>
    </row>
    <row r="28" spans="1:4" x14ac:dyDescent="0.2">
      <c r="A28" s="190">
        <v>30</v>
      </c>
      <c r="B28" s="190" t="s">
        <v>31</v>
      </c>
      <c r="C28" s="292">
        <v>-1.8694455895463813E-3</v>
      </c>
      <c r="D28" s="174">
        <f t="shared" si="0"/>
        <v>11</v>
      </c>
    </row>
    <row r="29" spans="1:4" x14ac:dyDescent="0.2">
      <c r="A29" s="190">
        <v>29</v>
      </c>
      <c r="B29" s="190" t="s">
        <v>30</v>
      </c>
      <c r="C29" s="292">
        <v>9.0569124693229419E-4</v>
      </c>
      <c r="D29" s="174">
        <f t="shared" si="0"/>
        <v>10</v>
      </c>
    </row>
    <row r="30" spans="1:4" x14ac:dyDescent="0.2">
      <c r="A30" s="190">
        <v>14</v>
      </c>
      <c r="B30" s="190" t="s">
        <v>0</v>
      </c>
      <c r="C30" s="292">
        <v>3.3193293963773574E-3</v>
      </c>
      <c r="D30" s="174">
        <f t="shared" si="0"/>
        <v>9</v>
      </c>
    </row>
    <row r="31" spans="1:4" x14ac:dyDescent="0.2">
      <c r="A31" s="190">
        <v>6</v>
      </c>
      <c r="B31" s="190" t="s">
        <v>11</v>
      </c>
      <c r="C31" s="292">
        <v>4.6576760327559086E-3</v>
      </c>
      <c r="D31" s="174">
        <f t="shared" si="0"/>
        <v>8</v>
      </c>
    </row>
    <row r="32" spans="1:4" x14ac:dyDescent="0.2">
      <c r="A32" s="190">
        <v>5</v>
      </c>
      <c r="B32" s="190" t="s">
        <v>10</v>
      </c>
      <c r="C32" s="292">
        <v>6.6469930951493783E-3</v>
      </c>
      <c r="D32" s="174">
        <f t="shared" si="0"/>
        <v>7</v>
      </c>
    </row>
    <row r="33" spans="1:4" x14ac:dyDescent="0.2">
      <c r="A33" s="190">
        <v>23</v>
      </c>
      <c r="B33" s="190" t="s">
        <v>24</v>
      </c>
      <c r="C33" s="292">
        <v>9.7228185678164269E-3</v>
      </c>
      <c r="D33" s="174">
        <f t="shared" si="0"/>
        <v>6</v>
      </c>
    </row>
    <row r="34" spans="1:4" x14ac:dyDescent="0.2">
      <c r="A34" s="190">
        <v>12</v>
      </c>
      <c r="B34" s="190" t="s">
        <v>15</v>
      </c>
      <c r="C34" s="292">
        <v>1.2739349786703436E-2</v>
      </c>
      <c r="D34" s="174">
        <f t="shared" si="0"/>
        <v>5</v>
      </c>
    </row>
    <row r="35" spans="1:4" x14ac:dyDescent="0.2">
      <c r="A35" s="190">
        <v>3</v>
      </c>
      <c r="B35" s="190" t="s">
        <v>5</v>
      </c>
      <c r="C35" s="292">
        <v>2.4671215267477509E-2</v>
      </c>
      <c r="D35" s="174">
        <f t="shared" si="0"/>
        <v>4</v>
      </c>
    </row>
    <row r="36" spans="1:4" x14ac:dyDescent="0.2">
      <c r="A36" s="190">
        <v>2</v>
      </c>
      <c r="B36" s="190" t="s">
        <v>4</v>
      </c>
      <c r="C36" s="292">
        <v>2.5708725711659497E-2</v>
      </c>
      <c r="D36" s="174">
        <f t="shared" si="0"/>
        <v>3</v>
      </c>
    </row>
    <row r="37" spans="1:4" x14ac:dyDescent="0.2">
      <c r="A37" s="190">
        <v>22</v>
      </c>
      <c r="B37" s="190" t="s">
        <v>23</v>
      </c>
      <c r="C37" s="292">
        <v>3.043354705788337E-2</v>
      </c>
      <c r="D37" s="174">
        <f t="shared" si="0"/>
        <v>2</v>
      </c>
    </row>
    <row r="38" spans="1:4" x14ac:dyDescent="0.2">
      <c r="A38" s="190">
        <v>10</v>
      </c>
      <c r="B38" s="190" t="s">
        <v>12</v>
      </c>
      <c r="C38" s="292">
        <v>3.9861922364250457E-2</v>
      </c>
      <c r="D38" s="174">
        <f t="shared" si="0"/>
        <v>1</v>
      </c>
    </row>
    <row r="40" spans="1:4" x14ac:dyDescent="0.2">
      <c r="B40" s="190" t="s">
        <v>1</v>
      </c>
      <c r="C40" s="299">
        <v>1</v>
      </c>
      <c r="D40" s="298">
        <v>-1.2800000000000001E-2</v>
      </c>
    </row>
    <row r="41" spans="1:4" x14ac:dyDescent="0.2">
      <c r="C41" s="299">
        <v>0</v>
      </c>
      <c r="D41" s="298">
        <f>D40</f>
        <v>-1.2800000000000001E-2</v>
      </c>
    </row>
  </sheetData>
  <autoFilter ref="A6:D38" xr:uid="{00000000-0009-0000-0000-000004000000}">
    <sortState ref="A7:D38">
      <sortCondition ref="C6:C38"/>
    </sortState>
  </autoFilter>
  <mergeCells count="1">
    <mergeCell ref="H1:I1"/>
  </mergeCells>
  <hyperlinks>
    <hyperlink ref="H1:I1" location="Index!A1" display="Regresar al Índice" xr:uid="{2FDE618B-6107-44A8-AF18-98703A0AA47C}"/>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471B2-9713-467B-A05A-1863DC7B6046}">
  <sheetPr codeName="Hoja17"/>
  <dimension ref="A1:L60"/>
  <sheetViews>
    <sheetView topLeftCell="A6" zoomScale="85" zoomScaleNormal="85" workbookViewId="0">
      <selection activeCell="B3" sqref="B3"/>
    </sheetView>
  </sheetViews>
  <sheetFormatPr baseColWidth="10" defaultRowHeight="12.75" x14ac:dyDescent="0.2"/>
  <cols>
    <col min="1" max="1" width="11.42578125" style="170"/>
    <col min="2" max="2" width="75.5703125" style="170" customWidth="1"/>
    <col min="3" max="16384" width="11.42578125" style="170"/>
  </cols>
  <sheetData>
    <row r="1" spans="1:9" ht="15" x14ac:dyDescent="0.25">
      <c r="A1" s="12" t="s">
        <v>1026</v>
      </c>
      <c r="H1" s="525" t="s">
        <v>39</v>
      </c>
      <c r="I1" s="525"/>
    </row>
    <row r="2" spans="1:9" x14ac:dyDescent="0.2">
      <c r="A2" s="73" t="s">
        <v>1165</v>
      </c>
    </row>
    <row r="6" spans="1:9" x14ac:dyDescent="0.2">
      <c r="B6" s="75" t="s">
        <v>453</v>
      </c>
      <c r="C6" s="75" t="s">
        <v>709</v>
      </c>
      <c r="D6" s="75"/>
    </row>
    <row r="7" spans="1:9" ht="25.5" x14ac:dyDescent="0.2">
      <c r="A7" s="170">
        <v>1</v>
      </c>
      <c r="B7" s="179" t="str">
        <f>B35</f>
        <v>Fabricación de equipo de computación, comunicación, medición y de otros equipos, componentes y accesorios electrónicos</v>
      </c>
      <c r="C7" s="180">
        <f>C35</f>
        <v>7690</v>
      </c>
      <c r="D7" s="181">
        <f t="shared" ref="D7:D27" si="0">C7/$C$33</f>
        <v>0.5369361820974724</v>
      </c>
    </row>
    <row r="8" spans="1:9" x14ac:dyDescent="0.2">
      <c r="A8" s="170">
        <v>2</v>
      </c>
      <c r="B8" s="179" t="str">
        <f t="shared" ref="B8:C23" si="1">B36</f>
        <v>Industria del plástico y del hule</v>
      </c>
      <c r="C8" s="180">
        <f t="shared" si="1"/>
        <v>1529</v>
      </c>
      <c r="D8" s="182">
        <f t="shared" si="0"/>
        <v>0.10675883256528418</v>
      </c>
    </row>
    <row r="9" spans="1:9" x14ac:dyDescent="0.2">
      <c r="A9" s="170">
        <v>3</v>
      </c>
      <c r="B9" s="179" t="str">
        <f t="shared" si="1"/>
        <v>Industria de las bebidas y el tabaco</v>
      </c>
      <c r="C9" s="180">
        <f t="shared" si="1"/>
        <v>1439</v>
      </c>
      <c r="D9" s="181">
        <f t="shared" si="0"/>
        <v>0.10047479402318112</v>
      </c>
    </row>
    <row r="10" spans="1:9" x14ac:dyDescent="0.2">
      <c r="A10" s="170">
        <v>4</v>
      </c>
      <c r="B10" s="179" t="str">
        <f t="shared" si="1"/>
        <v>Fabricación de equipo de transporte</v>
      </c>
      <c r="C10" s="180">
        <f t="shared" si="1"/>
        <v>1173</v>
      </c>
      <c r="D10" s="182">
        <f t="shared" si="0"/>
        <v>8.1901968998743191E-2</v>
      </c>
    </row>
    <row r="11" spans="1:9" x14ac:dyDescent="0.2">
      <c r="A11" s="170">
        <v>5</v>
      </c>
      <c r="B11" s="179" t="str">
        <f t="shared" si="1"/>
        <v>Industria alimentaria</v>
      </c>
      <c r="C11" s="180">
        <f t="shared" si="1"/>
        <v>613</v>
      </c>
      <c r="D11" s="181">
        <f t="shared" si="0"/>
        <v>4.2801284736768606E-2</v>
      </c>
    </row>
    <row r="12" spans="1:9" x14ac:dyDescent="0.2">
      <c r="A12" s="170">
        <v>6</v>
      </c>
      <c r="B12" s="179" t="str">
        <f t="shared" si="1"/>
        <v>Industria química</v>
      </c>
      <c r="C12" s="180">
        <f t="shared" si="1"/>
        <v>536</v>
      </c>
      <c r="D12" s="182">
        <f t="shared" si="0"/>
        <v>3.7424940650747106E-2</v>
      </c>
    </row>
    <row r="13" spans="1:9" x14ac:dyDescent="0.2">
      <c r="A13" s="170">
        <v>7</v>
      </c>
      <c r="B13" s="179" t="str">
        <f t="shared" si="1"/>
        <v>Agricultura</v>
      </c>
      <c r="C13" s="180">
        <f t="shared" si="1"/>
        <v>440</v>
      </c>
      <c r="D13" s="181">
        <f t="shared" si="0"/>
        <v>3.0721966205837174E-2</v>
      </c>
    </row>
    <row r="14" spans="1:9" x14ac:dyDescent="0.2">
      <c r="A14" s="170">
        <v>8</v>
      </c>
      <c r="B14" s="179" t="str">
        <f t="shared" si="1"/>
        <v>Fabricación de productos metálicos</v>
      </c>
      <c r="C14" s="180">
        <f t="shared" si="1"/>
        <v>234</v>
      </c>
      <c r="D14" s="182">
        <f t="shared" si="0"/>
        <v>1.6338500209467952E-2</v>
      </c>
    </row>
    <row r="15" spans="1:9" x14ac:dyDescent="0.2">
      <c r="A15" s="170">
        <v>9</v>
      </c>
      <c r="B15" s="179" t="str">
        <f t="shared" si="1"/>
        <v>Industrias metálicas básicas</v>
      </c>
      <c r="C15" s="180">
        <f t="shared" si="1"/>
        <v>140</v>
      </c>
      <c r="D15" s="181">
        <f t="shared" si="0"/>
        <v>9.7751710654936461E-3</v>
      </c>
    </row>
    <row r="16" spans="1:9" ht="25.5" x14ac:dyDescent="0.2">
      <c r="A16" s="170">
        <v>10</v>
      </c>
      <c r="B16" s="179" t="str">
        <f t="shared" si="1"/>
        <v>Fabricación de accesorios, aparatos eléctricos y equipo de generación de energía eléctrica</v>
      </c>
      <c r="C16" s="180">
        <f t="shared" si="1"/>
        <v>127</v>
      </c>
      <c r="D16" s="182">
        <f t="shared" si="0"/>
        <v>8.8674766094120928E-3</v>
      </c>
    </row>
    <row r="17" spans="1:4" x14ac:dyDescent="0.2">
      <c r="A17" s="170">
        <v>11</v>
      </c>
      <c r="B17" s="179" t="str">
        <f t="shared" si="1"/>
        <v>Fabricación de productos a base de minerales no metálicos</v>
      </c>
      <c r="C17" s="180">
        <f t="shared" si="1"/>
        <v>123</v>
      </c>
      <c r="D17" s="181">
        <f t="shared" si="0"/>
        <v>8.5881860075408458E-3</v>
      </c>
    </row>
    <row r="18" spans="1:4" x14ac:dyDescent="0.2">
      <c r="A18" s="170">
        <v>12</v>
      </c>
      <c r="B18" s="179" t="str">
        <f t="shared" si="1"/>
        <v>Industria del papel</v>
      </c>
      <c r="C18" s="180">
        <f t="shared" si="1"/>
        <v>66</v>
      </c>
      <c r="D18" s="182">
        <f t="shared" si="0"/>
        <v>4.608294930875576E-3</v>
      </c>
    </row>
    <row r="19" spans="1:4" x14ac:dyDescent="0.2">
      <c r="A19" s="170">
        <v>13</v>
      </c>
      <c r="B19" s="179" t="str">
        <f t="shared" si="1"/>
        <v>Otras industrias manufactureras</v>
      </c>
      <c r="C19" s="180">
        <f t="shared" si="1"/>
        <v>59</v>
      </c>
      <c r="D19" s="181">
        <f t="shared" si="0"/>
        <v>4.1195363776008942E-3</v>
      </c>
    </row>
    <row r="20" spans="1:4" x14ac:dyDescent="0.2">
      <c r="A20" s="170">
        <v>14</v>
      </c>
      <c r="B20" s="179" t="str">
        <f t="shared" si="1"/>
        <v>Fabricación de maquinaria y equipo</v>
      </c>
      <c r="C20" s="180">
        <f t="shared" si="1"/>
        <v>34</v>
      </c>
      <c r="D20" s="182">
        <f t="shared" si="0"/>
        <v>2.3739701159055998E-3</v>
      </c>
    </row>
    <row r="21" spans="1:4" ht="25.5" x14ac:dyDescent="0.2">
      <c r="A21" s="170">
        <v>15</v>
      </c>
      <c r="B21" s="179" t="str">
        <f t="shared" si="1"/>
        <v>Curtido y acabado de cuero y piel, y fabricación de productos de cuero, piel y materiales sucedáneos</v>
      </c>
      <c r="C21" s="180">
        <f t="shared" si="1"/>
        <v>28</v>
      </c>
      <c r="D21" s="181">
        <f t="shared" si="0"/>
        <v>1.9550342130987292E-3</v>
      </c>
    </row>
    <row r="22" spans="1:4" x14ac:dyDescent="0.2">
      <c r="A22" s="170">
        <v>16</v>
      </c>
      <c r="B22" s="179" t="str">
        <f t="shared" si="1"/>
        <v>Fabricación de productos textiles, excepto prendas de vestir</v>
      </c>
      <c r="C22" s="180">
        <f t="shared" si="1"/>
        <v>22</v>
      </c>
      <c r="D22" s="182">
        <f t="shared" si="0"/>
        <v>1.5360983102918587E-3</v>
      </c>
    </row>
    <row r="23" spans="1:4" x14ac:dyDescent="0.2">
      <c r="A23" s="170">
        <v>17</v>
      </c>
      <c r="B23" s="179" t="str">
        <f t="shared" si="1"/>
        <v>Impresión e industrias conexas</v>
      </c>
      <c r="C23" s="180">
        <f t="shared" si="1"/>
        <v>17</v>
      </c>
      <c r="D23" s="181">
        <f t="shared" si="0"/>
        <v>1.1869850579527999E-3</v>
      </c>
    </row>
    <row r="24" spans="1:4" x14ac:dyDescent="0.2">
      <c r="A24" s="170">
        <v>18</v>
      </c>
      <c r="B24" s="179" t="str">
        <f t="shared" ref="B24:C32" si="2">B52</f>
        <v>Fabricación de insumos textiles y acabado de textiles</v>
      </c>
      <c r="C24" s="180">
        <f t="shared" si="2"/>
        <v>14</v>
      </c>
      <c r="D24" s="182">
        <f t="shared" si="0"/>
        <v>9.7751710654936461E-4</v>
      </c>
    </row>
    <row r="25" spans="1:4" x14ac:dyDescent="0.2">
      <c r="A25" s="170">
        <v>19</v>
      </c>
      <c r="B25" s="179" t="str">
        <f t="shared" si="2"/>
        <v>Fabricación de muebles, colchones y persianas</v>
      </c>
      <c r="C25" s="180">
        <f t="shared" si="2"/>
        <v>13</v>
      </c>
      <c r="D25" s="181">
        <f t="shared" si="0"/>
        <v>9.0769445608155285E-4</v>
      </c>
    </row>
    <row r="26" spans="1:4" x14ac:dyDescent="0.2">
      <c r="A26" s="170">
        <v>20</v>
      </c>
      <c r="B26" s="179" t="str">
        <f t="shared" si="2"/>
        <v>Fabricación de productos derivados del petróleo y del carbón</v>
      </c>
      <c r="C26" s="180">
        <f t="shared" si="2"/>
        <v>12</v>
      </c>
      <c r="D26" s="182">
        <f t="shared" si="0"/>
        <v>8.378718056137411E-4</v>
      </c>
    </row>
    <row r="27" spans="1:4" x14ac:dyDescent="0.2">
      <c r="A27" s="170">
        <v>21</v>
      </c>
      <c r="B27" s="183" t="str">
        <f t="shared" si="2"/>
        <v>Subsectores no especificados</v>
      </c>
      <c r="C27" s="180">
        <f t="shared" si="2"/>
        <v>10</v>
      </c>
      <c r="D27" s="181">
        <f t="shared" si="0"/>
        <v>6.9822650467811758E-4</v>
      </c>
    </row>
    <row r="28" spans="1:4" x14ac:dyDescent="0.2">
      <c r="A28" s="170">
        <v>22</v>
      </c>
      <c r="B28" s="179" t="str">
        <f t="shared" si="2"/>
        <v>Minería de minerales metálicos y no metálicos, excepto petróleo y gas</v>
      </c>
      <c r="C28" s="180" t="str">
        <f t="shared" si="2"/>
        <v>C</v>
      </c>
      <c r="D28" s="530">
        <f>1-SUM(D7:D27)</f>
        <v>2.0946795140353025E-4</v>
      </c>
    </row>
    <row r="29" spans="1:4" x14ac:dyDescent="0.2">
      <c r="A29" s="170">
        <v>23</v>
      </c>
      <c r="B29" s="179" t="str">
        <f t="shared" si="2"/>
        <v>Fabricación de prendas de vestir</v>
      </c>
      <c r="C29" s="180" t="str">
        <f t="shared" si="2"/>
        <v>C</v>
      </c>
      <c r="D29" s="530"/>
    </row>
    <row r="30" spans="1:4" x14ac:dyDescent="0.2">
      <c r="A30" s="170">
        <v>24</v>
      </c>
      <c r="B30" s="179" t="str">
        <f t="shared" si="2"/>
        <v>Extracción de petróleo y gas</v>
      </c>
      <c r="C30" s="180" t="str">
        <f t="shared" si="2"/>
        <v>C</v>
      </c>
      <c r="D30" s="530"/>
    </row>
    <row r="31" spans="1:4" x14ac:dyDescent="0.2">
      <c r="A31" s="170">
        <v>25</v>
      </c>
      <c r="B31" s="179" t="str">
        <f t="shared" si="2"/>
        <v>Industria de la madera</v>
      </c>
      <c r="C31" s="180" t="str">
        <f t="shared" si="2"/>
        <v>C</v>
      </c>
      <c r="D31" s="530"/>
    </row>
    <row r="32" spans="1:4" x14ac:dyDescent="0.2">
      <c r="A32" s="170">
        <v>26</v>
      </c>
      <c r="B32" s="179" t="str">
        <f t="shared" si="2"/>
        <v>Cría y explotación de animales</v>
      </c>
      <c r="C32" s="180" t="str">
        <f t="shared" si="2"/>
        <v>C</v>
      </c>
      <c r="D32" s="530"/>
    </row>
    <row r="33" spans="2:12" x14ac:dyDescent="0.2">
      <c r="B33" s="184" t="s">
        <v>54</v>
      </c>
      <c r="C33" s="185">
        <v>14322</v>
      </c>
      <c r="D33" s="186">
        <f>C33/$C$33</f>
        <v>1</v>
      </c>
    </row>
    <row r="34" spans="2:12" x14ac:dyDescent="0.2">
      <c r="B34" s="30" t="s">
        <v>55</v>
      </c>
      <c r="C34" s="30" t="s">
        <v>1166</v>
      </c>
      <c r="D34" s="30" t="s">
        <v>1167</v>
      </c>
      <c r="G34" s="170" t="s">
        <v>55</v>
      </c>
      <c r="H34" s="170" t="s">
        <v>1193</v>
      </c>
      <c r="I34" s="170" t="s">
        <v>1194</v>
      </c>
      <c r="J34" s="170" t="s">
        <v>1195</v>
      </c>
      <c r="K34" s="170" t="s">
        <v>1196</v>
      </c>
    </row>
    <row r="35" spans="2:12" x14ac:dyDescent="0.2">
      <c r="B35" s="30" t="s">
        <v>1168</v>
      </c>
      <c r="C35" s="30">
        <v>7690</v>
      </c>
      <c r="D35" s="30">
        <v>2572</v>
      </c>
      <c r="G35" s="170" t="s">
        <v>1168</v>
      </c>
      <c r="H35" s="170">
        <v>2737998</v>
      </c>
      <c r="I35" s="170">
        <v>2379739</v>
      </c>
      <c r="J35" s="170">
        <v>2572456</v>
      </c>
      <c r="K35" s="170">
        <v>7690</v>
      </c>
      <c r="L35" s="170">
        <f t="shared" ref="L35:L53" si="3">K35</f>
        <v>7690</v>
      </c>
    </row>
    <row r="36" spans="2:12" x14ac:dyDescent="0.2">
      <c r="B36" s="30" t="s">
        <v>1170</v>
      </c>
      <c r="C36" s="30">
        <v>1529</v>
      </c>
      <c r="D36" s="30">
        <v>567</v>
      </c>
      <c r="G36" s="170" t="s">
        <v>1170</v>
      </c>
      <c r="H36" s="170">
        <v>498059</v>
      </c>
      <c r="I36" s="170">
        <v>491734</v>
      </c>
      <c r="J36" s="170">
        <v>539573</v>
      </c>
      <c r="K36" s="170">
        <v>1529</v>
      </c>
      <c r="L36" s="170">
        <f t="shared" si="3"/>
        <v>1529</v>
      </c>
    </row>
    <row r="37" spans="2:12" x14ac:dyDescent="0.2">
      <c r="B37" s="30" t="s">
        <v>1169</v>
      </c>
      <c r="C37" s="30">
        <v>1439</v>
      </c>
      <c r="D37" s="30">
        <v>540</v>
      </c>
      <c r="G37" s="170" t="s">
        <v>1169</v>
      </c>
      <c r="H37" s="170">
        <v>447594</v>
      </c>
      <c r="I37" s="170">
        <v>424175</v>
      </c>
      <c r="J37" s="170">
        <v>567335</v>
      </c>
      <c r="K37" s="170">
        <v>1439</v>
      </c>
      <c r="L37" s="170">
        <f t="shared" si="3"/>
        <v>1439</v>
      </c>
    </row>
    <row r="38" spans="2:12" x14ac:dyDescent="0.2">
      <c r="B38" s="30" t="s">
        <v>1171</v>
      </c>
      <c r="C38" s="30">
        <v>1173</v>
      </c>
      <c r="D38" s="30">
        <v>486</v>
      </c>
      <c r="E38" s="170">
        <v>8.0299408029061437E-5</v>
      </c>
      <c r="G38" s="170" t="s">
        <v>1171</v>
      </c>
      <c r="H38" s="170">
        <v>493908</v>
      </c>
      <c r="I38" s="170">
        <v>192861</v>
      </c>
      <c r="J38" s="170">
        <v>486495</v>
      </c>
      <c r="K38" s="170">
        <v>1173</v>
      </c>
      <c r="L38" s="170">
        <f t="shared" si="3"/>
        <v>1173</v>
      </c>
    </row>
    <row r="39" spans="2:12" x14ac:dyDescent="0.2">
      <c r="B39" s="30" t="s">
        <v>1172</v>
      </c>
      <c r="C39" s="30">
        <v>613</v>
      </c>
      <c r="D39" s="30">
        <v>213</v>
      </c>
      <c r="E39" s="170">
        <v>5.3664071244781983E-4</v>
      </c>
      <c r="G39" s="170" t="s">
        <v>1172</v>
      </c>
      <c r="H39" s="170">
        <v>168937</v>
      </c>
      <c r="I39" s="170">
        <v>230902</v>
      </c>
      <c r="J39" s="170">
        <v>212818</v>
      </c>
      <c r="K39" s="170">
        <v>613</v>
      </c>
      <c r="L39" s="170">
        <f t="shared" si="3"/>
        <v>613</v>
      </c>
    </row>
    <row r="40" spans="2:12" x14ac:dyDescent="0.2">
      <c r="B40" s="30" t="s">
        <v>1173</v>
      </c>
      <c r="C40" s="30">
        <v>536</v>
      </c>
      <c r="D40" s="30">
        <v>178</v>
      </c>
      <c r="E40" s="170">
        <v>5.6556701217010423E-4</v>
      </c>
      <c r="G40" s="170" t="s">
        <v>1173</v>
      </c>
      <c r="H40" s="170">
        <v>182150</v>
      </c>
      <c r="I40" s="170">
        <v>176398</v>
      </c>
      <c r="J40" s="170">
        <v>177648</v>
      </c>
      <c r="K40" s="170">
        <v>536</v>
      </c>
      <c r="L40" s="170">
        <f t="shared" si="3"/>
        <v>536</v>
      </c>
    </row>
    <row r="41" spans="2:12" x14ac:dyDescent="0.2">
      <c r="B41" s="30" t="s">
        <v>394</v>
      </c>
      <c r="C41" s="30">
        <v>440</v>
      </c>
      <c r="D41" s="30">
        <v>106</v>
      </c>
      <c r="E41" s="170">
        <v>8.2659794086399846E-4</v>
      </c>
      <c r="G41" s="170" t="s">
        <v>394</v>
      </c>
      <c r="H41" s="170">
        <v>200927</v>
      </c>
      <c r="I41" s="170">
        <v>132969</v>
      </c>
      <c r="J41" s="170">
        <v>105761</v>
      </c>
      <c r="K41" s="170">
        <v>440</v>
      </c>
      <c r="L41" s="170">
        <f t="shared" si="3"/>
        <v>440</v>
      </c>
    </row>
    <row r="42" spans="2:12" x14ac:dyDescent="0.2">
      <c r="B42" s="30" t="s">
        <v>1174</v>
      </c>
      <c r="C42" s="30">
        <v>234</v>
      </c>
      <c r="D42" s="30">
        <v>86</v>
      </c>
      <c r="E42" s="170">
        <v>8.31226148819564E-4</v>
      </c>
      <c r="G42" s="170" t="s">
        <v>1174</v>
      </c>
      <c r="H42" s="170">
        <v>72962</v>
      </c>
      <c r="I42" s="170">
        <v>74646</v>
      </c>
      <c r="J42" s="170">
        <v>86299</v>
      </c>
      <c r="K42" s="170">
        <v>234</v>
      </c>
      <c r="L42" s="170">
        <f t="shared" si="3"/>
        <v>234</v>
      </c>
    </row>
    <row r="43" spans="2:12" x14ac:dyDescent="0.2">
      <c r="B43" s="30" t="s">
        <v>1177</v>
      </c>
      <c r="C43" s="30">
        <v>140</v>
      </c>
      <c r="D43" s="30">
        <v>43</v>
      </c>
      <c r="E43" s="170">
        <v>8.6107809013296146E-4</v>
      </c>
      <c r="G43" s="170" t="s">
        <v>1177</v>
      </c>
      <c r="H43" s="170">
        <v>50425</v>
      </c>
      <c r="I43" s="170">
        <v>50407</v>
      </c>
      <c r="J43" s="170">
        <v>39031</v>
      </c>
      <c r="K43" s="170">
        <v>140</v>
      </c>
      <c r="L43" s="170">
        <f t="shared" si="3"/>
        <v>140</v>
      </c>
    </row>
    <row r="44" spans="2:12" x14ac:dyDescent="0.2">
      <c r="B44" s="30" t="s">
        <v>1176</v>
      </c>
      <c r="C44" s="30">
        <v>127</v>
      </c>
      <c r="D44" s="30">
        <v>40</v>
      </c>
      <c r="E44" s="170">
        <v>1.01288331107551E-3</v>
      </c>
      <c r="G44" s="170" t="s">
        <v>1176</v>
      </c>
      <c r="H44" s="170">
        <v>41031</v>
      </c>
      <c r="I44" s="170">
        <v>45335</v>
      </c>
      <c r="J44" s="170">
        <v>40370</v>
      </c>
      <c r="K44" s="170">
        <v>127</v>
      </c>
      <c r="L44" s="170">
        <f t="shared" si="3"/>
        <v>127</v>
      </c>
    </row>
    <row r="45" spans="2:12" x14ac:dyDescent="0.2">
      <c r="B45" s="30" t="s">
        <v>1175</v>
      </c>
      <c r="C45" s="30">
        <v>123</v>
      </c>
      <c r="D45" s="30">
        <v>39</v>
      </c>
      <c r="E45" s="170">
        <v>2.2502347079959464E-3</v>
      </c>
      <c r="G45" s="170" t="s">
        <v>1175</v>
      </c>
      <c r="H45" s="170">
        <v>39060</v>
      </c>
      <c r="I45" s="170">
        <v>40912</v>
      </c>
      <c r="J45" s="170">
        <v>42661</v>
      </c>
      <c r="K45" s="170">
        <v>123</v>
      </c>
      <c r="L45" s="170">
        <f t="shared" si="3"/>
        <v>123</v>
      </c>
    </row>
    <row r="46" spans="2:12" x14ac:dyDescent="0.2">
      <c r="B46" s="30" t="s">
        <v>1181</v>
      </c>
      <c r="C46" s="30">
        <v>66</v>
      </c>
      <c r="D46" s="30">
        <v>24</v>
      </c>
      <c r="E46" s="170">
        <v>2.430503407865223E-3</v>
      </c>
      <c r="G46" s="170" t="s">
        <v>1181</v>
      </c>
      <c r="H46" s="170">
        <v>32092</v>
      </c>
      <c r="I46" s="170">
        <v>24283</v>
      </c>
      <c r="J46" s="170">
        <v>10034</v>
      </c>
      <c r="K46" s="170">
        <v>66</v>
      </c>
      <c r="L46" s="170">
        <f t="shared" si="3"/>
        <v>66</v>
      </c>
    </row>
    <row r="47" spans="2:12" x14ac:dyDescent="0.2">
      <c r="B47" s="30" t="s">
        <v>1178</v>
      </c>
      <c r="C47" s="30">
        <v>59</v>
      </c>
      <c r="D47" s="30">
        <v>20</v>
      </c>
      <c r="E47" s="170">
        <v>3.7874939804370279E-3</v>
      </c>
      <c r="G47" s="170" t="s">
        <v>1178</v>
      </c>
      <c r="H47" s="170">
        <v>18673</v>
      </c>
      <c r="I47" s="170">
        <v>16367</v>
      </c>
      <c r="J47" s="170">
        <v>23929</v>
      </c>
      <c r="K47" s="170">
        <v>59</v>
      </c>
      <c r="L47" s="170">
        <f t="shared" si="3"/>
        <v>59</v>
      </c>
    </row>
    <row r="48" spans="2:12" x14ac:dyDescent="0.2">
      <c r="B48" s="30" t="s">
        <v>1180</v>
      </c>
      <c r="C48" s="30">
        <v>34</v>
      </c>
      <c r="D48" s="30">
        <v>16</v>
      </c>
      <c r="E48" s="170">
        <v>5.6193386892498531E-3</v>
      </c>
      <c r="G48" s="170" t="s">
        <v>1180</v>
      </c>
      <c r="H48" s="170">
        <v>8242</v>
      </c>
      <c r="I48" s="170">
        <v>10503</v>
      </c>
      <c r="J48" s="170">
        <v>15522</v>
      </c>
      <c r="K48" s="170">
        <v>34</v>
      </c>
      <c r="L48" s="170">
        <f t="shared" si="3"/>
        <v>34</v>
      </c>
    </row>
    <row r="49" spans="2:12" x14ac:dyDescent="0.2">
      <c r="B49" s="30" t="s">
        <v>1179</v>
      </c>
      <c r="C49" s="30">
        <v>28</v>
      </c>
      <c r="D49" s="30">
        <v>10</v>
      </c>
      <c r="E49" s="170">
        <v>9.4674621939047892E-3</v>
      </c>
      <c r="G49" s="170" t="s">
        <v>1179</v>
      </c>
      <c r="H49" s="170">
        <v>6139</v>
      </c>
      <c r="I49" s="170">
        <v>2444</v>
      </c>
      <c r="J49" s="170">
        <v>19690</v>
      </c>
      <c r="K49" s="170">
        <v>28</v>
      </c>
      <c r="L49" s="170">
        <f t="shared" si="3"/>
        <v>28</v>
      </c>
    </row>
    <row r="50" spans="2:12" x14ac:dyDescent="0.2">
      <c r="B50" s="30" t="s">
        <v>1183</v>
      </c>
      <c r="C50" s="30">
        <v>22</v>
      </c>
      <c r="D50" s="30">
        <v>6</v>
      </c>
      <c r="E50" s="170">
        <v>1.0490990383278099E-2</v>
      </c>
      <c r="G50" s="170" t="s">
        <v>1183</v>
      </c>
      <c r="H50" s="170">
        <v>7123</v>
      </c>
      <c r="I50" s="170">
        <v>9724</v>
      </c>
      <c r="J50" s="170">
        <v>5421</v>
      </c>
      <c r="K50" s="170">
        <v>22</v>
      </c>
      <c r="L50" s="170">
        <f t="shared" si="3"/>
        <v>22</v>
      </c>
    </row>
    <row r="51" spans="2:12" x14ac:dyDescent="0.2">
      <c r="B51" s="30" t="s">
        <v>1187</v>
      </c>
      <c r="C51" s="30">
        <v>17</v>
      </c>
      <c r="D51" s="30">
        <v>5</v>
      </c>
      <c r="E51" s="170">
        <v>1.166470392080951E-2</v>
      </c>
      <c r="G51" s="170" t="s">
        <v>1187</v>
      </c>
      <c r="H51" s="170">
        <v>10744</v>
      </c>
      <c r="I51" s="170">
        <v>3592</v>
      </c>
      <c r="J51" s="170">
        <v>2518</v>
      </c>
      <c r="K51" s="170">
        <v>17</v>
      </c>
      <c r="L51" s="170">
        <f t="shared" si="3"/>
        <v>17</v>
      </c>
    </row>
    <row r="52" spans="2:12" x14ac:dyDescent="0.2">
      <c r="B52" s="30" t="s">
        <v>1184</v>
      </c>
      <c r="C52" s="30">
        <v>14</v>
      </c>
      <c r="D52" s="30">
        <v>4</v>
      </c>
      <c r="E52" s="170">
        <v>1.727386055255712E-2</v>
      </c>
      <c r="G52" s="170" t="s">
        <v>1184</v>
      </c>
      <c r="H52" s="170">
        <v>5599</v>
      </c>
      <c r="I52" s="170">
        <v>4377</v>
      </c>
      <c r="J52" s="170">
        <v>4153</v>
      </c>
      <c r="K52" s="170">
        <v>14</v>
      </c>
      <c r="L52" s="170">
        <f t="shared" si="3"/>
        <v>14</v>
      </c>
    </row>
    <row r="53" spans="2:12" x14ac:dyDescent="0.2">
      <c r="B53" s="30" t="s">
        <v>1182</v>
      </c>
      <c r="C53" s="30">
        <v>13</v>
      </c>
      <c r="D53" s="30">
        <v>3</v>
      </c>
      <c r="E53" s="170">
        <v>3.0770409182179454E-2</v>
      </c>
      <c r="G53" s="170" t="s">
        <v>1182</v>
      </c>
      <c r="H53" s="170">
        <v>4629</v>
      </c>
      <c r="I53" s="170">
        <v>2319</v>
      </c>
      <c r="J53" s="170">
        <v>6279</v>
      </c>
      <c r="K53" s="170">
        <v>13</v>
      </c>
      <c r="L53" s="170">
        <f t="shared" si="3"/>
        <v>13</v>
      </c>
    </row>
    <row r="54" spans="2:12" x14ac:dyDescent="0.2">
      <c r="B54" s="30" t="s">
        <v>1185</v>
      </c>
      <c r="C54" s="30">
        <v>12</v>
      </c>
      <c r="D54" s="30">
        <v>3</v>
      </c>
      <c r="E54" s="170">
        <v>4.0820331347292162E-2</v>
      </c>
      <c r="G54" s="170" t="s">
        <v>1185</v>
      </c>
      <c r="H54" s="170">
        <v>4648</v>
      </c>
      <c r="I54" s="170">
        <v>3721</v>
      </c>
      <c r="J54" s="170">
        <v>3330</v>
      </c>
      <c r="K54" s="170">
        <v>12</v>
      </c>
      <c r="L54" s="170">
        <f>K54</f>
        <v>12</v>
      </c>
    </row>
    <row r="55" spans="2:12" x14ac:dyDescent="0.2">
      <c r="B55" s="30" t="s">
        <v>1186</v>
      </c>
      <c r="C55" s="30">
        <v>10</v>
      </c>
      <c r="D55" s="30">
        <v>3</v>
      </c>
      <c r="E55" s="170">
        <v>5.3433123667799266E-2</v>
      </c>
      <c r="G55" s="170" t="s">
        <v>1186</v>
      </c>
      <c r="H55" s="170">
        <v>3581</v>
      </c>
      <c r="I55" s="170">
        <v>3572</v>
      </c>
      <c r="J55" s="170">
        <v>2797</v>
      </c>
      <c r="K55" s="170">
        <v>10</v>
      </c>
      <c r="L55" s="170">
        <f>K55</f>
        <v>10</v>
      </c>
    </row>
    <row r="56" spans="2:12" x14ac:dyDescent="0.2">
      <c r="B56" s="30" t="s">
        <v>1191</v>
      </c>
      <c r="C56" s="30" t="s">
        <v>794</v>
      </c>
      <c r="D56" s="30">
        <v>1</v>
      </c>
      <c r="E56" s="170">
        <v>4.4630040725915907E-2</v>
      </c>
      <c r="G56" s="170" t="s">
        <v>1191</v>
      </c>
      <c r="H56" s="170">
        <v>742</v>
      </c>
      <c r="I56" s="170" t="e">
        <v>#NUM!</v>
      </c>
      <c r="J56" s="170" t="e">
        <v>#NUM!</v>
      </c>
      <c r="K56" s="170">
        <v>1</v>
      </c>
      <c r="L56" s="170" t="s">
        <v>794</v>
      </c>
    </row>
    <row r="57" spans="2:12" x14ac:dyDescent="0.2">
      <c r="B57" s="30" t="s">
        <v>1188</v>
      </c>
      <c r="C57" s="30" t="s">
        <v>794</v>
      </c>
      <c r="D57" s="30">
        <v>0</v>
      </c>
      <c r="E57" s="170">
        <v>9.8158505477599814E-2</v>
      </c>
      <c r="G57" s="170" t="s">
        <v>1188</v>
      </c>
      <c r="H57" s="170" t="e">
        <v>#NUM!</v>
      </c>
      <c r="I57" s="170">
        <v>347</v>
      </c>
      <c r="J57" s="170">
        <v>594</v>
      </c>
      <c r="K57" s="170">
        <v>1</v>
      </c>
      <c r="L57" s="170" t="s">
        <v>794</v>
      </c>
    </row>
    <row r="58" spans="2:12" x14ac:dyDescent="0.2">
      <c r="B58" s="170" t="s">
        <v>1190</v>
      </c>
      <c r="C58" s="170" t="s">
        <v>794</v>
      </c>
      <c r="E58" s="170">
        <v>0.11379236054110231</v>
      </c>
      <c r="G58" s="170" t="s">
        <v>1190</v>
      </c>
      <c r="K58" s="170">
        <v>0</v>
      </c>
      <c r="L58" s="170" t="s">
        <v>794</v>
      </c>
    </row>
    <row r="59" spans="2:12" x14ac:dyDescent="0.2">
      <c r="B59" s="170" t="s">
        <v>1192</v>
      </c>
      <c r="C59" s="170" t="s">
        <v>794</v>
      </c>
      <c r="D59" s="170" t="e">
        <v>#NUM!</v>
      </c>
      <c r="E59" s="170">
        <v>0.55069634859847449</v>
      </c>
      <c r="G59" s="170" t="s">
        <v>1192</v>
      </c>
      <c r="H59" s="170" t="e">
        <v>#NUM!</v>
      </c>
      <c r="I59" s="170" t="e">
        <v>#NUM!</v>
      </c>
      <c r="J59" s="170" t="e">
        <v>#NUM!</v>
      </c>
      <c r="K59" s="170">
        <v>0</v>
      </c>
      <c r="L59" s="170" t="s">
        <v>794</v>
      </c>
    </row>
    <row r="60" spans="2:12" x14ac:dyDescent="0.2">
      <c r="B60" s="170" t="s">
        <v>1189</v>
      </c>
      <c r="C60" s="170" t="s">
        <v>794</v>
      </c>
      <c r="D60" s="170" t="e">
        <v>#NUM!</v>
      </c>
      <c r="G60" s="170" t="s">
        <v>1189</v>
      </c>
      <c r="H60" s="170" t="e">
        <v>#NUM!</v>
      </c>
      <c r="I60" s="170" t="e">
        <v>#NUM!</v>
      </c>
      <c r="J60" s="170">
        <v>199</v>
      </c>
      <c r="K60" s="170">
        <v>0</v>
      </c>
      <c r="L60" s="170" t="s">
        <v>794</v>
      </c>
    </row>
  </sheetData>
  <autoFilter ref="G34:K34" xr:uid="{06BA35DF-1CC6-4CF4-B1C1-B2309F0B0B57}">
    <sortState ref="G35:K60">
      <sortCondition descending="1" ref="K34"/>
    </sortState>
  </autoFilter>
  <mergeCells count="2">
    <mergeCell ref="H1:I1"/>
    <mergeCell ref="D28:D32"/>
  </mergeCells>
  <hyperlinks>
    <hyperlink ref="H1:I1" location="Index!A1" display="Regresar al Índice" xr:uid="{FFB9E84A-DB19-4CDF-A754-6B028CB66A12}"/>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3CFC-F421-4CD3-8AC6-64D3AC208A67}">
  <sheetPr codeName="Hoja60"/>
  <dimension ref="A1:I41"/>
  <sheetViews>
    <sheetView topLeftCell="A19" zoomScale="96" zoomScaleNormal="96" workbookViewId="0">
      <selection activeCell="B3" sqref="B3"/>
    </sheetView>
  </sheetViews>
  <sheetFormatPr baseColWidth="10" defaultRowHeight="12.75" x14ac:dyDescent="0.2"/>
  <cols>
    <col min="1" max="16384" width="11.42578125" style="190"/>
  </cols>
  <sheetData>
    <row r="1" spans="1:9" ht="15" x14ac:dyDescent="0.25">
      <c r="A1" s="12" t="s">
        <v>947</v>
      </c>
      <c r="H1" s="525" t="s">
        <v>39</v>
      </c>
      <c r="I1" s="525"/>
    </row>
    <row r="2" spans="1:9" x14ac:dyDescent="0.2">
      <c r="A2" s="190" t="s">
        <v>56</v>
      </c>
    </row>
    <row r="6" spans="1:9" x14ac:dyDescent="0.2">
      <c r="A6" s="190" t="s">
        <v>154</v>
      </c>
      <c r="B6" s="190" t="s">
        <v>157</v>
      </c>
      <c r="C6" s="190" t="s">
        <v>160</v>
      </c>
      <c r="D6" s="190" t="s">
        <v>156</v>
      </c>
    </row>
    <row r="7" spans="1:9" x14ac:dyDescent="0.2">
      <c r="A7" s="190">
        <v>17</v>
      </c>
      <c r="B7" s="190" t="s">
        <v>18</v>
      </c>
      <c r="C7" s="292">
        <v>1.1353616612342465E-2</v>
      </c>
      <c r="D7" s="174">
        <f t="shared" ref="D7:D38" si="0">_xlfn.RANK.EQ(C7,$C$7:$C$38,0)</f>
        <v>32</v>
      </c>
    </row>
    <row r="8" spans="1:9" x14ac:dyDescent="0.2">
      <c r="A8" s="190">
        <v>6</v>
      </c>
      <c r="B8" s="190" t="s">
        <v>11</v>
      </c>
      <c r="C8" s="292">
        <v>1.5666888487498865E-2</v>
      </c>
      <c r="D8" s="174">
        <f t="shared" si="0"/>
        <v>31</v>
      </c>
    </row>
    <row r="9" spans="1:9" x14ac:dyDescent="0.2">
      <c r="A9" s="190">
        <v>19</v>
      </c>
      <c r="B9" s="190" t="s">
        <v>20</v>
      </c>
      <c r="C9" s="292">
        <v>1.69717015123938E-2</v>
      </c>
      <c r="D9" s="174">
        <f t="shared" si="0"/>
        <v>30</v>
      </c>
    </row>
    <row r="10" spans="1:9" x14ac:dyDescent="0.2">
      <c r="A10" s="190">
        <v>27</v>
      </c>
      <c r="B10" s="190" t="s">
        <v>28</v>
      </c>
      <c r="C10" s="292">
        <v>1.7490952955367955E-2</v>
      </c>
      <c r="D10" s="174">
        <f t="shared" si="0"/>
        <v>29</v>
      </c>
    </row>
    <row r="11" spans="1:9" x14ac:dyDescent="0.2">
      <c r="A11" s="190">
        <v>28</v>
      </c>
      <c r="B11" s="190" t="s">
        <v>29</v>
      </c>
      <c r="C11" s="292">
        <v>1.8829840432786238E-2</v>
      </c>
      <c r="D11" s="174">
        <f t="shared" si="0"/>
        <v>28</v>
      </c>
    </row>
    <row r="12" spans="1:9" x14ac:dyDescent="0.2">
      <c r="A12" s="190">
        <v>4</v>
      </c>
      <c r="B12" s="190" t="s">
        <v>6</v>
      </c>
      <c r="C12" s="292">
        <v>2.0845725162199624E-2</v>
      </c>
      <c r="D12" s="174">
        <f t="shared" si="0"/>
        <v>27</v>
      </c>
    </row>
    <row r="13" spans="1:9" x14ac:dyDescent="0.2">
      <c r="A13" s="190">
        <v>23</v>
      </c>
      <c r="B13" s="190" t="s">
        <v>24</v>
      </c>
      <c r="C13" s="292">
        <v>2.1311490429986257E-2</v>
      </c>
      <c r="D13" s="174">
        <f t="shared" si="0"/>
        <v>26</v>
      </c>
    </row>
    <row r="14" spans="1:9" x14ac:dyDescent="0.2">
      <c r="A14" s="190">
        <v>18</v>
      </c>
      <c r="B14" s="190" t="s">
        <v>19</v>
      </c>
      <c r="C14" s="292">
        <v>2.1807980293640394E-2</v>
      </c>
      <c r="D14" s="174">
        <f t="shared" si="0"/>
        <v>25</v>
      </c>
    </row>
    <row r="15" spans="1:9" x14ac:dyDescent="0.2">
      <c r="A15" s="190">
        <v>32</v>
      </c>
      <c r="B15" s="190" t="s">
        <v>33</v>
      </c>
      <c r="C15" s="292">
        <v>2.3914291180409331E-2</v>
      </c>
      <c r="D15" s="174">
        <f t="shared" si="0"/>
        <v>24</v>
      </c>
    </row>
    <row r="16" spans="1:9" x14ac:dyDescent="0.2">
      <c r="A16" s="190">
        <v>20</v>
      </c>
      <c r="B16" s="190" t="s">
        <v>21</v>
      </c>
      <c r="C16" s="292">
        <v>2.4303956252878844E-2</v>
      </c>
      <c r="D16" s="174">
        <f t="shared" si="0"/>
        <v>23</v>
      </c>
    </row>
    <row r="17" spans="1:4" x14ac:dyDescent="0.2">
      <c r="A17" s="190">
        <v>13</v>
      </c>
      <c r="B17" s="190" t="s">
        <v>16</v>
      </c>
      <c r="C17" s="292">
        <v>2.4734774644162183E-2</v>
      </c>
      <c r="D17" s="174">
        <f t="shared" si="0"/>
        <v>22</v>
      </c>
    </row>
    <row r="18" spans="1:4" x14ac:dyDescent="0.2">
      <c r="A18" s="190">
        <v>22</v>
      </c>
      <c r="B18" s="190" t="s">
        <v>23</v>
      </c>
      <c r="C18" s="292">
        <v>2.5370633975345891E-2</v>
      </c>
      <c r="D18" s="174">
        <f t="shared" si="0"/>
        <v>21</v>
      </c>
    </row>
    <row r="19" spans="1:4" x14ac:dyDescent="0.2">
      <c r="A19" s="190">
        <v>5</v>
      </c>
      <c r="B19" s="190" t="s">
        <v>10</v>
      </c>
      <c r="C19" s="292">
        <v>2.5417974270036225E-2</v>
      </c>
      <c r="D19" s="174">
        <f t="shared" si="0"/>
        <v>20</v>
      </c>
    </row>
    <row r="20" spans="1:4" x14ac:dyDescent="0.2">
      <c r="A20" s="190">
        <v>1</v>
      </c>
      <c r="B20" s="190" t="s">
        <v>3</v>
      </c>
      <c r="C20" s="292">
        <v>2.5956898067642342E-2</v>
      </c>
      <c r="D20" s="174">
        <f t="shared" si="0"/>
        <v>19</v>
      </c>
    </row>
    <row r="21" spans="1:4" x14ac:dyDescent="0.2">
      <c r="A21" s="190">
        <v>26</v>
      </c>
      <c r="B21" s="190" t="s">
        <v>27</v>
      </c>
      <c r="C21" s="292">
        <v>2.629410442729796E-2</v>
      </c>
      <c r="D21" s="174">
        <f t="shared" si="0"/>
        <v>18</v>
      </c>
    </row>
    <row r="22" spans="1:4" x14ac:dyDescent="0.2">
      <c r="A22" s="190">
        <v>16</v>
      </c>
      <c r="B22" s="190" t="s">
        <v>17</v>
      </c>
      <c r="C22" s="292">
        <v>2.7791699833918049E-2</v>
      </c>
      <c r="D22" s="174">
        <f t="shared" si="0"/>
        <v>17</v>
      </c>
    </row>
    <row r="23" spans="1:4" x14ac:dyDescent="0.2">
      <c r="A23" s="190">
        <v>31</v>
      </c>
      <c r="B23" s="190" t="s">
        <v>32</v>
      </c>
      <c r="C23" s="292">
        <v>2.7876468980595703E-2</v>
      </c>
      <c r="D23" s="174">
        <f t="shared" si="0"/>
        <v>16</v>
      </c>
    </row>
    <row r="24" spans="1:4" x14ac:dyDescent="0.2">
      <c r="A24" s="190">
        <v>11</v>
      </c>
      <c r="B24" s="190" t="s">
        <v>14</v>
      </c>
      <c r="C24" s="292">
        <v>2.8779894608836676E-2</v>
      </c>
      <c r="D24" s="174">
        <f t="shared" si="0"/>
        <v>15</v>
      </c>
    </row>
    <row r="25" spans="1:4" x14ac:dyDescent="0.2">
      <c r="A25" s="190">
        <v>30</v>
      </c>
      <c r="B25" s="190" t="s">
        <v>31</v>
      </c>
      <c r="C25" s="292">
        <v>3.0068538580588111E-2</v>
      </c>
      <c r="D25" s="174">
        <f t="shared" si="0"/>
        <v>14</v>
      </c>
    </row>
    <row r="26" spans="1:4" x14ac:dyDescent="0.2">
      <c r="A26" s="190">
        <v>3</v>
      </c>
      <c r="B26" s="190" t="s">
        <v>5</v>
      </c>
      <c r="C26" s="292">
        <v>3.0241953706130476E-2</v>
      </c>
      <c r="D26" s="174">
        <f t="shared" si="0"/>
        <v>13</v>
      </c>
    </row>
    <row r="27" spans="1:4" x14ac:dyDescent="0.2">
      <c r="A27" s="190">
        <v>15</v>
      </c>
      <c r="B27" s="190" t="s">
        <v>13</v>
      </c>
      <c r="C27" s="292">
        <v>3.0333500921736256E-2</v>
      </c>
      <c r="D27" s="174">
        <f t="shared" si="0"/>
        <v>12</v>
      </c>
    </row>
    <row r="28" spans="1:4" x14ac:dyDescent="0.2">
      <c r="A28" s="190">
        <v>9</v>
      </c>
      <c r="B28" s="190" t="s">
        <v>9</v>
      </c>
      <c r="C28" s="292">
        <v>3.090112218850849E-2</v>
      </c>
      <c r="D28" s="174">
        <f t="shared" si="0"/>
        <v>11</v>
      </c>
    </row>
    <row r="29" spans="1:4" x14ac:dyDescent="0.2">
      <c r="A29" s="190">
        <v>14</v>
      </c>
      <c r="B29" s="190" t="s">
        <v>0</v>
      </c>
      <c r="C29" s="292">
        <v>3.1051041065613072E-2</v>
      </c>
      <c r="D29" s="174">
        <f t="shared" si="0"/>
        <v>10</v>
      </c>
    </row>
    <row r="30" spans="1:4" x14ac:dyDescent="0.2">
      <c r="A30" s="190">
        <v>12</v>
      </c>
      <c r="B30" s="190" t="s">
        <v>15</v>
      </c>
      <c r="C30" s="292">
        <v>3.3676692234584804E-2</v>
      </c>
      <c r="D30" s="174">
        <f t="shared" si="0"/>
        <v>9</v>
      </c>
    </row>
    <row r="31" spans="1:4" x14ac:dyDescent="0.2">
      <c r="A31" s="190">
        <v>21</v>
      </c>
      <c r="B31" s="190" t="s">
        <v>22</v>
      </c>
      <c r="C31" s="292">
        <v>3.4343375596138204E-2</v>
      </c>
      <c r="D31" s="174">
        <f t="shared" si="0"/>
        <v>8</v>
      </c>
    </row>
    <row r="32" spans="1:4" x14ac:dyDescent="0.2">
      <c r="A32" s="190">
        <v>8</v>
      </c>
      <c r="B32" s="190" t="s">
        <v>8</v>
      </c>
      <c r="C32" s="292">
        <v>3.5315232397606922E-2</v>
      </c>
      <c r="D32" s="174">
        <f t="shared" si="0"/>
        <v>7</v>
      </c>
    </row>
    <row r="33" spans="1:4" x14ac:dyDescent="0.2">
      <c r="A33" s="190">
        <v>2</v>
      </c>
      <c r="B33" s="190" t="s">
        <v>4</v>
      </c>
      <c r="C33" s="292">
        <v>3.6678489834742312E-2</v>
      </c>
      <c r="D33" s="174">
        <f t="shared" si="0"/>
        <v>6</v>
      </c>
    </row>
    <row r="34" spans="1:4" x14ac:dyDescent="0.2">
      <c r="A34" s="190">
        <v>7</v>
      </c>
      <c r="B34" s="190" t="s">
        <v>7</v>
      </c>
      <c r="C34" s="292">
        <v>3.6845703125000018E-2</v>
      </c>
      <c r="D34" s="174">
        <f t="shared" si="0"/>
        <v>5</v>
      </c>
    </row>
    <row r="35" spans="1:4" x14ac:dyDescent="0.2">
      <c r="A35" s="190">
        <v>25</v>
      </c>
      <c r="B35" s="190" t="s">
        <v>26</v>
      </c>
      <c r="C35" s="292">
        <v>3.7369911016296165E-2</v>
      </c>
      <c r="D35" s="174">
        <f t="shared" si="0"/>
        <v>4</v>
      </c>
    </row>
    <row r="36" spans="1:4" x14ac:dyDescent="0.2">
      <c r="A36" s="190">
        <v>29</v>
      </c>
      <c r="B36" s="190" t="s">
        <v>30</v>
      </c>
      <c r="C36" s="292">
        <v>4.0052700922266204E-2</v>
      </c>
      <c r="D36" s="174">
        <f t="shared" si="0"/>
        <v>3</v>
      </c>
    </row>
    <row r="37" spans="1:4" x14ac:dyDescent="0.2">
      <c r="A37" s="190">
        <v>10</v>
      </c>
      <c r="B37" s="190" t="s">
        <v>12</v>
      </c>
      <c r="C37" s="292">
        <v>4.6297480496227061E-2</v>
      </c>
      <c r="D37" s="174">
        <f t="shared" si="0"/>
        <v>2</v>
      </c>
    </row>
    <row r="38" spans="1:4" x14ac:dyDescent="0.2">
      <c r="A38" s="190">
        <v>24</v>
      </c>
      <c r="B38" s="190" t="s">
        <v>25</v>
      </c>
      <c r="C38" s="292">
        <v>4.7056055526145446E-2</v>
      </c>
      <c r="D38" s="174">
        <f t="shared" si="0"/>
        <v>1</v>
      </c>
    </row>
    <row r="40" spans="1:4" x14ac:dyDescent="0.2">
      <c r="B40" s="190" t="s">
        <v>1</v>
      </c>
      <c r="C40" s="297">
        <v>1</v>
      </c>
      <c r="D40" s="298">
        <v>2.92E-2</v>
      </c>
    </row>
    <row r="41" spans="1:4" x14ac:dyDescent="0.2">
      <c r="C41" s="297">
        <v>0</v>
      </c>
      <c r="D41" s="298">
        <f>D40</f>
        <v>2.92E-2</v>
      </c>
    </row>
  </sheetData>
  <autoFilter ref="A6:D38" xr:uid="{00000000-0009-0000-0000-000005000000}">
    <sortState ref="A7:D38">
      <sortCondition ref="C6:C38"/>
    </sortState>
  </autoFilter>
  <mergeCells count="1">
    <mergeCell ref="H1:I1"/>
  </mergeCells>
  <hyperlinks>
    <hyperlink ref="H1:I1" location="Index!A1" display="Regresar al Índice" xr:uid="{143AAEC0-56D2-4890-AC97-AED573BEC21E}"/>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88D3B-75E4-44F5-AB82-CF11AB111C2A}">
  <sheetPr codeName="Hoja61"/>
  <dimension ref="A1:I41"/>
  <sheetViews>
    <sheetView topLeftCell="A28" workbookViewId="0">
      <selection activeCell="B3" sqref="B3"/>
    </sheetView>
  </sheetViews>
  <sheetFormatPr baseColWidth="10" defaultRowHeight="12.75" x14ac:dyDescent="0.2"/>
  <cols>
    <col min="1" max="16384" width="11.42578125" style="190"/>
  </cols>
  <sheetData>
    <row r="1" spans="1:9" ht="15" x14ac:dyDescent="0.25">
      <c r="A1" s="12" t="s">
        <v>948</v>
      </c>
      <c r="H1" s="525" t="s">
        <v>39</v>
      </c>
      <c r="I1" s="525"/>
    </row>
    <row r="2" spans="1:9" x14ac:dyDescent="0.2">
      <c r="A2" s="190" t="s">
        <v>56</v>
      </c>
    </row>
    <row r="6" spans="1:9" x14ac:dyDescent="0.2">
      <c r="A6" s="190" t="s">
        <v>154</v>
      </c>
      <c r="B6" s="190" t="s">
        <v>157</v>
      </c>
      <c r="C6" s="190" t="s">
        <v>161</v>
      </c>
      <c r="D6" s="190" t="s">
        <v>156</v>
      </c>
    </row>
    <row r="7" spans="1:9" x14ac:dyDescent="0.2">
      <c r="A7" s="190">
        <v>19</v>
      </c>
      <c r="B7" s="190" t="s">
        <v>20</v>
      </c>
      <c r="C7" s="292">
        <v>9.3731052511256685E-3</v>
      </c>
      <c r="D7" s="174">
        <f t="shared" ref="D7:D38" si="0">_xlfn.RANK.EQ(C7,$C$7:$C$38,0)</f>
        <v>32</v>
      </c>
    </row>
    <row r="8" spans="1:9" x14ac:dyDescent="0.2">
      <c r="A8" s="190">
        <v>9</v>
      </c>
      <c r="B8" s="190" t="s">
        <v>9</v>
      </c>
      <c r="C8" s="292">
        <v>1.758241758241752E-2</v>
      </c>
      <c r="D8" s="174">
        <f t="shared" si="0"/>
        <v>31</v>
      </c>
    </row>
    <row r="9" spans="1:9" x14ac:dyDescent="0.2">
      <c r="A9" s="190">
        <v>14</v>
      </c>
      <c r="B9" s="190" t="s">
        <v>0</v>
      </c>
      <c r="C9" s="292">
        <v>1.9134048768735035E-2</v>
      </c>
      <c r="D9" s="174">
        <f t="shared" si="0"/>
        <v>30</v>
      </c>
    </row>
    <row r="10" spans="1:9" x14ac:dyDescent="0.2">
      <c r="A10" s="190">
        <v>16</v>
      </c>
      <c r="B10" s="190" t="s">
        <v>17</v>
      </c>
      <c r="C10" s="292">
        <v>2.031055107592894E-2</v>
      </c>
      <c r="D10" s="174">
        <f t="shared" si="0"/>
        <v>29</v>
      </c>
    </row>
    <row r="11" spans="1:9" x14ac:dyDescent="0.2">
      <c r="A11" s="190">
        <v>28</v>
      </c>
      <c r="B11" s="190" t="s">
        <v>29</v>
      </c>
      <c r="C11" s="292">
        <v>2.0614768760696567E-2</v>
      </c>
      <c r="D11" s="174">
        <f t="shared" si="0"/>
        <v>28</v>
      </c>
    </row>
    <row r="12" spans="1:9" x14ac:dyDescent="0.2">
      <c r="A12" s="190">
        <v>25</v>
      </c>
      <c r="B12" s="190" t="s">
        <v>26</v>
      </c>
      <c r="C12" s="292">
        <v>2.2656943997032331E-2</v>
      </c>
      <c r="D12" s="174">
        <f t="shared" si="0"/>
        <v>27</v>
      </c>
    </row>
    <row r="13" spans="1:9" x14ac:dyDescent="0.2">
      <c r="A13" s="190">
        <v>23</v>
      </c>
      <c r="B13" s="190" t="s">
        <v>24</v>
      </c>
      <c r="C13" s="292">
        <v>2.7045979138463183E-2</v>
      </c>
      <c r="D13" s="174">
        <f t="shared" si="0"/>
        <v>26</v>
      </c>
    </row>
    <row r="14" spans="1:9" x14ac:dyDescent="0.2">
      <c r="A14" s="190">
        <v>17</v>
      </c>
      <c r="B14" s="190" t="s">
        <v>18</v>
      </c>
      <c r="C14" s="292">
        <v>2.8875161614710487E-2</v>
      </c>
      <c r="D14" s="174">
        <f t="shared" si="0"/>
        <v>25</v>
      </c>
    </row>
    <row r="15" spans="1:9" x14ac:dyDescent="0.2">
      <c r="A15" s="190">
        <v>21</v>
      </c>
      <c r="B15" s="190" t="s">
        <v>22</v>
      </c>
      <c r="C15" s="292">
        <v>3.5025206793597885E-2</v>
      </c>
      <c r="D15" s="174">
        <f t="shared" si="0"/>
        <v>24</v>
      </c>
    </row>
    <row r="16" spans="1:9" x14ac:dyDescent="0.2">
      <c r="A16" s="190">
        <v>15</v>
      </c>
      <c r="B16" s="190" t="s">
        <v>13</v>
      </c>
      <c r="C16" s="292">
        <v>3.5785542287090077E-2</v>
      </c>
      <c r="D16" s="174">
        <f t="shared" si="0"/>
        <v>23</v>
      </c>
    </row>
    <row r="17" spans="1:4" x14ac:dyDescent="0.2">
      <c r="A17" s="190">
        <v>10</v>
      </c>
      <c r="B17" s="190" t="s">
        <v>12</v>
      </c>
      <c r="C17" s="292">
        <v>3.6084346562667236E-2</v>
      </c>
      <c r="D17" s="174">
        <f t="shared" si="0"/>
        <v>22</v>
      </c>
    </row>
    <row r="18" spans="1:4" x14ac:dyDescent="0.2">
      <c r="A18" s="190">
        <v>6</v>
      </c>
      <c r="B18" s="190" t="s">
        <v>11</v>
      </c>
      <c r="C18" s="292">
        <v>3.68933401505811E-2</v>
      </c>
      <c r="D18" s="174">
        <f t="shared" si="0"/>
        <v>21</v>
      </c>
    </row>
    <row r="19" spans="1:4" x14ac:dyDescent="0.2">
      <c r="A19" s="190">
        <v>1</v>
      </c>
      <c r="B19" s="190" t="s">
        <v>3</v>
      </c>
      <c r="C19" s="292">
        <v>3.8755882150681265E-2</v>
      </c>
      <c r="D19" s="174">
        <f t="shared" si="0"/>
        <v>20</v>
      </c>
    </row>
    <row r="20" spans="1:4" x14ac:dyDescent="0.2">
      <c r="A20" s="190">
        <v>3</v>
      </c>
      <c r="B20" s="190" t="s">
        <v>5</v>
      </c>
      <c r="C20" s="292">
        <v>3.9702470184953542E-2</v>
      </c>
      <c r="D20" s="174">
        <f t="shared" si="0"/>
        <v>19</v>
      </c>
    </row>
    <row r="21" spans="1:4" x14ac:dyDescent="0.2">
      <c r="A21" s="190">
        <v>18</v>
      </c>
      <c r="B21" s="190" t="s">
        <v>19</v>
      </c>
      <c r="C21" s="292">
        <v>4.0058426876363074E-2</v>
      </c>
      <c r="D21" s="174">
        <f t="shared" si="0"/>
        <v>18</v>
      </c>
    </row>
    <row r="22" spans="1:4" x14ac:dyDescent="0.2">
      <c r="A22" s="190">
        <v>22</v>
      </c>
      <c r="B22" s="190" t="s">
        <v>23</v>
      </c>
      <c r="C22" s="292">
        <v>4.0501788677146155E-2</v>
      </c>
      <c r="D22" s="174">
        <f t="shared" si="0"/>
        <v>17</v>
      </c>
    </row>
    <row r="23" spans="1:4" x14ac:dyDescent="0.2">
      <c r="A23" s="190">
        <v>4</v>
      </c>
      <c r="B23" s="190" t="s">
        <v>6</v>
      </c>
      <c r="C23" s="292">
        <v>4.1042793900639474E-2</v>
      </c>
      <c r="D23" s="174">
        <f t="shared" si="0"/>
        <v>16</v>
      </c>
    </row>
    <row r="24" spans="1:4" x14ac:dyDescent="0.2">
      <c r="A24" s="190">
        <v>20</v>
      </c>
      <c r="B24" s="190" t="s">
        <v>21</v>
      </c>
      <c r="C24" s="292">
        <v>4.2622324159021341E-2</v>
      </c>
      <c r="D24" s="174">
        <f t="shared" si="0"/>
        <v>15</v>
      </c>
    </row>
    <row r="25" spans="1:4" x14ac:dyDescent="0.2">
      <c r="A25" s="190">
        <v>29</v>
      </c>
      <c r="B25" s="190" t="s">
        <v>30</v>
      </c>
      <c r="C25" s="292">
        <v>4.4367280218983174E-2</v>
      </c>
      <c r="D25" s="174">
        <f t="shared" si="0"/>
        <v>14</v>
      </c>
    </row>
    <row r="26" spans="1:4" x14ac:dyDescent="0.2">
      <c r="A26" s="190">
        <v>26</v>
      </c>
      <c r="B26" s="190" t="s">
        <v>27</v>
      </c>
      <c r="C26" s="292">
        <v>4.6509028462265345E-2</v>
      </c>
      <c r="D26" s="174">
        <f t="shared" si="0"/>
        <v>13</v>
      </c>
    </row>
    <row r="27" spans="1:4" x14ac:dyDescent="0.2">
      <c r="A27" s="190">
        <v>8</v>
      </c>
      <c r="B27" s="190" t="s">
        <v>8</v>
      </c>
      <c r="C27" s="292">
        <v>4.7566105769230704E-2</v>
      </c>
      <c r="D27" s="174">
        <f t="shared" si="0"/>
        <v>12</v>
      </c>
    </row>
    <row r="28" spans="1:4" x14ac:dyDescent="0.2">
      <c r="A28" s="190">
        <v>30</v>
      </c>
      <c r="B28" s="218" t="s">
        <v>31</v>
      </c>
      <c r="C28" s="292">
        <v>4.7858449319731156E-2</v>
      </c>
      <c r="D28" s="174">
        <f t="shared" si="0"/>
        <v>11</v>
      </c>
    </row>
    <row r="29" spans="1:4" x14ac:dyDescent="0.2">
      <c r="A29" s="190">
        <v>12</v>
      </c>
      <c r="B29" s="190" t="s">
        <v>15</v>
      </c>
      <c r="C29" s="292">
        <v>4.9385842725085505E-2</v>
      </c>
      <c r="D29" s="174">
        <f t="shared" si="0"/>
        <v>10</v>
      </c>
    </row>
    <row r="30" spans="1:4" x14ac:dyDescent="0.2">
      <c r="A30" s="190">
        <v>32</v>
      </c>
      <c r="B30" s="190" t="s">
        <v>33</v>
      </c>
      <c r="C30" s="292">
        <v>5.0006700744740007E-2</v>
      </c>
      <c r="D30" s="174">
        <f t="shared" si="0"/>
        <v>9</v>
      </c>
    </row>
    <row r="31" spans="1:4" x14ac:dyDescent="0.2">
      <c r="A31" s="190">
        <v>13</v>
      </c>
      <c r="B31" s="190" t="s">
        <v>16</v>
      </c>
      <c r="C31" s="292">
        <v>5.2219765266201756E-2</v>
      </c>
      <c r="D31" s="174">
        <f t="shared" si="0"/>
        <v>8</v>
      </c>
    </row>
    <row r="32" spans="1:4" x14ac:dyDescent="0.2">
      <c r="A32" s="190">
        <v>5</v>
      </c>
      <c r="B32" s="190" t="s">
        <v>10</v>
      </c>
      <c r="C32" s="292">
        <v>5.3437702547739052E-2</v>
      </c>
      <c r="D32" s="174">
        <f t="shared" si="0"/>
        <v>7</v>
      </c>
    </row>
    <row r="33" spans="1:4" x14ac:dyDescent="0.2">
      <c r="A33" s="190">
        <v>11</v>
      </c>
      <c r="B33" s="190" t="s">
        <v>14</v>
      </c>
      <c r="C33" s="292">
        <v>5.9083938247622925E-2</v>
      </c>
      <c r="D33" s="174">
        <f t="shared" si="0"/>
        <v>6</v>
      </c>
    </row>
    <row r="34" spans="1:4" x14ac:dyDescent="0.2">
      <c r="A34" s="190">
        <v>2</v>
      </c>
      <c r="B34" s="190" t="s">
        <v>4</v>
      </c>
      <c r="C34" s="292">
        <v>6.1071046479375557E-2</v>
      </c>
      <c r="D34" s="174">
        <f t="shared" si="0"/>
        <v>5</v>
      </c>
    </row>
    <row r="35" spans="1:4" x14ac:dyDescent="0.2">
      <c r="A35" s="190">
        <v>24</v>
      </c>
      <c r="B35" s="190" t="s">
        <v>25</v>
      </c>
      <c r="C35" s="292">
        <v>6.1443021174767187E-2</v>
      </c>
      <c r="D35" s="174">
        <f t="shared" si="0"/>
        <v>4</v>
      </c>
    </row>
    <row r="36" spans="1:4" x14ac:dyDescent="0.2">
      <c r="A36" s="190">
        <v>7</v>
      </c>
      <c r="B36" s="190" t="s">
        <v>7</v>
      </c>
      <c r="C36" s="292">
        <v>7.1335749948703953E-2</v>
      </c>
      <c r="D36" s="174">
        <f t="shared" si="0"/>
        <v>3</v>
      </c>
    </row>
    <row r="37" spans="1:4" x14ac:dyDescent="0.2">
      <c r="A37" s="190">
        <v>31</v>
      </c>
      <c r="B37" s="190" t="s">
        <v>32</v>
      </c>
      <c r="C37" s="292">
        <v>7.1874483214817264E-2</v>
      </c>
      <c r="D37" s="174">
        <f t="shared" si="0"/>
        <v>2</v>
      </c>
    </row>
    <row r="38" spans="1:4" x14ac:dyDescent="0.2">
      <c r="A38" s="190">
        <v>27</v>
      </c>
      <c r="B38" s="190" t="s">
        <v>28</v>
      </c>
      <c r="C38" s="292">
        <v>7.4144410682872142E-2</v>
      </c>
      <c r="D38" s="174">
        <f t="shared" si="0"/>
        <v>1</v>
      </c>
    </row>
    <row r="40" spans="1:4" x14ac:dyDescent="0.2">
      <c r="B40" s="190" t="s">
        <v>1</v>
      </c>
      <c r="C40" s="297">
        <v>1</v>
      </c>
      <c r="D40" s="298">
        <v>3.6799999999999999E-2</v>
      </c>
    </row>
    <row r="41" spans="1:4" x14ac:dyDescent="0.2">
      <c r="C41" s="297">
        <v>0</v>
      </c>
      <c r="D41" s="298">
        <f>D40</f>
        <v>3.6799999999999999E-2</v>
      </c>
    </row>
  </sheetData>
  <autoFilter ref="A6:D38" xr:uid="{00000000-0009-0000-0000-000006000000}">
    <sortState ref="A7:D38">
      <sortCondition ref="C6:C38"/>
    </sortState>
  </autoFilter>
  <mergeCells count="1">
    <mergeCell ref="H1:I1"/>
  </mergeCells>
  <hyperlinks>
    <hyperlink ref="H1:I1" location="Index!A1" display="Regresar al Índice" xr:uid="{AEA3FEAD-51D9-4EE1-8856-A1B186681560}"/>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36DCD-2D12-4B8F-A7A3-80FBAB549EC1}">
  <sheetPr codeName="Hoja62"/>
  <dimension ref="A1:I41"/>
  <sheetViews>
    <sheetView topLeftCell="A10" workbookViewId="0">
      <selection activeCell="B3" sqref="B3"/>
    </sheetView>
  </sheetViews>
  <sheetFormatPr baseColWidth="10" defaultRowHeight="12.75" x14ac:dyDescent="0.2"/>
  <cols>
    <col min="1" max="16384" width="11.42578125" style="190"/>
  </cols>
  <sheetData>
    <row r="1" spans="1:9" ht="15" x14ac:dyDescent="0.25">
      <c r="A1" s="12" t="s">
        <v>949</v>
      </c>
      <c r="H1" s="525" t="s">
        <v>39</v>
      </c>
      <c r="I1" s="525"/>
    </row>
    <row r="2" spans="1:9" x14ac:dyDescent="0.2">
      <c r="A2" s="190" t="s">
        <v>56</v>
      </c>
    </row>
    <row r="6" spans="1:9" x14ac:dyDescent="0.2">
      <c r="A6" s="190" t="s">
        <v>154</v>
      </c>
      <c r="B6" s="190" t="s">
        <v>157</v>
      </c>
      <c r="C6" s="190" t="s">
        <v>162</v>
      </c>
      <c r="D6" s="190" t="s">
        <v>156</v>
      </c>
    </row>
    <row r="7" spans="1:9" x14ac:dyDescent="0.2">
      <c r="A7" s="190">
        <v>19</v>
      </c>
      <c r="B7" s="190" t="s">
        <v>20</v>
      </c>
      <c r="C7" s="292">
        <v>1.5078929498330229E-2</v>
      </c>
      <c r="D7" s="174">
        <f t="shared" ref="D7:D38" si="0">_xlfn.RANK.EQ(C7,$C$7:$C$38,0)</f>
        <v>32</v>
      </c>
    </row>
    <row r="8" spans="1:9" x14ac:dyDescent="0.2">
      <c r="A8" s="190">
        <v>4</v>
      </c>
      <c r="B8" s="190" t="s">
        <v>6</v>
      </c>
      <c r="C8" s="292">
        <v>1.758444723713759E-2</v>
      </c>
      <c r="D8" s="174">
        <f t="shared" si="0"/>
        <v>31</v>
      </c>
    </row>
    <row r="9" spans="1:9" x14ac:dyDescent="0.2">
      <c r="A9" s="190">
        <v>29</v>
      </c>
      <c r="B9" s="190" t="s">
        <v>30</v>
      </c>
      <c r="C9" s="292">
        <v>2.3746421109649418E-2</v>
      </c>
      <c r="D9" s="174">
        <f t="shared" si="0"/>
        <v>30</v>
      </c>
    </row>
    <row r="10" spans="1:9" x14ac:dyDescent="0.2">
      <c r="A10" s="190">
        <v>18</v>
      </c>
      <c r="B10" s="190" t="s">
        <v>19</v>
      </c>
      <c r="C10" s="292">
        <v>2.7852390992500142E-2</v>
      </c>
      <c r="D10" s="174">
        <f t="shared" si="0"/>
        <v>29</v>
      </c>
    </row>
    <row r="11" spans="1:9" x14ac:dyDescent="0.2">
      <c r="A11" s="190">
        <v>6</v>
      </c>
      <c r="B11" s="190" t="s">
        <v>11</v>
      </c>
      <c r="C11" s="292">
        <v>3.0654398648014336E-2</v>
      </c>
      <c r="D11" s="174">
        <f t="shared" si="0"/>
        <v>28</v>
      </c>
    </row>
    <row r="12" spans="1:9" x14ac:dyDescent="0.2">
      <c r="A12" s="190">
        <v>26</v>
      </c>
      <c r="B12" s="218" t="s">
        <v>27</v>
      </c>
      <c r="C12" s="292">
        <v>3.1680453974674894E-2</v>
      </c>
      <c r="D12" s="174">
        <f t="shared" si="0"/>
        <v>27</v>
      </c>
    </row>
    <row r="13" spans="1:9" x14ac:dyDescent="0.2">
      <c r="A13" s="190">
        <v>14</v>
      </c>
      <c r="B13" s="190" t="s">
        <v>0</v>
      </c>
      <c r="C13" s="292">
        <v>3.5614041833281984E-2</v>
      </c>
      <c r="D13" s="174">
        <f t="shared" si="0"/>
        <v>26</v>
      </c>
    </row>
    <row r="14" spans="1:9" x14ac:dyDescent="0.2">
      <c r="A14" s="190">
        <v>21</v>
      </c>
      <c r="B14" s="190" t="s">
        <v>22</v>
      </c>
      <c r="C14" s="292">
        <v>3.6680378367107025E-2</v>
      </c>
      <c r="D14" s="174">
        <f t="shared" si="0"/>
        <v>25</v>
      </c>
    </row>
    <row r="15" spans="1:9" x14ac:dyDescent="0.2">
      <c r="A15" s="190">
        <v>25</v>
      </c>
      <c r="B15" s="190" t="s">
        <v>26</v>
      </c>
      <c r="C15" s="292">
        <v>3.8952036388153033E-2</v>
      </c>
      <c r="D15" s="174">
        <f t="shared" si="0"/>
        <v>24</v>
      </c>
    </row>
    <row r="16" spans="1:9" x14ac:dyDescent="0.2">
      <c r="A16" s="190">
        <v>1</v>
      </c>
      <c r="B16" s="190" t="s">
        <v>3</v>
      </c>
      <c r="C16" s="292">
        <v>3.8979044925000927E-2</v>
      </c>
      <c r="D16" s="174">
        <f t="shared" si="0"/>
        <v>23</v>
      </c>
    </row>
    <row r="17" spans="1:4" x14ac:dyDescent="0.2">
      <c r="A17" s="190">
        <v>16</v>
      </c>
      <c r="B17" s="190" t="s">
        <v>17</v>
      </c>
      <c r="C17" s="292">
        <v>4.2280311876153664E-2</v>
      </c>
      <c r="D17" s="174">
        <f t="shared" si="0"/>
        <v>22</v>
      </c>
    </row>
    <row r="18" spans="1:4" x14ac:dyDescent="0.2">
      <c r="A18" s="190">
        <v>9</v>
      </c>
      <c r="B18" s="190" t="s">
        <v>9</v>
      </c>
      <c r="C18" s="292">
        <v>4.2848218680195282E-2</v>
      </c>
      <c r="D18" s="174">
        <f t="shared" si="0"/>
        <v>21</v>
      </c>
    </row>
    <row r="19" spans="1:4" x14ac:dyDescent="0.2">
      <c r="A19" s="190">
        <v>28</v>
      </c>
      <c r="B19" s="190" t="s">
        <v>29</v>
      </c>
      <c r="C19" s="292">
        <v>4.2974085642509818E-2</v>
      </c>
      <c r="D19" s="174">
        <f t="shared" si="0"/>
        <v>20</v>
      </c>
    </row>
    <row r="20" spans="1:4" x14ac:dyDescent="0.2">
      <c r="A20" s="190">
        <v>31</v>
      </c>
      <c r="B20" s="190" t="s">
        <v>32</v>
      </c>
      <c r="C20" s="292">
        <v>4.3317170915208703E-2</v>
      </c>
      <c r="D20" s="174">
        <f t="shared" si="0"/>
        <v>19</v>
      </c>
    </row>
    <row r="21" spans="1:4" x14ac:dyDescent="0.2">
      <c r="A21" s="190">
        <v>30</v>
      </c>
      <c r="B21" s="190" t="s">
        <v>31</v>
      </c>
      <c r="C21" s="292">
        <v>4.3584980761576242E-2</v>
      </c>
      <c r="D21" s="174">
        <f t="shared" si="0"/>
        <v>18</v>
      </c>
    </row>
    <row r="22" spans="1:4" x14ac:dyDescent="0.2">
      <c r="A22" s="190">
        <v>11</v>
      </c>
      <c r="B22" s="190" t="s">
        <v>14</v>
      </c>
      <c r="C22" s="292">
        <v>4.4231901677336039E-2</v>
      </c>
      <c r="D22" s="174">
        <f t="shared" si="0"/>
        <v>17</v>
      </c>
    </row>
    <row r="23" spans="1:4" x14ac:dyDescent="0.2">
      <c r="A23" s="190">
        <v>10</v>
      </c>
      <c r="B23" s="190" t="s">
        <v>12</v>
      </c>
      <c r="C23" s="292">
        <v>4.5064213880884774E-2</v>
      </c>
      <c r="D23" s="174">
        <f t="shared" si="0"/>
        <v>16</v>
      </c>
    </row>
    <row r="24" spans="1:4" x14ac:dyDescent="0.2">
      <c r="A24" s="190">
        <v>32</v>
      </c>
      <c r="B24" s="190" t="s">
        <v>33</v>
      </c>
      <c r="C24" s="292">
        <v>4.5417542265386857E-2</v>
      </c>
      <c r="D24" s="174">
        <f t="shared" si="0"/>
        <v>15</v>
      </c>
    </row>
    <row r="25" spans="1:4" x14ac:dyDescent="0.2">
      <c r="A25" s="190">
        <v>8</v>
      </c>
      <c r="B25" s="190" t="s">
        <v>8</v>
      </c>
      <c r="C25" s="292">
        <v>4.5737443913735687E-2</v>
      </c>
      <c r="D25" s="174">
        <f t="shared" si="0"/>
        <v>14</v>
      </c>
    </row>
    <row r="26" spans="1:4" x14ac:dyDescent="0.2">
      <c r="A26" s="190">
        <v>17</v>
      </c>
      <c r="B26" s="190" t="s">
        <v>18</v>
      </c>
      <c r="C26" s="292">
        <v>4.6196655214514992E-2</v>
      </c>
      <c r="D26" s="174">
        <f t="shared" si="0"/>
        <v>13</v>
      </c>
    </row>
    <row r="27" spans="1:4" x14ac:dyDescent="0.2">
      <c r="A27" s="190">
        <v>23</v>
      </c>
      <c r="B27" s="190" t="s">
        <v>24</v>
      </c>
      <c r="C27" s="292">
        <v>4.7711540841878675E-2</v>
      </c>
      <c r="D27" s="174">
        <f t="shared" si="0"/>
        <v>12</v>
      </c>
    </row>
    <row r="28" spans="1:4" x14ac:dyDescent="0.2">
      <c r="A28" s="190">
        <v>20</v>
      </c>
      <c r="B28" s="190" t="s">
        <v>21</v>
      </c>
      <c r="C28" s="292">
        <v>4.8568036095939293E-2</v>
      </c>
      <c r="D28" s="174">
        <f t="shared" si="0"/>
        <v>11</v>
      </c>
    </row>
    <row r="29" spans="1:4" x14ac:dyDescent="0.2">
      <c r="A29" s="190">
        <v>5</v>
      </c>
      <c r="B29" s="190" t="s">
        <v>10</v>
      </c>
      <c r="C29" s="292">
        <v>4.8609860369882352E-2</v>
      </c>
      <c r="D29" s="174">
        <f t="shared" si="0"/>
        <v>10</v>
      </c>
    </row>
    <row r="30" spans="1:4" x14ac:dyDescent="0.2">
      <c r="A30" s="190">
        <v>27</v>
      </c>
      <c r="B30" s="190" t="s">
        <v>28</v>
      </c>
      <c r="C30" s="292">
        <v>4.934854969091762E-2</v>
      </c>
      <c r="D30" s="174">
        <f t="shared" si="0"/>
        <v>9</v>
      </c>
    </row>
    <row r="31" spans="1:4" x14ac:dyDescent="0.2">
      <c r="A31" s="190">
        <v>22</v>
      </c>
      <c r="B31" s="190" t="s">
        <v>23</v>
      </c>
      <c r="C31" s="292">
        <v>5.0004177070666733E-2</v>
      </c>
      <c r="D31" s="174">
        <f t="shared" si="0"/>
        <v>8</v>
      </c>
    </row>
    <row r="32" spans="1:4" x14ac:dyDescent="0.2">
      <c r="A32" s="190">
        <v>13</v>
      </c>
      <c r="B32" s="190" t="s">
        <v>16</v>
      </c>
      <c r="C32" s="292">
        <v>5.0919176811374589E-2</v>
      </c>
      <c r="D32" s="174">
        <f t="shared" si="0"/>
        <v>7</v>
      </c>
    </row>
    <row r="33" spans="1:4" x14ac:dyDescent="0.2">
      <c r="A33" s="190">
        <v>24</v>
      </c>
      <c r="B33" s="190" t="s">
        <v>25</v>
      </c>
      <c r="C33" s="292">
        <v>5.2710298180432602E-2</v>
      </c>
      <c r="D33" s="174">
        <f t="shared" si="0"/>
        <v>6</v>
      </c>
    </row>
    <row r="34" spans="1:4" x14ac:dyDescent="0.2">
      <c r="A34" s="190">
        <v>7</v>
      </c>
      <c r="B34" s="190" t="s">
        <v>7</v>
      </c>
      <c r="C34" s="292">
        <v>5.8157521394901934E-2</v>
      </c>
      <c r="D34" s="174">
        <f t="shared" si="0"/>
        <v>5</v>
      </c>
    </row>
    <row r="35" spans="1:4" x14ac:dyDescent="0.2">
      <c r="A35" s="190">
        <v>3</v>
      </c>
      <c r="B35" s="190" t="s">
        <v>5</v>
      </c>
      <c r="C35" s="292">
        <v>6.1532994631349425E-2</v>
      </c>
      <c r="D35" s="174">
        <f t="shared" si="0"/>
        <v>4</v>
      </c>
    </row>
    <row r="36" spans="1:4" x14ac:dyDescent="0.2">
      <c r="A36" s="190">
        <v>15</v>
      </c>
      <c r="B36" s="190" t="s">
        <v>13</v>
      </c>
      <c r="C36" s="292">
        <v>6.2661431477364138E-2</v>
      </c>
      <c r="D36" s="174">
        <f t="shared" si="0"/>
        <v>3</v>
      </c>
    </row>
    <row r="37" spans="1:4" x14ac:dyDescent="0.2">
      <c r="A37" s="190">
        <v>12</v>
      </c>
      <c r="B37" s="190" t="s">
        <v>15</v>
      </c>
      <c r="C37" s="292">
        <v>6.3595608943042725E-2</v>
      </c>
      <c r="D37" s="174">
        <f t="shared" si="0"/>
        <v>2</v>
      </c>
    </row>
    <row r="38" spans="1:4" x14ac:dyDescent="0.2">
      <c r="A38" s="190">
        <v>2</v>
      </c>
      <c r="B38" s="190" t="s">
        <v>4</v>
      </c>
      <c r="C38" s="292">
        <v>6.8449691588417849E-2</v>
      </c>
      <c r="D38" s="174">
        <f t="shared" si="0"/>
        <v>1</v>
      </c>
    </row>
    <row r="40" spans="1:4" x14ac:dyDescent="0.2">
      <c r="B40" s="190" t="s">
        <v>1</v>
      </c>
      <c r="C40" s="297">
        <v>1</v>
      </c>
      <c r="D40" s="298">
        <v>4.3499999999999997E-2</v>
      </c>
    </row>
    <row r="41" spans="1:4" x14ac:dyDescent="0.2">
      <c r="C41" s="297">
        <v>0</v>
      </c>
      <c r="D41" s="298">
        <f>D40</f>
        <v>4.3499999999999997E-2</v>
      </c>
    </row>
  </sheetData>
  <autoFilter ref="A6:D38" xr:uid="{00000000-0009-0000-0000-000007000000}">
    <sortState ref="A7:D38">
      <sortCondition ref="C6:C38"/>
    </sortState>
  </autoFilter>
  <mergeCells count="1">
    <mergeCell ref="H1:I1"/>
  </mergeCells>
  <hyperlinks>
    <hyperlink ref="H1:I1" location="Index!A1" display="Regresar al Índice" xr:uid="{89B91063-5D5F-48F4-867B-F17A94CD1A48}"/>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C31F5-0D0F-4167-9C20-92A0547F543C}">
  <sheetPr codeName="Hoja63"/>
  <dimension ref="A1:I41"/>
  <sheetViews>
    <sheetView topLeftCell="A11" workbookViewId="0">
      <selection activeCell="B3" sqref="B3"/>
    </sheetView>
  </sheetViews>
  <sheetFormatPr baseColWidth="10" defaultRowHeight="12.75" x14ac:dyDescent="0.2"/>
  <cols>
    <col min="1" max="16384" width="11.42578125" style="190"/>
  </cols>
  <sheetData>
    <row r="1" spans="1:9" ht="15" x14ac:dyDescent="0.25">
      <c r="A1" s="12" t="s">
        <v>950</v>
      </c>
      <c r="H1" s="525" t="s">
        <v>39</v>
      </c>
      <c r="I1" s="525"/>
    </row>
    <row r="2" spans="1:9" x14ac:dyDescent="0.2">
      <c r="A2" s="190" t="s">
        <v>56</v>
      </c>
    </row>
    <row r="6" spans="1:9" x14ac:dyDescent="0.2">
      <c r="A6" s="190" t="s">
        <v>154</v>
      </c>
      <c r="B6" s="190" t="s">
        <v>157</v>
      </c>
      <c r="C6" s="190" t="s">
        <v>163</v>
      </c>
      <c r="D6" s="190" t="s">
        <v>156</v>
      </c>
    </row>
    <row r="7" spans="1:9" x14ac:dyDescent="0.2">
      <c r="A7" s="190">
        <v>3</v>
      </c>
      <c r="B7" s="190" t="s">
        <v>5</v>
      </c>
      <c r="C7" s="292">
        <v>-5.9713515865887579E-2</v>
      </c>
      <c r="D7" s="174">
        <f t="shared" ref="D7:D38" si="0">_xlfn.RANK.EQ(C7,$C$7:$C$38,0)</f>
        <v>32</v>
      </c>
    </row>
    <row r="8" spans="1:9" x14ac:dyDescent="0.2">
      <c r="A8" s="190">
        <v>2</v>
      </c>
      <c r="B8" s="190" t="s">
        <v>4</v>
      </c>
      <c r="C8" s="292">
        <v>-5.103256151967217E-2</v>
      </c>
      <c r="D8" s="174">
        <f t="shared" si="0"/>
        <v>31</v>
      </c>
    </row>
    <row r="9" spans="1:9" x14ac:dyDescent="0.2">
      <c r="A9" s="190">
        <v>25</v>
      </c>
      <c r="B9" s="190" t="s">
        <v>26</v>
      </c>
      <c r="C9" s="292">
        <v>-4.6665335273363695E-2</v>
      </c>
      <c r="D9" s="174">
        <f t="shared" si="0"/>
        <v>30</v>
      </c>
    </row>
    <row r="10" spans="1:9" x14ac:dyDescent="0.2">
      <c r="A10" s="190">
        <v>11</v>
      </c>
      <c r="B10" s="190" t="s">
        <v>14</v>
      </c>
      <c r="C10" s="292">
        <v>-4.5158480705873361E-2</v>
      </c>
      <c r="D10" s="174">
        <f t="shared" si="0"/>
        <v>29</v>
      </c>
    </row>
    <row r="11" spans="1:9" x14ac:dyDescent="0.2">
      <c r="A11" s="190">
        <v>10</v>
      </c>
      <c r="B11" s="190" t="s">
        <v>12</v>
      </c>
      <c r="C11" s="292">
        <v>-4.4994312252629953E-2</v>
      </c>
      <c r="D11" s="174">
        <f t="shared" si="0"/>
        <v>28</v>
      </c>
    </row>
    <row r="12" spans="1:9" x14ac:dyDescent="0.2">
      <c r="A12" s="190">
        <v>16</v>
      </c>
      <c r="B12" s="190" t="s">
        <v>17</v>
      </c>
      <c r="C12" s="292">
        <v>-4.3054985540167734E-2</v>
      </c>
      <c r="D12" s="174">
        <f t="shared" si="0"/>
        <v>27</v>
      </c>
    </row>
    <row r="13" spans="1:9" x14ac:dyDescent="0.2">
      <c r="A13" s="190">
        <v>8</v>
      </c>
      <c r="B13" s="190" t="s">
        <v>8</v>
      </c>
      <c r="C13" s="292">
        <v>-4.2456905014332191E-2</v>
      </c>
      <c r="D13" s="174">
        <f t="shared" si="0"/>
        <v>26</v>
      </c>
    </row>
    <row r="14" spans="1:9" x14ac:dyDescent="0.2">
      <c r="A14" s="190">
        <v>13</v>
      </c>
      <c r="B14" s="190" t="s">
        <v>16</v>
      </c>
      <c r="C14" s="292">
        <v>-3.8135180896405552E-2</v>
      </c>
      <c r="D14" s="174">
        <f t="shared" si="0"/>
        <v>25</v>
      </c>
    </row>
    <row r="15" spans="1:9" x14ac:dyDescent="0.2">
      <c r="A15" s="190">
        <v>21</v>
      </c>
      <c r="B15" s="190" t="s">
        <v>22</v>
      </c>
      <c r="C15" s="292">
        <v>-3.2675148339230908E-2</v>
      </c>
      <c r="D15" s="174">
        <f t="shared" si="0"/>
        <v>24</v>
      </c>
    </row>
    <row r="16" spans="1:9" x14ac:dyDescent="0.2">
      <c r="A16" s="190">
        <v>18</v>
      </c>
      <c r="B16" s="190" t="s">
        <v>19</v>
      </c>
      <c r="C16" s="292">
        <v>-3.1475201356507054E-2</v>
      </c>
      <c r="D16" s="174">
        <f t="shared" si="0"/>
        <v>23</v>
      </c>
    </row>
    <row r="17" spans="1:4" x14ac:dyDescent="0.2">
      <c r="A17" s="190">
        <v>6</v>
      </c>
      <c r="B17" s="190" t="s">
        <v>11</v>
      </c>
      <c r="C17" s="292">
        <v>-2.7183348520454564E-2</v>
      </c>
      <c r="D17" s="174">
        <f t="shared" si="0"/>
        <v>22</v>
      </c>
    </row>
    <row r="18" spans="1:4" x14ac:dyDescent="0.2">
      <c r="A18" s="190">
        <v>29</v>
      </c>
      <c r="B18" s="190" t="s">
        <v>30</v>
      </c>
      <c r="C18" s="292">
        <v>-2.4753337202553682E-2</v>
      </c>
      <c r="D18" s="174">
        <f t="shared" si="0"/>
        <v>21</v>
      </c>
    </row>
    <row r="19" spans="1:4" x14ac:dyDescent="0.2">
      <c r="A19" s="190">
        <v>17</v>
      </c>
      <c r="B19" s="190" t="s">
        <v>18</v>
      </c>
      <c r="C19" s="292">
        <v>-2.1542187976808069E-2</v>
      </c>
      <c r="D19" s="174">
        <f t="shared" si="0"/>
        <v>20</v>
      </c>
    </row>
    <row r="20" spans="1:4" x14ac:dyDescent="0.2">
      <c r="A20" s="190">
        <v>5</v>
      </c>
      <c r="B20" s="190" t="s">
        <v>10</v>
      </c>
      <c r="C20" s="292">
        <v>-2.1234227506845005E-2</v>
      </c>
      <c r="D20" s="174">
        <f t="shared" si="0"/>
        <v>19</v>
      </c>
    </row>
    <row r="21" spans="1:4" x14ac:dyDescent="0.2">
      <c r="A21" s="190">
        <v>24</v>
      </c>
      <c r="B21" s="190" t="s">
        <v>25</v>
      </c>
      <c r="C21" s="292">
        <v>-2.1216407355021172E-2</v>
      </c>
      <c r="D21" s="174">
        <f t="shared" si="0"/>
        <v>18</v>
      </c>
    </row>
    <row r="22" spans="1:4" x14ac:dyDescent="0.2">
      <c r="A22" s="190">
        <v>19</v>
      </c>
      <c r="B22" s="190" t="s">
        <v>20</v>
      </c>
      <c r="C22" s="292">
        <v>-2.0191744800913569E-2</v>
      </c>
      <c r="D22" s="174">
        <f t="shared" si="0"/>
        <v>17</v>
      </c>
    </row>
    <row r="23" spans="1:4" x14ac:dyDescent="0.2">
      <c r="A23" s="190">
        <v>32</v>
      </c>
      <c r="B23" s="190" t="s">
        <v>33</v>
      </c>
      <c r="C23" s="292">
        <v>-1.840238609639977E-2</v>
      </c>
      <c r="D23" s="174">
        <f t="shared" si="0"/>
        <v>16</v>
      </c>
    </row>
    <row r="24" spans="1:4" x14ac:dyDescent="0.2">
      <c r="A24" s="190">
        <v>9</v>
      </c>
      <c r="B24" s="190" t="s">
        <v>9</v>
      </c>
      <c r="C24" s="292">
        <v>-1.8353354595977867E-2</v>
      </c>
      <c r="D24" s="174">
        <f t="shared" si="0"/>
        <v>15</v>
      </c>
    </row>
    <row r="25" spans="1:4" x14ac:dyDescent="0.2">
      <c r="A25" s="190">
        <v>22</v>
      </c>
      <c r="B25" s="190" t="s">
        <v>23</v>
      </c>
      <c r="C25" s="292">
        <v>-1.5847049469480345E-2</v>
      </c>
      <c r="D25" s="174">
        <f t="shared" si="0"/>
        <v>14</v>
      </c>
    </row>
    <row r="26" spans="1:4" x14ac:dyDescent="0.2">
      <c r="A26" s="190">
        <v>14</v>
      </c>
      <c r="B26" s="218" t="s">
        <v>0</v>
      </c>
      <c r="C26" s="292">
        <v>-1.2447038885227246E-2</v>
      </c>
      <c r="D26" s="174">
        <f t="shared" si="0"/>
        <v>13</v>
      </c>
    </row>
    <row r="27" spans="1:4" x14ac:dyDescent="0.2">
      <c r="A27" s="190">
        <v>28</v>
      </c>
      <c r="B27" s="190" t="s">
        <v>29</v>
      </c>
      <c r="C27" s="292">
        <v>-1.1542938753949628E-2</v>
      </c>
      <c r="D27" s="174">
        <f t="shared" si="0"/>
        <v>12</v>
      </c>
    </row>
    <row r="28" spans="1:4" x14ac:dyDescent="0.2">
      <c r="A28" s="190">
        <v>27</v>
      </c>
      <c r="B28" s="190" t="s">
        <v>28</v>
      </c>
      <c r="C28" s="292">
        <v>-1.1459941994048761E-2</v>
      </c>
      <c r="D28" s="174">
        <f t="shared" si="0"/>
        <v>11</v>
      </c>
    </row>
    <row r="29" spans="1:4" x14ac:dyDescent="0.2">
      <c r="A29" s="190">
        <v>26</v>
      </c>
      <c r="B29" s="190" t="s">
        <v>27</v>
      </c>
      <c r="C29" s="292">
        <v>-1.0606503436507153E-2</v>
      </c>
      <c r="D29" s="174">
        <f t="shared" si="0"/>
        <v>10</v>
      </c>
    </row>
    <row r="30" spans="1:4" x14ac:dyDescent="0.2">
      <c r="A30" s="190">
        <v>20</v>
      </c>
      <c r="B30" s="190" t="s">
        <v>21</v>
      </c>
      <c r="C30" s="292">
        <v>-1.0108080864646873E-2</v>
      </c>
      <c r="D30" s="174">
        <f t="shared" si="0"/>
        <v>9</v>
      </c>
    </row>
    <row r="31" spans="1:4" x14ac:dyDescent="0.2">
      <c r="A31" s="190">
        <v>15</v>
      </c>
      <c r="B31" s="190" t="s">
        <v>13</v>
      </c>
      <c r="C31" s="292">
        <v>-6.9892011113975583E-3</v>
      </c>
      <c r="D31" s="174">
        <f t="shared" si="0"/>
        <v>8</v>
      </c>
    </row>
    <row r="32" spans="1:4" x14ac:dyDescent="0.2">
      <c r="A32" s="190">
        <v>1</v>
      </c>
      <c r="B32" s="190" t="s">
        <v>3</v>
      </c>
      <c r="C32" s="292">
        <v>-6.1048761609907576E-3</v>
      </c>
      <c r="D32" s="174">
        <f t="shared" si="0"/>
        <v>7</v>
      </c>
    </row>
    <row r="33" spans="1:4" x14ac:dyDescent="0.2">
      <c r="A33" s="190">
        <v>30</v>
      </c>
      <c r="B33" s="190" t="s">
        <v>31</v>
      </c>
      <c r="C33" s="292">
        <v>-2.788525555051713E-3</v>
      </c>
      <c r="D33" s="174">
        <f t="shared" si="0"/>
        <v>6</v>
      </c>
    </row>
    <row r="34" spans="1:4" x14ac:dyDescent="0.2">
      <c r="A34" s="190">
        <v>12</v>
      </c>
      <c r="B34" s="190" t="s">
        <v>15</v>
      </c>
      <c r="C34" s="292">
        <v>-9.9879193737084648E-4</v>
      </c>
      <c r="D34" s="174">
        <f t="shared" si="0"/>
        <v>5</v>
      </c>
    </row>
    <row r="35" spans="1:4" x14ac:dyDescent="0.2">
      <c r="A35" s="190">
        <v>31</v>
      </c>
      <c r="B35" s="190" t="s">
        <v>32</v>
      </c>
      <c r="C35" s="292">
        <v>5.1348373808497438E-3</v>
      </c>
      <c r="D35" s="174">
        <f t="shared" si="0"/>
        <v>4</v>
      </c>
    </row>
    <row r="36" spans="1:4" x14ac:dyDescent="0.2">
      <c r="A36" s="190">
        <v>4</v>
      </c>
      <c r="B36" s="190" t="s">
        <v>6</v>
      </c>
      <c r="C36" s="292">
        <v>1.9117605118308623E-2</v>
      </c>
      <c r="D36" s="174">
        <f t="shared" si="0"/>
        <v>3</v>
      </c>
    </row>
    <row r="37" spans="1:4" x14ac:dyDescent="0.2">
      <c r="A37" s="190">
        <v>23</v>
      </c>
      <c r="B37" s="190" t="s">
        <v>24</v>
      </c>
      <c r="C37" s="292">
        <v>2.0657052461187542E-2</v>
      </c>
      <c r="D37" s="174">
        <f t="shared" si="0"/>
        <v>2</v>
      </c>
    </row>
    <row r="38" spans="1:4" x14ac:dyDescent="0.2">
      <c r="A38" s="190">
        <v>7</v>
      </c>
      <c r="B38" s="190" t="s">
        <v>7</v>
      </c>
      <c r="C38" s="292">
        <v>4.2329068741088438E-2</v>
      </c>
      <c r="D38" s="174">
        <f t="shared" si="0"/>
        <v>1</v>
      </c>
    </row>
    <row r="40" spans="1:4" x14ac:dyDescent="0.2">
      <c r="B40" s="190" t="s">
        <v>1</v>
      </c>
      <c r="C40" s="297">
        <v>1</v>
      </c>
      <c r="D40" s="298">
        <v>-2.1000000000000001E-2</v>
      </c>
    </row>
    <row r="41" spans="1:4" x14ac:dyDescent="0.2">
      <c r="C41" s="297">
        <v>0</v>
      </c>
      <c r="D41" s="298">
        <f>D40</f>
        <v>-2.1000000000000001E-2</v>
      </c>
    </row>
  </sheetData>
  <autoFilter ref="A6:D38" xr:uid="{00000000-0009-0000-0000-000008000000}">
    <sortState ref="A7:D38">
      <sortCondition ref="C6:C38"/>
    </sortState>
  </autoFilter>
  <mergeCells count="1">
    <mergeCell ref="H1:I1"/>
  </mergeCells>
  <hyperlinks>
    <hyperlink ref="H1:I1" location="Index!A1" display="Regresar al Índice" xr:uid="{BDC0B717-128A-40F5-B3ED-6DF901B64AEF}"/>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61D8E-E6EC-4AD2-BB5D-A19C4C3C57AF}">
  <sheetPr codeName="Hoja64"/>
  <dimension ref="A1:I41"/>
  <sheetViews>
    <sheetView workbookViewId="0">
      <selection activeCell="B3" sqref="B3"/>
    </sheetView>
  </sheetViews>
  <sheetFormatPr baseColWidth="10" defaultRowHeight="12.75" x14ac:dyDescent="0.2"/>
  <cols>
    <col min="1" max="16384" width="11.42578125" style="190"/>
  </cols>
  <sheetData>
    <row r="1" spans="1:9" ht="15" x14ac:dyDescent="0.25">
      <c r="A1" s="12" t="s">
        <v>951</v>
      </c>
      <c r="H1" s="525" t="s">
        <v>39</v>
      </c>
      <c r="I1" s="525"/>
    </row>
    <row r="2" spans="1:9" x14ac:dyDescent="0.2">
      <c r="A2" s="190" t="s">
        <v>56</v>
      </c>
    </row>
    <row r="6" spans="1:9" x14ac:dyDescent="0.2">
      <c r="A6" s="190" t="s">
        <v>154</v>
      </c>
      <c r="B6" s="190" t="s">
        <v>157</v>
      </c>
      <c r="C6" s="190" t="s">
        <v>164</v>
      </c>
      <c r="D6" s="190" t="s">
        <v>156</v>
      </c>
    </row>
    <row r="7" spans="1:9" x14ac:dyDescent="0.2">
      <c r="A7" s="190">
        <v>32</v>
      </c>
      <c r="B7" s="190" t="s">
        <v>33</v>
      </c>
      <c r="C7" s="292">
        <v>-7.6550332786544661E-3</v>
      </c>
      <c r="D7" s="174">
        <f t="shared" ref="D7:D38" si="0">_xlfn.RANK.EQ(C7,$C$7:$C$38,0)</f>
        <v>32</v>
      </c>
    </row>
    <row r="8" spans="1:9" x14ac:dyDescent="0.2">
      <c r="A8" s="190">
        <v>23</v>
      </c>
      <c r="B8" s="190" t="s">
        <v>24</v>
      </c>
      <c r="C8" s="292">
        <v>-5.7014496340221932E-3</v>
      </c>
      <c r="D8" s="174">
        <f t="shared" si="0"/>
        <v>31</v>
      </c>
    </row>
    <row r="9" spans="1:9" x14ac:dyDescent="0.2">
      <c r="A9" s="190">
        <v>29</v>
      </c>
      <c r="B9" s="190" t="s">
        <v>30</v>
      </c>
      <c r="C9" s="292">
        <v>-5.2174411604507531E-3</v>
      </c>
      <c r="D9" s="174">
        <f t="shared" si="0"/>
        <v>30</v>
      </c>
    </row>
    <row r="10" spans="1:9" x14ac:dyDescent="0.2">
      <c r="A10" s="190">
        <v>17</v>
      </c>
      <c r="B10" s="190" t="s">
        <v>18</v>
      </c>
      <c r="C10" s="292">
        <v>-3.4632198482239529E-3</v>
      </c>
      <c r="D10" s="174">
        <f t="shared" si="0"/>
        <v>29</v>
      </c>
    </row>
    <row r="11" spans="1:9" x14ac:dyDescent="0.2">
      <c r="A11" s="190">
        <v>25</v>
      </c>
      <c r="B11" s="190" t="s">
        <v>26</v>
      </c>
      <c r="C11" s="292">
        <v>-1.4290477778307054E-3</v>
      </c>
      <c r="D11" s="174">
        <f t="shared" si="0"/>
        <v>28</v>
      </c>
    </row>
    <row r="12" spans="1:9" x14ac:dyDescent="0.2">
      <c r="A12" s="190">
        <v>11</v>
      </c>
      <c r="B12" s="190" t="s">
        <v>14</v>
      </c>
      <c r="C12" s="292">
        <v>-2.8264556246493378E-5</v>
      </c>
      <c r="D12" s="174">
        <f t="shared" si="0"/>
        <v>27</v>
      </c>
    </row>
    <row r="13" spans="1:9" x14ac:dyDescent="0.2">
      <c r="A13" s="190">
        <v>19</v>
      </c>
      <c r="B13" s="190" t="s">
        <v>20</v>
      </c>
      <c r="C13" s="292">
        <v>3.0131361329202022E-3</v>
      </c>
      <c r="D13" s="174">
        <f t="shared" si="0"/>
        <v>26</v>
      </c>
    </row>
    <row r="14" spans="1:9" x14ac:dyDescent="0.2">
      <c r="A14" s="190">
        <v>21</v>
      </c>
      <c r="B14" s="190" t="s">
        <v>22</v>
      </c>
      <c r="C14" s="292">
        <v>3.4625581417291329E-3</v>
      </c>
      <c r="D14" s="174">
        <f t="shared" si="0"/>
        <v>25</v>
      </c>
    </row>
    <row r="15" spans="1:9" x14ac:dyDescent="0.2">
      <c r="A15" s="190">
        <v>4</v>
      </c>
      <c r="B15" s="190" t="s">
        <v>6</v>
      </c>
      <c r="C15" s="292">
        <v>8.3610909968621083E-3</v>
      </c>
      <c r="D15" s="174">
        <f t="shared" si="0"/>
        <v>24</v>
      </c>
    </row>
    <row r="16" spans="1:9" x14ac:dyDescent="0.2">
      <c r="A16" s="190">
        <v>31</v>
      </c>
      <c r="B16" s="190" t="s">
        <v>32</v>
      </c>
      <c r="C16" s="292">
        <v>9.3163639082005645E-3</v>
      </c>
      <c r="D16" s="174">
        <f t="shared" si="0"/>
        <v>23</v>
      </c>
    </row>
    <row r="17" spans="1:4" x14ac:dyDescent="0.2">
      <c r="A17" s="190">
        <v>24</v>
      </c>
      <c r="B17" s="190" t="s">
        <v>25</v>
      </c>
      <c r="C17" s="292">
        <v>9.6659803248686504E-3</v>
      </c>
      <c r="D17" s="174">
        <f t="shared" si="0"/>
        <v>22</v>
      </c>
    </row>
    <row r="18" spans="1:4" x14ac:dyDescent="0.2">
      <c r="A18" s="190">
        <v>18</v>
      </c>
      <c r="B18" s="190" t="s">
        <v>19</v>
      </c>
      <c r="C18" s="292">
        <v>1.0567312924195882E-2</v>
      </c>
      <c r="D18" s="174">
        <f t="shared" si="0"/>
        <v>21</v>
      </c>
    </row>
    <row r="19" spans="1:4" x14ac:dyDescent="0.2">
      <c r="A19" s="190">
        <v>9</v>
      </c>
      <c r="B19" s="190" t="s">
        <v>9</v>
      </c>
      <c r="C19" s="292">
        <v>1.170040870639677E-2</v>
      </c>
      <c r="D19" s="174">
        <f t="shared" si="0"/>
        <v>20</v>
      </c>
    </row>
    <row r="20" spans="1:4" x14ac:dyDescent="0.2">
      <c r="A20" s="190">
        <v>28</v>
      </c>
      <c r="B20" s="190" t="s">
        <v>29</v>
      </c>
      <c r="C20" s="292">
        <v>1.3165382278334636E-2</v>
      </c>
      <c r="D20" s="174">
        <f t="shared" si="0"/>
        <v>19</v>
      </c>
    </row>
    <row r="21" spans="1:4" x14ac:dyDescent="0.2">
      <c r="A21" s="190">
        <v>15</v>
      </c>
      <c r="B21" s="190" t="s">
        <v>13</v>
      </c>
      <c r="C21" s="292">
        <v>1.3193485539183314E-2</v>
      </c>
      <c r="D21" s="174">
        <f t="shared" si="0"/>
        <v>18</v>
      </c>
    </row>
    <row r="22" spans="1:4" x14ac:dyDescent="0.2">
      <c r="A22" s="190">
        <v>20</v>
      </c>
      <c r="B22" s="190" t="s">
        <v>21</v>
      </c>
      <c r="C22" s="292">
        <v>1.3319946452476472E-2</v>
      </c>
      <c r="D22" s="174">
        <f t="shared" si="0"/>
        <v>17</v>
      </c>
    </row>
    <row r="23" spans="1:4" x14ac:dyDescent="0.2">
      <c r="A23" s="190">
        <v>10</v>
      </c>
      <c r="B23" s="190" t="s">
        <v>12</v>
      </c>
      <c r="C23" s="292">
        <v>1.3492857277650927E-2</v>
      </c>
      <c r="D23" s="174">
        <f t="shared" si="0"/>
        <v>16</v>
      </c>
    </row>
    <row r="24" spans="1:4" x14ac:dyDescent="0.2">
      <c r="A24" s="190">
        <v>22</v>
      </c>
      <c r="B24" s="190" t="s">
        <v>23</v>
      </c>
      <c r="C24" s="292">
        <v>1.5023769375136942E-2</v>
      </c>
      <c r="D24" s="174">
        <f t="shared" si="0"/>
        <v>15</v>
      </c>
    </row>
    <row r="25" spans="1:4" x14ac:dyDescent="0.2">
      <c r="A25" s="190">
        <v>6</v>
      </c>
      <c r="B25" s="190" t="s">
        <v>11</v>
      </c>
      <c r="C25" s="292">
        <v>1.5091857169115874E-2</v>
      </c>
      <c r="D25" s="174">
        <f t="shared" si="0"/>
        <v>14</v>
      </c>
    </row>
    <row r="26" spans="1:4" x14ac:dyDescent="0.2">
      <c r="A26" s="190">
        <v>30</v>
      </c>
      <c r="B26" s="190" t="s">
        <v>31</v>
      </c>
      <c r="C26" s="292">
        <v>1.5978720372393562E-2</v>
      </c>
      <c r="D26" s="174">
        <f t="shared" si="0"/>
        <v>13</v>
      </c>
    </row>
    <row r="27" spans="1:4" x14ac:dyDescent="0.2">
      <c r="A27" s="190">
        <v>5</v>
      </c>
      <c r="B27" s="190" t="s">
        <v>10</v>
      </c>
      <c r="C27" s="292">
        <v>1.6512790921330955E-2</v>
      </c>
      <c r="D27" s="174">
        <f t="shared" si="0"/>
        <v>12</v>
      </c>
    </row>
    <row r="28" spans="1:4" x14ac:dyDescent="0.2">
      <c r="A28" s="190">
        <v>13</v>
      </c>
      <c r="B28" s="190" t="s">
        <v>16</v>
      </c>
      <c r="C28" s="292">
        <v>1.7313756030847394E-2</v>
      </c>
      <c r="D28" s="174">
        <f t="shared" si="0"/>
        <v>11</v>
      </c>
    </row>
    <row r="29" spans="1:4" x14ac:dyDescent="0.2">
      <c r="A29" s="190">
        <v>27</v>
      </c>
      <c r="B29" s="190" t="s">
        <v>28</v>
      </c>
      <c r="C29" s="292">
        <v>1.7367917649175668E-2</v>
      </c>
      <c r="D29" s="174">
        <f t="shared" si="0"/>
        <v>10</v>
      </c>
    </row>
    <row r="30" spans="1:4" x14ac:dyDescent="0.2">
      <c r="A30" s="190">
        <v>3</v>
      </c>
      <c r="B30" s="218" t="s">
        <v>5</v>
      </c>
      <c r="C30" s="292">
        <v>1.7549246313123046E-2</v>
      </c>
      <c r="D30" s="174">
        <f t="shared" si="0"/>
        <v>9</v>
      </c>
    </row>
    <row r="31" spans="1:4" x14ac:dyDescent="0.2">
      <c r="A31" s="190">
        <v>12</v>
      </c>
      <c r="B31" s="190" t="s">
        <v>15</v>
      </c>
      <c r="C31" s="292">
        <v>1.8377881420048148E-2</v>
      </c>
      <c r="D31" s="174">
        <f t="shared" si="0"/>
        <v>8</v>
      </c>
    </row>
    <row r="32" spans="1:4" x14ac:dyDescent="0.2">
      <c r="A32" s="190">
        <v>1</v>
      </c>
      <c r="B32" s="190" t="s">
        <v>3</v>
      </c>
      <c r="C32" s="292">
        <v>1.9005628517823725E-2</v>
      </c>
      <c r="D32" s="174">
        <f t="shared" si="0"/>
        <v>7</v>
      </c>
    </row>
    <row r="33" spans="1:4" x14ac:dyDescent="0.2">
      <c r="A33" s="190">
        <v>2</v>
      </c>
      <c r="B33" s="190" t="s">
        <v>4</v>
      </c>
      <c r="C33" s="292">
        <v>2.2202632930030664E-2</v>
      </c>
      <c r="D33" s="174">
        <f t="shared" si="0"/>
        <v>6</v>
      </c>
    </row>
    <row r="34" spans="1:4" x14ac:dyDescent="0.2">
      <c r="A34" s="190">
        <v>26</v>
      </c>
      <c r="B34" s="190" t="s">
        <v>27</v>
      </c>
      <c r="C34" s="292">
        <v>2.7362025119872735E-2</v>
      </c>
      <c r="D34" s="174">
        <f t="shared" si="0"/>
        <v>5</v>
      </c>
    </row>
    <row r="35" spans="1:4" x14ac:dyDescent="0.2">
      <c r="A35" s="190">
        <v>16</v>
      </c>
      <c r="B35" s="190" t="s">
        <v>17</v>
      </c>
      <c r="C35" s="292">
        <v>2.7701900524116141E-2</v>
      </c>
      <c r="D35" s="174">
        <f t="shared" si="0"/>
        <v>4</v>
      </c>
    </row>
    <row r="36" spans="1:4" x14ac:dyDescent="0.2">
      <c r="A36" s="190">
        <v>7</v>
      </c>
      <c r="B36" s="190" t="s">
        <v>7</v>
      </c>
      <c r="C36" s="292">
        <v>2.8113759531916971E-2</v>
      </c>
      <c r="D36" s="174">
        <f t="shared" si="0"/>
        <v>3</v>
      </c>
    </row>
    <row r="37" spans="1:4" x14ac:dyDescent="0.2">
      <c r="A37" s="190">
        <v>8</v>
      </c>
      <c r="B37" s="190" t="s">
        <v>8</v>
      </c>
      <c r="C37" s="292">
        <v>2.9151849817379283E-2</v>
      </c>
      <c r="D37" s="174">
        <f t="shared" si="0"/>
        <v>2</v>
      </c>
    </row>
    <row r="38" spans="1:4" x14ac:dyDescent="0.2">
      <c r="A38" s="190">
        <v>14</v>
      </c>
      <c r="B38" s="190" t="s">
        <v>0</v>
      </c>
      <c r="C38" s="292">
        <v>3.0249280920421784E-2</v>
      </c>
      <c r="D38" s="174">
        <f t="shared" si="0"/>
        <v>1</v>
      </c>
    </row>
    <row r="40" spans="1:4" x14ac:dyDescent="0.2">
      <c r="B40" s="190" t="s">
        <v>1</v>
      </c>
      <c r="C40" s="297">
        <v>1</v>
      </c>
      <c r="D40" s="298">
        <v>1.32E-2</v>
      </c>
    </row>
    <row r="41" spans="1:4" x14ac:dyDescent="0.2">
      <c r="C41" s="297">
        <v>0</v>
      </c>
      <c r="D41" s="298">
        <f>D40</f>
        <v>1.32E-2</v>
      </c>
    </row>
  </sheetData>
  <autoFilter ref="A6:D38" xr:uid="{00000000-0009-0000-0000-000009000000}">
    <sortState ref="A7:D38">
      <sortCondition ref="C6:C38"/>
    </sortState>
  </autoFilter>
  <mergeCells count="1">
    <mergeCell ref="H1:I1"/>
  </mergeCells>
  <hyperlinks>
    <hyperlink ref="H1:I1" location="Index!A1" display="Regresar al Índice" xr:uid="{DEDA941D-6FF5-4914-9B6D-0CFF897108C7}"/>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82E8F-3AA4-46D7-B514-EEBFF7C75DB4}">
  <sheetPr codeName="Hoja80"/>
  <dimension ref="A1:I41"/>
  <sheetViews>
    <sheetView workbookViewId="0">
      <selection activeCell="B3" sqref="B3"/>
    </sheetView>
  </sheetViews>
  <sheetFormatPr baseColWidth="10" defaultRowHeight="12.75" x14ac:dyDescent="0.2"/>
  <cols>
    <col min="1" max="16384" width="11.42578125" style="190"/>
  </cols>
  <sheetData>
    <row r="1" spans="1:9" ht="15" x14ac:dyDescent="0.25">
      <c r="A1" s="12" t="s">
        <v>952</v>
      </c>
      <c r="H1" s="525" t="s">
        <v>39</v>
      </c>
      <c r="I1" s="525"/>
    </row>
    <row r="2" spans="1:9" x14ac:dyDescent="0.2">
      <c r="A2" s="190" t="s">
        <v>56</v>
      </c>
    </row>
    <row r="6" spans="1:9" x14ac:dyDescent="0.2">
      <c r="A6" s="190" t="s">
        <v>154</v>
      </c>
      <c r="B6" s="190" t="s">
        <v>157</v>
      </c>
      <c r="C6" s="190" t="s">
        <v>165</v>
      </c>
      <c r="D6" s="190" t="s">
        <v>156</v>
      </c>
    </row>
    <row r="7" spans="1:9" x14ac:dyDescent="0.2">
      <c r="A7" s="190">
        <v>10</v>
      </c>
      <c r="B7" s="190" t="s">
        <v>12</v>
      </c>
      <c r="C7" s="292">
        <v>1.3997723488518687E-2</v>
      </c>
      <c r="D7" s="174">
        <f t="shared" ref="D7:D38" si="0">_xlfn.RANK.EQ(C7,$C$7:$C$38,0)</f>
        <v>32</v>
      </c>
    </row>
    <row r="8" spans="1:9" x14ac:dyDescent="0.2">
      <c r="A8" s="190">
        <v>20</v>
      </c>
      <c r="B8" s="190" t="s">
        <v>21</v>
      </c>
      <c r="C8" s="292">
        <v>1.8779563471539085E-2</v>
      </c>
      <c r="D8" s="174">
        <f t="shared" si="0"/>
        <v>31</v>
      </c>
    </row>
    <row r="9" spans="1:9" x14ac:dyDescent="0.2">
      <c r="A9" s="190">
        <v>32</v>
      </c>
      <c r="B9" s="190" t="s">
        <v>33</v>
      </c>
      <c r="C9" s="292">
        <v>2.6504807995602064E-2</v>
      </c>
      <c r="D9" s="174">
        <f t="shared" si="0"/>
        <v>30</v>
      </c>
    </row>
    <row r="10" spans="1:9" x14ac:dyDescent="0.2">
      <c r="A10" s="190">
        <v>11</v>
      </c>
      <c r="B10" s="190" t="s">
        <v>14</v>
      </c>
      <c r="C10" s="292">
        <v>2.8241059948195257E-2</v>
      </c>
      <c r="D10" s="174">
        <f t="shared" si="0"/>
        <v>29</v>
      </c>
    </row>
    <row r="11" spans="1:9" x14ac:dyDescent="0.2">
      <c r="A11" s="190">
        <v>25</v>
      </c>
      <c r="B11" s="190" t="s">
        <v>26</v>
      </c>
      <c r="C11" s="292">
        <v>2.9050130924822559E-2</v>
      </c>
      <c r="D11" s="174">
        <f t="shared" si="0"/>
        <v>28</v>
      </c>
    </row>
    <row r="12" spans="1:9" x14ac:dyDescent="0.2">
      <c r="A12" s="190">
        <v>31</v>
      </c>
      <c r="B12" s="190" t="s">
        <v>32</v>
      </c>
      <c r="C12" s="292">
        <v>3.3567411902577282E-2</v>
      </c>
      <c r="D12" s="174">
        <f t="shared" si="0"/>
        <v>27</v>
      </c>
    </row>
    <row r="13" spans="1:9" x14ac:dyDescent="0.2">
      <c r="A13" s="190">
        <v>19</v>
      </c>
      <c r="B13" s="190" t="s">
        <v>20</v>
      </c>
      <c r="C13" s="292">
        <v>3.4303022419608142E-2</v>
      </c>
      <c r="D13" s="174">
        <f t="shared" si="0"/>
        <v>26</v>
      </c>
    </row>
    <row r="14" spans="1:9" x14ac:dyDescent="0.2">
      <c r="A14" s="190">
        <v>30</v>
      </c>
      <c r="B14" s="190" t="s">
        <v>31</v>
      </c>
      <c r="C14" s="292">
        <v>3.6617929901219481E-2</v>
      </c>
      <c r="D14" s="174">
        <f t="shared" si="0"/>
        <v>25</v>
      </c>
    </row>
    <row r="15" spans="1:9" x14ac:dyDescent="0.2">
      <c r="A15" s="190">
        <v>16</v>
      </c>
      <c r="B15" s="190" t="s">
        <v>17</v>
      </c>
      <c r="C15" s="292">
        <v>3.722100554494201E-2</v>
      </c>
      <c r="D15" s="174">
        <f t="shared" si="0"/>
        <v>24</v>
      </c>
    </row>
    <row r="16" spans="1:9" x14ac:dyDescent="0.2">
      <c r="A16" s="190">
        <v>22</v>
      </c>
      <c r="B16" s="190" t="s">
        <v>23</v>
      </c>
      <c r="C16" s="292">
        <v>4.0711988152396295E-2</v>
      </c>
      <c r="D16" s="174">
        <f t="shared" si="0"/>
        <v>23</v>
      </c>
    </row>
    <row r="17" spans="1:4" x14ac:dyDescent="0.2">
      <c r="A17" s="190">
        <v>14</v>
      </c>
      <c r="B17" s="190" t="s">
        <v>0</v>
      </c>
      <c r="C17" s="292">
        <v>4.1882924297471646E-2</v>
      </c>
      <c r="D17" s="174">
        <f t="shared" si="0"/>
        <v>22</v>
      </c>
    </row>
    <row r="18" spans="1:4" x14ac:dyDescent="0.2">
      <c r="A18" s="190">
        <v>1</v>
      </c>
      <c r="B18" s="190" t="s">
        <v>3</v>
      </c>
      <c r="C18" s="292">
        <v>4.2276286821057329E-2</v>
      </c>
      <c r="D18" s="174">
        <f t="shared" si="0"/>
        <v>21</v>
      </c>
    </row>
    <row r="19" spans="1:4" x14ac:dyDescent="0.2">
      <c r="A19" s="190">
        <v>13</v>
      </c>
      <c r="B19" s="190" t="s">
        <v>16</v>
      </c>
      <c r="C19" s="292">
        <v>4.2461280089568731E-2</v>
      </c>
      <c r="D19" s="174">
        <f t="shared" si="0"/>
        <v>20</v>
      </c>
    </row>
    <row r="20" spans="1:4" x14ac:dyDescent="0.2">
      <c r="A20" s="190">
        <v>9</v>
      </c>
      <c r="B20" s="190" t="s">
        <v>9</v>
      </c>
      <c r="C20" s="292">
        <v>4.2524057303126694E-2</v>
      </c>
      <c r="D20" s="174">
        <f t="shared" si="0"/>
        <v>19</v>
      </c>
    </row>
    <row r="21" spans="1:4" x14ac:dyDescent="0.2">
      <c r="A21" s="190">
        <v>15</v>
      </c>
      <c r="B21" s="190" t="s">
        <v>13</v>
      </c>
      <c r="C21" s="292">
        <v>4.4365192582025648E-2</v>
      </c>
      <c r="D21" s="174">
        <f t="shared" si="0"/>
        <v>18</v>
      </c>
    </row>
    <row r="22" spans="1:4" x14ac:dyDescent="0.2">
      <c r="A22" s="190">
        <v>21</v>
      </c>
      <c r="B22" s="190" t="s">
        <v>22</v>
      </c>
      <c r="C22" s="292">
        <v>4.539491435536247E-2</v>
      </c>
      <c r="D22" s="174">
        <f t="shared" si="0"/>
        <v>17</v>
      </c>
    </row>
    <row r="23" spans="1:4" x14ac:dyDescent="0.2">
      <c r="A23" s="190">
        <v>4</v>
      </c>
      <c r="B23" s="190" t="s">
        <v>6</v>
      </c>
      <c r="C23" s="292">
        <v>4.5551801801801739E-2</v>
      </c>
      <c r="D23" s="174">
        <f t="shared" si="0"/>
        <v>16</v>
      </c>
    </row>
    <row r="24" spans="1:4" x14ac:dyDescent="0.2">
      <c r="A24" s="190">
        <v>23</v>
      </c>
      <c r="B24" s="190" t="s">
        <v>24</v>
      </c>
      <c r="C24" s="292">
        <v>4.6314379251459981E-2</v>
      </c>
      <c r="D24" s="174">
        <f t="shared" si="0"/>
        <v>15</v>
      </c>
    </row>
    <row r="25" spans="1:4" x14ac:dyDescent="0.2">
      <c r="A25" s="190">
        <v>7</v>
      </c>
      <c r="B25" s="190" t="s">
        <v>7</v>
      </c>
      <c r="C25" s="292">
        <v>4.671050131123855E-2</v>
      </c>
      <c r="D25" s="174">
        <f t="shared" si="0"/>
        <v>14</v>
      </c>
    </row>
    <row r="26" spans="1:4" x14ac:dyDescent="0.2">
      <c r="A26" s="190">
        <v>17</v>
      </c>
      <c r="B26" s="190" t="s">
        <v>18</v>
      </c>
      <c r="C26" s="292">
        <v>4.7883145472926492E-2</v>
      </c>
      <c r="D26" s="174">
        <f t="shared" si="0"/>
        <v>13</v>
      </c>
    </row>
    <row r="27" spans="1:4" x14ac:dyDescent="0.2">
      <c r="A27" s="190">
        <v>6</v>
      </c>
      <c r="B27" s="190" t="s">
        <v>11</v>
      </c>
      <c r="C27" s="292">
        <v>4.8684041124864352E-2</v>
      </c>
      <c r="D27" s="174">
        <f t="shared" si="0"/>
        <v>12</v>
      </c>
    </row>
    <row r="28" spans="1:4" x14ac:dyDescent="0.2">
      <c r="A28" s="190">
        <v>18</v>
      </c>
      <c r="B28" s="190" t="s">
        <v>19</v>
      </c>
      <c r="C28" s="292">
        <v>5.0319975620905177E-2</v>
      </c>
      <c r="D28" s="174">
        <f t="shared" si="0"/>
        <v>11</v>
      </c>
    </row>
    <row r="29" spans="1:4" x14ac:dyDescent="0.2">
      <c r="A29" s="190">
        <v>2</v>
      </c>
      <c r="B29" s="190" t="s">
        <v>4</v>
      </c>
      <c r="C29" s="292">
        <v>5.1042830540037221E-2</v>
      </c>
      <c r="D29" s="174">
        <f t="shared" si="0"/>
        <v>10</v>
      </c>
    </row>
    <row r="30" spans="1:4" x14ac:dyDescent="0.2">
      <c r="A30" s="190">
        <v>26</v>
      </c>
      <c r="B30" s="190" t="s">
        <v>27</v>
      </c>
      <c r="C30" s="292">
        <v>5.1560004062751075E-2</v>
      </c>
      <c r="D30" s="174">
        <f t="shared" si="0"/>
        <v>9</v>
      </c>
    </row>
    <row r="31" spans="1:4" x14ac:dyDescent="0.2">
      <c r="A31" s="190">
        <v>5</v>
      </c>
      <c r="B31" s="218" t="s">
        <v>10</v>
      </c>
      <c r="C31" s="292">
        <v>5.4626931324572414E-2</v>
      </c>
      <c r="D31" s="174">
        <f t="shared" si="0"/>
        <v>8</v>
      </c>
    </row>
    <row r="32" spans="1:4" x14ac:dyDescent="0.2">
      <c r="A32" s="190">
        <v>8</v>
      </c>
      <c r="B32" s="190" t="s">
        <v>8</v>
      </c>
      <c r="C32" s="292">
        <v>5.488452720460768E-2</v>
      </c>
      <c r="D32" s="174">
        <f t="shared" si="0"/>
        <v>7</v>
      </c>
    </row>
    <row r="33" spans="1:4" x14ac:dyDescent="0.2">
      <c r="A33" s="190">
        <v>29</v>
      </c>
      <c r="B33" s="190" t="s">
        <v>30</v>
      </c>
      <c r="C33" s="292">
        <v>5.5114484130639019E-2</v>
      </c>
      <c r="D33" s="174">
        <f t="shared" si="0"/>
        <v>6</v>
      </c>
    </row>
    <row r="34" spans="1:4" x14ac:dyDescent="0.2">
      <c r="A34" s="190">
        <v>28</v>
      </c>
      <c r="B34" s="190" t="s">
        <v>29</v>
      </c>
      <c r="C34" s="292">
        <v>5.6331108639228855E-2</v>
      </c>
      <c r="D34" s="174">
        <f t="shared" si="0"/>
        <v>5</v>
      </c>
    </row>
    <row r="35" spans="1:4" x14ac:dyDescent="0.2">
      <c r="A35" s="190">
        <v>24</v>
      </c>
      <c r="B35" s="190" t="s">
        <v>25</v>
      </c>
      <c r="C35" s="292">
        <v>5.7398713588644013E-2</v>
      </c>
      <c r="D35" s="174">
        <f t="shared" si="0"/>
        <v>4</v>
      </c>
    </row>
    <row r="36" spans="1:4" x14ac:dyDescent="0.2">
      <c r="A36" s="190">
        <v>3</v>
      </c>
      <c r="B36" s="190" t="s">
        <v>5</v>
      </c>
      <c r="C36" s="292">
        <v>5.8159452575150983E-2</v>
      </c>
      <c r="D36" s="174">
        <f t="shared" si="0"/>
        <v>3</v>
      </c>
    </row>
    <row r="37" spans="1:4" x14ac:dyDescent="0.2">
      <c r="A37" s="190">
        <v>27</v>
      </c>
      <c r="B37" s="190" t="s">
        <v>28</v>
      </c>
      <c r="C37" s="292">
        <v>7.1302127976745178E-2</v>
      </c>
      <c r="D37" s="174">
        <f t="shared" si="0"/>
        <v>2</v>
      </c>
    </row>
    <row r="38" spans="1:4" x14ac:dyDescent="0.2">
      <c r="A38" s="190">
        <v>12</v>
      </c>
      <c r="B38" s="190" t="s">
        <v>15</v>
      </c>
      <c r="C38" s="292">
        <v>7.3593439971412877E-2</v>
      </c>
      <c r="D38" s="174">
        <f t="shared" si="0"/>
        <v>1</v>
      </c>
    </row>
    <row r="40" spans="1:4" x14ac:dyDescent="0.2">
      <c r="B40" s="190" t="s">
        <v>1</v>
      </c>
      <c r="C40" s="297">
        <v>1</v>
      </c>
      <c r="D40" s="298">
        <v>4.2900000000000001E-2</v>
      </c>
    </row>
    <row r="41" spans="1:4" x14ac:dyDescent="0.2">
      <c r="C41" s="297">
        <v>0</v>
      </c>
      <c r="D41" s="298">
        <f>D40</f>
        <v>4.2900000000000001E-2</v>
      </c>
    </row>
  </sheetData>
  <autoFilter ref="A6:D38" xr:uid="{00000000-0009-0000-0000-00000A000000}">
    <sortState ref="A7:D38">
      <sortCondition ref="C6:C38"/>
    </sortState>
  </autoFilter>
  <mergeCells count="1">
    <mergeCell ref="H1:I1"/>
  </mergeCells>
  <hyperlinks>
    <hyperlink ref="H1:I1" location="Index!A1" display="Regresar al Índice" xr:uid="{1487DFCB-170E-4815-9F19-B1AE999E4F5E}"/>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FBAA1-1BF8-4ED7-B270-93245FCF7355}">
  <sheetPr codeName="Hoja81"/>
  <dimension ref="A1:I26"/>
  <sheetViews>
    <sheetView workbookViewId="0">
      <selection activeCell="B3" sqref="B3"/>
    </sheetView>
  </sheetViews>
  <sheetFormatPr baseColWidth="10" defaultRowHeight="12.75" x14ac:dyDescent="0.2"/>
  <cols>
    <col min="1" max="2" width="11.42578125" style="190"/>
    <col min="3" max="5" width="12" style="190" bestFit="1" customWidth="1"/>
    <col min="6" max="16384" width="11.42578125" style="190"/>
  </cols>
  <sheetData>
    <row r="1" spans="1:9" ht="15" x14ac:dyDescent="0.25">
      <c r="A1" s="12" t="s">
        <v>953</v>
      </c>
      <c r="H1" s="525" t="s">
        <v>39</v>
      </c>
      <c r="I1" s="525"/>
    </row>
    <row r="2" spans="1:9" x14ac:dyDescent="0.2">
      <c r="A2" s="189" t="s">
        <v>166</v>
      </c>
    </row>
    <row r="6" spans="1:9" x14ac:dyDescent="0.2">
      <c r="C6" s="294" t="s">
        <v>167</v>
      </c>
      <c r="D6" s="294" t="s">
        <v>168</v>
      </c>
      <c r="E6" s="294" t="s">
        <v>169</v>
      </c>
    </row>
    <row r="7" spans="1:9" x14ac:dyDescent="0.2">
      <c r="A7" s="295">
        <v>2020</v>
      </c>
      <c r="B7" s="205" t="s">
        <v>806</v>
      </c>
      <c r="C7" s="195">
        <v>19.058360658995301</v>
      </c>
      <c r="D7" s="195">
        <v>19.503997849804399</v>
      </c>
      <c r="E7" s="296">
        <v>19.293145052715399</v>
      </c>
    </row>
    <row r="8" spans="1:9" ht="25.5" x14ac:dyDescent="0.2">
      <c r="A8" s="295">
        <v>2020</v>
      </c>
      <c r="B8" s="205" t="s">
        <v>1210</v>
      </c>
      <c r="C8" s="195">
        <v>18.298773726712302</v>
      </c>
      <c r="D8" s="195">
        <v>18.873631726388201</v>
      </c>
      <c r="E8" s="296">
        <v>18.938829060048199</v>
      </c>
    </row>
    <row r="9" spans="1:9" x14ac:dyDescent="0.2">
      <c r="B9" s="190" t="s">
        <v>170</v>
      </c>
      <c r="C9" s="292">
        <f>C8/C7-1</f>
        <v>-3.9855837858986276E-2</v>
      </c>
      <c r="D9" s="292">
        <f>D8/D7-1</f>
        <v>-3.2319841720169218E-2</v>
      </c>
      <c r="E9" s="292">
        <f>E8/E7-1</f>
        <v>-1.8364864396089309E-2</v>
      </c>
    </row>
    <row r="10" spans="1:9" x14ac:dyDescent="0.2">
      <c r="B10" s="190" t="s">
        <v>171</v>
      </c>
      <c r="C10" s="195">
        <f>C8-C7</f>
        <v>-0.75958693228299978</v>
      </c>
      <c r="D10" s="195">
        <f>D8-D7</f>
        <v>-0.63036612341619858</v>
      </c>
      <c r="E10" s="195">
        <f>E8-E7</f>
        <v>-0.35431599266719971</v>
      </c>
    </row>
    <row r="11" spans="1:9" x14ac:dyDescent="0.2">
      <c r="C11" s="292"/>
      <c r="D11" s="292"/>
      <c r="E11" s="292"/>
    </row>
    <row r="12" spans="1:9" x14ac:dyDescent="0.2">
      <c r="D12" s="195"/>
      <c r="E12" s="195"/>
    </row>
    <row r="14" spans="1:9" x14ac:dyDescent="0.2">
      <c r="B14" s="190" t="s">
        <v>734</v>
      </c>
      <c r="C14" s="190" t="s">
        <v>735</v>
      </c>
    </row>
    <row r="15" spans="1:9" x14ac:dyDescent="0.2">
      <c r="B15" s="190">
        <v>18.3</v>
      </c>
      <c r="C15" s="190">
        <v>19.059999999999999</v>
      </c>
    </row>
    <row r="16" spans="1:9" x14ac:dyDescent="0.2">
      <c r="C16" s="292">
        <f>B15/C15-1</f>
        <v>-3.9874081846799525E-2</v>
      </c>
    </row>
    <row r="17" spans="2:5" x14ac:dyDescent="0.2">
      <c r="C17" s="195">
        <f>B15-C15</f>
        <v>-0.75999999999999801</v>
      </c>
    </row>
    <row r="19" spans="2:5" x14ac:dyDescent="0.2">
      <c r="B19" s="190" t="s">
        <v>736</v>
      </c>
      <c r="C19" s="190" t="s">
        <v>737</v>
      </c>
      <c r="D19" s="292"/>
      <c r="E19" s="292"/>
    </row>
    <row r="20" spans="2:5" x14ac:dyDescent="0.2">
      <c r="B20" s="190">
        <v>18.87</v>
      </c>
      <c r="C20" s="190">
        <v>19.5</v>
      </c>
    </row>
    <row r="21" spans="2:5" x14ac:dyDescent="0.2">
      <c r="C21" s="292">
        <f>B20/C20-1</f>
        <v>-3.230769230769226E-2</v>
      </c>
    </row>
    <row r="22" spans="2:5" x14ac:dyDescent="0.2">
      <c r="C22" s="195">
        <f>B20-C20</f>
        <v>-0.62999999999999901</v>
      </c>
      <c r="D22" s="293"/>
    </row>
    <row r="23" spans="2:5" x14ac:dyDescent="0.2">
      <c r="B23" s="190" t="s">
        <v>738</v>
      </c>
      <c r="C23" s="190" t="s">
        <v>739</v>
      </c>
      <c r="D23" s="293"/>
    </row>
    <row r="24" spans="2:5" x14ac:dyDescent="0.2">
      <c r="B24" s="190">
        <v>18.940000000000001</v>
      </c>
      <c r="C24" s="190">
        <v>19.29</v>
      </c>
      <c r="D24" s="293"/>
    </row>
    <row r="25" spans="2:5" x14ac:dyDescent="0.2">
      <c r="C25" s="292">
        <f>B24/C24-1</f>
        <v>-1.8144116122343124E-2</v>
      </c>
    </row>
    <row r="26" spans="2:5" x14ac:dyDescent="0.2">
      <c r="C26" s="195">
        <f>B24-C24</f>
        <v>-0.34999999999999787</v>
      </c>
    </row>
  </sheetData>
  <mergeCells count="1">
    <mergeCell ref="H1:I1"/>
  </mergeCells>
  <hyperlinks>
    <hyperlink ref="H1:I1" location="Index!A1" display="Regresar al Índice" xr:uid="{EC80F128-3919-4F60-BA8B-FBA212C00D08}"/>
  </hyperlinks>
  <pageMargins left="0.7" right="0.7" top="0.75" bottom="0.75" header="0.3" footer="0.3"/>
  <pageSetup orientation="portrait" horizontalDpi="4294967295" verticalDpi="4294967295"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ECC71-B661-471F-A913-5137FFA2F485}">
  <sheetPr codeName="Hoja82"/>
  <dimension ref="A1:M357"/>
  <sheetViews>
    <sheetView zoomScale="95" zoomScaleNormal="95" workbookViewId="0">
      <selection activeCell="B3" sqref="B3"/>
    </sheetView>
  </sheetViews>
  <sheetFormatPr baseColWidth="10" defaultRowHeight="12.75" x14ac:dyDescent="0.2"/>
  <cols>
    <col min="1" max="16384" width="11.42578125" style="190"/>
  </cols>
  <sheetData>
    <row r="1" spans="1:9" ht="15" x14ac:dyDescent="0.25">
      <c r="A1" s="12" t="s">
        <v>954</v>
      </c>
      <c r="H1" s="525" t="s">
        <v>39</v>
      </c>
      <c r="I1" s="525"/>
    </row>
    <row r="2" spans="1:9" x14ac:dyDescent="0.2">
      <c r="A2" s="189" t="s">
        <v>166</v>
      </c>
    </row>
    <row r="6" spans="1:9" x14ac:dyDescent="0.2">
      <c r="E6" s="562" t="s">
        <v>167</v>
      </c>
      <c r="F6" s="562"/>
      <c r="G6" s="190" t="s">
        <v>172</v>
      </c>
    </row>
    <row r="7" spans="1:9" x14ac:dyDescent="0.2">
      <c r="B7" s="190" t="s">
        <v>740</v>
      </c>
      <c r="C7" s="190" t="s">
        <v>741</v>
      </c>
      <c r="D7" s="190" t="s">
        <v>742</v>
      </c>
      <c r="E7" s="190" t="s">
        <v>743</v>
      </c>
      <c r="F7" s="190" t="s">
        <v>744</v>
      </c>
      <c r="G7" s="190" t="s">
        <v>0</v>
      </c>
      <c r="H7" s="190" t="s">
        <v>1</v>
      </c>
    </row>
    <row r="8" spans="1:9" x14ac:dyDescent="0.2">
      <c r="A8" s="190">
        <v>2017</v>
      </c>
      <c r="B8" s="190" t="s">
        <v>173</v>
      </c>
      <c r="C8" s="195">
        <v>93.603882444858499</v>
      </c>
      <c r="D8" s="190">
        <v>0.85988721287626302</v>
      </c>
      <c r="E8" s="195">
        <v>16.456392632160899</v>
      </c>
      <c r="F8" s="195">
        <v>16.004980490928599</v>
      </c>
      <c r="G8" s="195">
        <v>19.137850157249598</v>
      </c>
      <c r="H8" s="195">
        <v>18.612883470371699</v>
      </c>
    </row>
    <row r="9" spans="1:9" x14ac:dyDescent="0.2">
      <c r="B9" s="190" t="s">
        <v>174</v>
      </c>
      <c r="C9" s="195">
        <v>94.1447803353567</v>
      </c>
      <c r="D9" s="190">
        <v>0.86485614330268201</v>
      </c>
      <c r="E9" s="195">
        <v>16.4444385250086</v>
      </c>
      <c r="F9" s="195">
        <v>15.8508929874362</v>
      </c>
      <c r="G9" s="195">
        <v>19.014073788284801</v>
      </c>
      <c r="H9" s="195">
        <v>18.327779839668299</v>
      </c>
    </row>
    <row r="10" spans="1:9" x14ac:dyDescent="0.2">
      <c r="B10" s="190" t="s">
        <v>175</v>
      </c>
      <c r="C10" s="195">
        <v>94.722489332291602</v>
      </c>
      <c r="D10" s="190">
        <v>0.87016323704978704</v>
      </c>
      <c r="E10" s="195">
        <v>16.3548961058288</v>
      </c>
      <c r="F10" s="195">
        <v>15.7837102260116</v>
      </c>
      <c r="G10" s="195">
        <v>18.795204634567899</v>
      </c>
      <c r="H10" s="195">
        <v>18.1387923023787</v>
      </c>
    </row>
    <row r="11" spans="1:9" x14ac:dyDescent="0.2">
      <c r="B11" s="190" t="s">
        <v>176</v>
      </c>
      <c r="C11" s="195">
        <v>94.838932628162794</v>
      </c>
      <c r="D11" s="190">
        <v>0.87123293734991902</v>
      </c>
      <c r="E11" s="195">
        <v>16.356097215837099</v>
      </c>
      <c r="F11" s="195">
        <v>15.777774592384599</v>
      </c>
      <c r="G11" s="195">
        <v>18.7735065039993</v>
      </c>
      <c r="H11" s="195">
        <v>18.109708570450501</v>
      </c>
    </row>
    <row r="12" spans="1:9" x14ac:dyDescent="0.2">
      <c r="B12" s="190" t="s">
        <v>177</v>
      </c>
      <c r="C12" s="195">
        <v>94.725494320572096</v>
      </c>
      <c r="D12" s="190">
        <v>0.87019084221882204</v>
      </c>
      <c r="E12" s="195">
        <v>16.239453203925699</v>
      </c>
      <c r="F12" s="195">
        <v>15.6770200598946</v>
      </c>
      <c r="G12" s="195">
        <v>18.661944502332499</v>
      </c>
      <c r="H12" s="195">
        <v>18.015611403035699</v>
      </c>
    </row>
    <row r="13" spans="1:9" x14ac:dyDescent="0.2">
      <c r="B13" s="190" t="s">
        <v>178</v>
      </c>
      <c r="C13" s="195">
        <v>94.963639641805401</v>
      </c>
      <c r="D13" s="190">
        <v>0.87237855186489899</v>
      </c>
      <c r="E13" s="195">
        <v>16.1180677380863</v>
      </c>
      <c r="F13" s="195">
        <v>15.573428010733799</v>
      </c>
      <c r="G13" s="195">
        <v>18.4760018499199</v>
      </c>
      <c r="H13" s="195">
        <v>17.851686034052801</v>
      </c>
    </row>
    <row r="14" spans="1:9" x14ac:dyDescent="0.2">
      <c r="B14" s="190" t="s">
        <v>179</v>
      </c>
      <c r="C14" s="195">
        <v>95.322735741330604</v>
      </c>
      <c r="D14" s="190">
        <v>0.87567736956466002</v>
      </c>
      <c r="E14" s="195">
        <v>16.0274208341791</v>
      </c>
      <c r="F14" s="195">
        <v>15.4830190630821</v>
      </c>
      <c r="G14" s="195">
        <v>18.3028834491259</v>
      </c>
      <c r="H14" s="195">
        <v>17.681191271140701</v>
      </c>
    </row>
    <row r="15" spans="1:9" x14ac:dyDescent="0.2">
      <c r="B15" s="190" t="s">
        <v>180</v>
      </c>
      <c r="C15" s="195">
        <v>95.793767654306095</v>
      </c>
      <c r="D15" s="190">
        <v>0.88000447981099905</v>
      </c>
      <c r="E15" s="195">
        <v>16.091090318572199</v>
      </c>
      <c r="F15" s="195">
        <v>15.559245428145999</v>
      </c>
      <c r="G15" s="195">
        <v>18.285236822917199</v>
      </c>
      <c r="H15" s="195">
        <v>17.680870705894201</v>
      </c>
    </row>
    <row r="16" spans="1:9" x14ac:dyDescent="0.2">
      <c r="B16" s="190" t="s">
        <v>181</v>
      </c>
      <c r="C16" s="195">
        <v>96.093515235290596</v>
      </c>
      <c r="D16" s="190">
        <v>0.88275809542230699</v>
      </c>
      <c r="E16" s="195">
        <v>16.314386868657198</v>
      </c>
      <c r="F16" s="195">
        <v>15.7850845379142</v>
      </c>
      <c r="G16" s="195">
        <v>18.4811523714801</v>
      </c>
      <c r="H16" s="195">
        <v>17.881551718155201</v>
      </c>
    </row>
    <row r="17" spans="1:8" x14ac:dyDescent="0.2">
      <c r="B17" s="190" t="s">
        <v>182</v>
      </c>
      <c r="C17" s="195">
        <v>96.698269126750404</v>
      </c>
      <c r="D17" s="190">
        <v>0.88831363569073296</v>
      </c>
      <c r="E17" s="195">
        <v>16.442916139327501</v>
      </c>
      <c r="F17" s="195">
        <v>15.9176840132329</v>
      </c>
      <c r="G17" s="195">
        <v>18.510259753630599</v>
      </c>
      <c r="H17" s="195">
        <v>17.9189909663558</v>
      </c>
    </row>
    <row r="18" spans="1:8" x14ac:dyDescent="0.2">
      <c r="B18" s="190" t="s">
        <v>183</v>
      </c>
      <c r="C18" s="195">
        <v>97.695173988821495</v>
      </c>
      <c r="D18" s="190">
        <v>0.89747165051831301</v>
      </c>
      <c r="E18" s="195">
        <v>16.522304881777099</v>
      </c>
      <c r="F18" s="195">
        <v>16.017897338022902</v>
      </c>
      <c r="G18" s="195">
        <v>18.4098348646835</v>
      </c>
      <c r="H18" s="195">
        <v>17.847803135366</v>
      </c>
    </row>
    <row r="19" spans="1:8" x14ac:dyDescent="0.2">
      <c r="B19" s="190" t="s">
        <v>184</v>
      </c>
      <c r="C19" s="195">
        <v>98.272882985756297</v>
      </c>
      <c r="D19" s="190">
        <v>0.90277874426541804</v>
      </c>
      <c r="E19" s="195">
        <v>16.6704789181466</v>
      </c>
      <c r="F19" s="195">
        <v>16.1586334483668</v>
      </c>
      <c r="G19" s="195">
        <v>18.465741494291802</v>
      </c>
      <c r="H19" s="195">
        <v>17.8987748116676</v>
      </c>
    </row>
    <row r="20" spans="1:8" x14ac:dyDescent="0.2">
      <c r="A20" s="190">
        <v>2018</v>
      </c>
      <c r="B20" s="190" t="s">
        <v>173</v>
      </c>
      <c r="C20" s="195">
        <v>98.794999699501204</v>
      </c>
      <c r="D20" s="190">
        <v>0.90757514238536396</v>
      </c>
      <c r="E20" s="195">
        <v>17.285123927708</v>
      </c>
      <c r="F20" s="195">
        <v>16.705832683727301</v>
      </c>
      <c r="G20" s="195">
        <v>19.0453915278881</v>
      </c>
      <c r="H20" s="195">
        <v>18.407106919896101</v>
      </c>
    </row>
    <row r="21" spans="1:8" x14ac:dyDescent="0.2">
      <c r="B21" s="190" t="s">
        <v>174</v>
      </c>
      <c r="C21" s="195">
        <v>99.171374481639504</v>
      </c>
      <c r="D21" s="190">
        <v>0.91103268980707997</v>
      </c>
      <c r="E21" s="195">
        <v>18.083951641280098</v>
      </c>
      <c r="F21" s="195">
        <v>17.3510480320334</v>
      </c>
      <c r="G21" s="195">
        <v>19.849948134253701</v>
      </c>
      <c r="H21" s="195">
        <v>19.045472490902199</v>
      </c>
    </row>
    <row r="22" spans="1:8" x14ac:dyDescent="0.2">
      <c r="B22" s="190" t="s">
        <v>175</v>
      </c>
      <c r="C22" s="195">
        <v>99.492156980587794</v>
      </c>
      <c r="D22" s="190">
        <v>0.91397954160163697</v>
      </c>
      <c r="E22" s="195">
        <v>18.328773522058398</v>
      </c>
      <c r="F22" s="195">
        <v>17.579471355799399</v>
      </c>
      <c r="G22" s="195">
        <v>20.053811587444802</v>
      </c>
      <c r="H22" s="195">
        <v>19.2339878034836</v>
      </c>
    </row>
    <row r="23" spans="1:8" x14ac:dyDescent="0.2">
      <c r="B23" s="190" t="s">
        <v>176</v>
      </c>
      <c r="C23" s="195">
        <v>99.154847046096506</v>
      </c>
      <c r="D23" s="190">
        <v>0.910880861377384</v>
      </c>
      <c r="E23" s="195">
        <v>18.4167612007118</v>
      </c>
      <c r="F23" s="195">
        <v>17.681710016479698</v>
      </c>
      <c r="G23" s="195">
        <v>20.218627903613001</v>
      </c>
      <c r="H23" s="195">
        <v>19.411660477466199</v>
      </c>
    </row>
    <row r="24" spans="1:8" x14ac:dyDescent="0.2">
      <c r="B24" s="190" t="s">
        <v>177</v>
      </c>
      <c r="C24" s="195">
        <v>98.994080173087298</v>
      </c>
      <c r="D24" s="190">
        <v>0.909403984833976</v>
      </c>
      <c r="E24" s="195">
        <v>18.651850570488801</v>
      </c>
      <c r="F24" s="195">
        <v>17.889366376945802</v>
      </c>
      <c r="G24" s="195">
        <v>20.509972335225601</v>
      </c>
      <c r="H24" s="195">
        <v>19.671528468408599</v>
      </c>
    </row>
    <row r="25" spans="1:8" x14ac:dyDescent="0.2">
      <c r="B25" s="190" t="s">
        <v>178</v>
      </c>
      <c r="C25" s="195">
        <v>99.376464931786799</v>
      </c>
      <c r="D25" s="190">
        <v>0.91291674259376399</v>
      </c>
      <c r="E25" s="195">
        <v>18.941898614520198</v>
      </c>
      <c r="F25" s="195">
        <v>18.095843377263801</v>
      </c>
      <c r="G25" s="195">
        <v>20.7487690068021</v>
      </c>
      <c r="H25" s="195">
        <v>19.8220084406056</v>
      </c>
    </row>
    <row r="26" spans="1:8" x14ac:dyDescent="0.2">
      <c r="B26" s="190" t="s">
        <v>179</v>
      </c>
      <c r="C26" s="195">
        <v>99.909099104513501</v>
      </c>
      <c r="D26" s="190">
        <v>0.917809758805335</v>
      </c>
      <c r="E26" s="195">
        <v>19.2196076400867</v>
      </c>
      <c r="F26" s="195">
        <v>18.451393019182198</v>
      </c>
      <c r="G26" s="195">
        <v>20.940731405061399</v>
      </c>
      <c r="H26" s="195">
        <v>20.103722849056901</v>
      </c>
    </row>
    <row r="27" spans="1:8" x14ac:dyDescent="0.2">
      <c r="B27" s="190" t="s">
        <v>180</v>
      </c>
      <c r="C27" s="195">
        <v>100.492</v>
      </c>
      <c r="D27" s="190">
        <v>0.92316454765929301</v>
      </c>
      <c r="E27" s="195">
        <v>19.634224926422402</v>
      </c>
      <c r="F27" s="195">
        <v>18.971086196797899</v>
      </c>
      <c r="G27" s="195">
        <v>21.2683914002173</v>
      </c>
      <c r="H27" s="195">
        <v>20.550059298636999</v>
      </c>
    </row>
    <row r="28" spans="1:8" x14ac:dyDescent="0.2">
      <c r="B28" s="190" t="s">
        <v>181</v>
      </c>
      <c r="C28" s="195">
        <v>100.917</v>
      </c>
      <c r="D28" s="190">
        <v>0.92706878812376003</v>
      </c>
      <c r="E28" s="195">
        <v>19.894079386652599</v>
      </c>
      <c r="F28" s="195">
        <v>19.228593123981401</v>
      </c>
      <c r="G28" s="195">
        <v>21.459118936486998</v>
      </c>
      <c r="H28" s="195">
        <v>20.7412797953181</v>
      </c>
    </row>
    <row r="29" spans="1:8" x14ac:dyDescent="0.2">
      <c r="B29" s="190" t="s">
        <v>182</v>
      </c>
      <c r="C29" s="195">
        <v>101.44</v>
      </c>
      <c r="D29" s="190">
        <v>0.93187330050709205</v>
      </c>
      <c r="E29" s="195">
        <v>20.141253942115199</v>
      </c>
      <c r="F29" s="195">
        <v>19.430086776846899</v>
      </c>
      <c r="G29" s="195">
        <v>21.613725740564799</v>
      </c>
      <c r="H29" s="195">
        <v>20.850567095627401</v>
      </c>
    </row>
    <row r="30" spans="1:8" x14ac:dyDescent="0.2">
      <c r="B30" s="190" t="s">
        <v>183</v>
      </c>
      <c r="C30" s="195">
        <v>102.303</v>
      </c>
      <c r="D30" s="190">
        <v>0.93980120526199795</v>
      </c>
      <c r="E30" s="195">
        <v>20.1839990142598</v>
      </c>
      <c r="F30" s="195">
        <v>19.404950840373999</v>
      </c>
      <c r="G30" s="195">
        <v>21.4768813885836</v>
      </c>
      <c r="H30" s="195">
        <v>20.647931426055401</v>
      </c>
    </row>
    <row r="31" spans="1:8" x14ac:dyDescent="0.2">
      <c r="B31" s="190" t="s">
        <v>184</v>
      </c>
      <c r="C31" s="195">
        <v>103.02</v>
      </c>
      <c r="D31" s="190">
        <v>0.94638788858675704</v>
      </c>
      <c r="E31" s="195">
        <v>19.951792481530902</v>
      </c>
      <c r="F31" s="195">
        <v>19.104687517973002</v>
      </c>
      <c r="G31" s="195">
        <v>21.082045451072901</v>
      </c>
      <c r="H31" s="195">
        <v>20.186952673815401</v>
      </c>
    </row>
    <row r="32" spans="1:8" x14ac:dyDescent="0.2">
      <c r="A32" s="190">
        <v>2019</v>
      </c>
      <c r="B32" s="190" t="s">
        <v>173</v>
      </c>
      <c r="C32" s="195">
        <v>103.108</v>
      </c>
      <c r="D32" s="190">
        <v>0.94719629602410504</v>
      </c>
      <c r="E32" s="195">
        <v>19.893147122035298</v>
      </c>
      <c r="F32" s="195">
        <v>18.816270308070301</v>
      </c>
      <c r="G32" s="195">
        <v>21.002137788690298</v>
      </c>
      <c r="H32" s="195">
        <v>19.865227922715</v>
      </c>
    </row>
    <row r="33" spans="1:13" x14ac:dyDescent="0.2">
      <c r="B33" s="190" t="s">
        <v>174</v>
      </c>
      <c r="C33" s="195">
        <v>103.07899999999999</v>
      </c>
      <c r="D33" s="190">
        <v>0.94692988902770603</v>
      </c>
      <c r="E33" s="195">
        <v>20.301391729917601</v>
      </c>
      <c r="F33" s="195">
        <v>19.238369871747899</v>
      </c>
      <c r="G33" s="195">
        <v>21.439170909224</v>
      </c>
      <c r="H33" s="195">
        <v>20.316572636123599</v>
      </c>
    </row>
    <row r="34" spans="1:13" x14ac:dyDescent="0.2">
      <c r="B34" s="190" t="s">
        <v>175</v>
      </c>
      <c r="C34" s="195">
        <v>103.476</v>
      </c>
      <c r="D34" s="190">
        <v>0.95057690894392599</v>
      </c>
      <c r="E34" s="195">
        <v>20.774428473064201</v>
      </c>
      <c r="F34" s="195">
        <v>19.740755868351499</v>
      </c>
      <c r="G34" s="195">
        <v>21.854547777879699</v>
      </c>
      <c r="H34" s="195">
        <v>20.767131709819399</v>
      </c>
    </row>
    <row r="35" spans="1:13" x14ac:dyDescent="0.2">
      <c r="B35" s="190" t="s">
        <v>176</v>
      </c>
      <c r="C35" s="195">
        <v>103.53100000000001</v>
      </c>
      <c r="D35" s="190">
        <v>0.95108216359226905</v>
      </c>
      <c r="E35" s="195">
        <v>20.658890675713199</v>
      </c>
      <c r="F35" s="195">
        <v>19.521537383341101</v>
      </c>
      <c r="G35" s="195">
        <v>21.721457374075801</v>
      </c>
      <c r="H35" s="195">
        <v>20.525605600264502</v>
      </c>
    </row>
    <row r="36" spans="1:13" x14ac:dyDescent="0.2">
      <c r="B36" s="190" t="s">
        <v>177</v>
      </c>
      <c r="C36" s="195">
        <v>103.233</v>
      </c>
      <c r="D36" s="190">
        <v>0.94834460204306603</v>
      </c>
      <c r="E36" s="195">
        <v>20.6614093159045</v>
      </c>
      <c r="F36" s="195">
        <v>19.4420275152358</v>
      </c>
      <c r="G36" s="195">
        <v>21.786815964779599</v>
      </c>
      <c r="H36" s="195">
        <v>20.501015636458401</v>
      </c>
    </row>
    <row r="37" spans="1:13" x14ac:dyDescent="0.2">
      <c r="B37" s="190" t="s">
        <v>178</v>
      </c>
      <c r="C37" s="195">
        <v>103.29900000000001</v>
      </c>
      <c r="D37" s="190">
        <v>0.94895090762107703</v>
      </c>
      <c r="E37" s="195">
        <v>20.5192302672233</v>
      </c>
      <c r="F37" s="195">
        <v>19.3298048986649</v>
      </c>
      <c r="G37" s="195">
        <v>21.623068277222998</v>
      </c>
      <c r="H37" s="195">
        <v>20.369657422134502</v>
      </c>
      <c r="J37" s="190" t="s">
        <v>1211</v>
      </c>
      <c r="K37" s="190" t="s">
        <v>1212</v>
      </c>
      <c r="L37" s="190" t="s">
        <v>1213</v>
      </c>
      <c r="M37" s="190" t="s">
        <v>1214</v>
      </c>
    </row>
    <row r="38" spans="1:13" x14ac:dyDescent="0.2">
      <c r="B38" s="190" t="s">
        <v>179</v>
      </c>
      <c r="C38" s="195">
        <v>103.687</v>
      </c>
      <c r="D38" s="190">
        <v>0.95251524950393196</v>
      </c>
      <c r="E38" s="195">
        <v>20.529053710272301</v>
      </c>
      <c r="F38" s="195">
        <v>19.3989640169521</v>
      </c>
      <c r="G38" s="195">
        <v>21.552467239725299</v>
      </c>
      <c r="H38" s="195">
        <v>20.366040362141199</v>
      </c>
      <c r="J38" s="190">
        <v>21.02</v>
      </c>
      <c r="K38" s="190">
        <v>18.3</v>
      </c>
      <c r="L38" s="190">
        <v>19.96</v>
      </c>
      <c r="M38" s="190">
        <v>17.72</v>
      </c>
    </row>
    <row r="39" spans="1:13" x14ac:dyDescent="0.2">
      <c r="B39" s="190" t="s">
        <v>180</v>
      </c>
      <c r="C39" s="195">
        <v>103.67</v>
      </c>
      <c r="D39" s="190">
        <v>0.95235907988535295</v>
      </c>
      <c r="E39" s="195">
        <v>20.3882030396639</v>
      </c>
      <c r="F39" s="195">
        <v>19.284820126811301</v>
      </c>
      <c r="G39" s="195">
        <v>21.4081048527602</v>
      </c>
      <c r="H39" s="195">
        <v>20.249526186207799</v>
      </c>
      <c r="K39" s="292">
        <f>K38/J38-1</f>
        <v>-0.12940057088487145</v>
      </c>
      <c r="L39" s="292">
        <f>M38/L38-1</f>
        <v>-0.1122244488977957</v>
      </c>
    </row>
    <row r="40" spans="1:13" x14ac:dyDescent="0.2">
      <c r="B40" s="190" t="s">
        <v>181</v>
      </c>
      <c r="C40" s="195">
        <v>103.94199999999999</v>
      </c>
      <c r="D40" s="190">
        <v>0.95485779378261204</v>
      </c>
      <c r="E40" s="195">
        <v>20.369187842913199</v>
      </c>
      <c r="F40" s="195">
        <v>19.3686493233951</v>
      </c>
      <c r="G40" s="195">
        <v>21.332169015683402</v>
      </c>
      <c r="H40" s="195">
        <v>20.284328671254201</v>
      </c>
      <c r="K40" s="293">
        <f>K38-J38</f>
        <v>-2.7199999999999989</v>
      </c>
      <c r="L40" s="195">
        <f>M38-L38</f>
        <v>-2.240000000000002</v>
      </c>
    </row>
    <row r="41" spans="1:13" x14ac:dyDescent="0.2">
      <c r="B41" s="190" t="s">
        <v>182</v>
      </c>
      <c r="C41" s="195">
        <v>104.503</v>
      </c>
      <c r="D41" s="190">
        <v>0.960011391195708</v>
      </c>
      <c r="E41" s="195">
        <v>20.348828349988999</v>
      </c>
      <c r="F41" s="195">
        <v>19.327784184716901</v>
      </c>
      <c r="G41" s="195">
        <v>21.196444684520099</v>
      </c>
      <c r="H41" s="195">
        <v>20.132869632561199</v>
      </c>
      <c r="K41" s="190">
        <f>K38-M38</f>
        <v>0.58000000000000185</v>
      </c>
    </row>
    <row r="42" spans="1:13" x14ac:dyDescent="0.2">
      <c r="B42" s="190" t="s">
        <v>183</v>
      </c>
      <c r="C42" s="195">
        <v>105.346</v>
      </c>
      <c r="D42" s="190">
        <v>0.96775556698758003</v>
      </c>
      <c r="E42" s="195">
        <v>20.338896361588901</v>
      </c>
      <c r="F42" s="195">
        <v>19.319981613210199</v>
      </c>
      <c r="G42" s="195">
        <v>21.016563536699302</v>
      </c>
      <c r="H42" s="195">
        <v>19.963699793894499</v>
      </c>
    </row>
    <row r="43" spans="1:13" x14ac:dyDescent="0.2">
      <c r="B43" s="190" t="s">
        <v>184</v>
      </c>
      <c r="C43" s="195">
        <v>105.934</v>
      </c>
      <c r="D43" s="190">
        <v>0.97315719850077198</v>
      </c>
      <c r="E43" s="195">
        <v>20.4740419699867</v>
      </c>
      <c r="F43" s="195">
        <v>19.4418210937631</v>
      </c>
      <c r="G43" s="195">
        <v>21.038781814005699</v>
      </c>
      <c r="H43" s="195">
        <v>19.978088970327502</v>
      </c>
    </row>
    <row r="44" spans="1:13" x14ac:dyDescent="0.2">
      <c r="A44" s="190">
        <v>2020</v>
      </c>
      <c r="B44" s="190" t="s">
        <v>173</v>
      </c>
      <c r="C44" s="195">
        <v>106.447</v>
      </c>
      <c r="D44" s="190">
        <v>0.97786984640258701</v>
      </c>
      <c r="E44" s="195">
        <v>20.578899950059501</v>
      </c>
      <c r="F44" s="195">
        <v>19.5185418298373</v>
      </c>
      <c r="G44" s="195">
        <v>21.044620637159099</v>
      </c>
      <c r="H44" s="195">
        <v>19.960265572808801</v>
      </c>
    </row>
    <row r="45" spans="1:13" x14ac:dyDescent="0.2">
      <c r="B45" s="190" t="s">
        <v>174</v>
      </c>
      <c r="C45" s="195">
        <v>106.889</v>
      </c>
      <c r="D45" s="190">
        <v>0.98193025648563204</v>
      </c>
      <c r="E45" s="195">
        <v>20.427785187324002</v>
      </c>
      <c r="F45" s="195">
        <v>19.404890954363701</v>
      </c>
      <c r="G45" s="195">
        <v>20.803702760352699</v>
      </c>
      <c r="H45" s="195">
        <v>19.761984953813901</v>
      </c>
    </row>
    <row r="46" spans="1:13" x14ac:dyDescent="0.2">
      <c r="B46" s="190" t="s">
        <v>175</v>
      </c>
      <c r="C46" s="195">
        <v>106.83799999999999</v>
      </c>
      <c r="D46" s="190">
        <v>0.98146174762989602</v>
      </c>
      <c r="E46" s="195">
        <v>19.011364567898699</v>
      </c>
      <c r="F46" s="195">
        <v>17.885451920244002</v>
      </c>
      <c r="G46" s="195">
        <v>19.3704590258445</v>
      </c>
      <c r="H46" s="195">
        <v>18.2232796779243</v>
      </c>
    </row>
    <row r="47" spans="1:13" x14ac:dyDescent="0.2">
      <c r="B47" s="190" t="s">
        <v>176</v>
      </c>
      <c r="C47" s="195">
        <v>105.755</v>
      </c>
      <c r="D47" s="190">
        <v>0.97151282428162</v>
      </c>
      <c r="E47" s="195">
        <v>16.015786981416198</v>
      </c>
      <c r="F47" s="195">
        <v>15.1018600996677</v>
      </c>
      <c r="G47" s="195">
        <v>16.4854097456295</v>
      </c>
      <c r="H47" s="195">
        <v>15.544684251424799</v>
      </c>
    </row>
    <row r="48" spans="1:13" x14ac:dyDescent="0.2">
      <c r="B48" s="190" t="s">
        <v>177</v>
      </c>
      <c r="C48" s="24">
        <v>106.16200000000001</v>
      </c>
      <c r="D48" s="190">
        <v>0.97525170867935596</v>
      </c>
      <c r="E48" s="195">
        <v>17.033472637366302</v>
      </c>
      <c r="F48" s="195">
        <v>16.2544161259429</v>
      </c>
      <c r="G48" s="195">
        <v>17.465719347913002</v>
      </c>
      <c r="H48" s="195">
        <v>16.6668932556436</v>
      </c>
    </row>
    <row r="49" spans="2:8" x14ac:dyDescent="0.2">
      <c r="B49" s="190" t="s">
        <v>178</v>
      </c>
      <c r="C49" s="195">
        <v>106.74299999999999</v>
      </c>
      <c r="D49" s="190">
        <v>0.980589035055486</v>
      </c>
      <c r="E49" s="195">
        <v>18.372366603082298</v>
      </c>
      <c r="F49" s="195">
        <v>17.653376602343201</v>
      </c>
      <c r="G49" s="195">
        <v>18.7360514407982</v>
      </c>
      <c r="H49" s="195">
        <v>18.002828882687101</v>
      </c>
    </row>
    <row r="50" spans="2:8" x14ac:dyDescent="0.2">
      <c r="B50" s="190" t="s">
        <v>179</v>
      </c>
      <c r="C50" s="195">
        <v>107.444</v>
      </c>
      <c r="D50" s="190">
        <v>0.98702873520981904</v>
      </c>
      <c r="E50" s="195">
        <v>19.387937529456401</v>
      </c>
      <c r="F50" s="195">
        <v>18.600588267834599</v>
      </c>
      <c r="G50" s="195">
        <v>19.642728562846798</v>
      </c>
      <c r="H50" s="195">
        <v>18.845032170092299</v>
      </c>
    </row>
    <row r="51" spans="2:8" x14ac:dyDescent="0.2">
      <c r="B51" s="190" t="s">
        <v>180</v>
      </c>
      <c r="C51" s="190">
        <v>107.867</v>
      </c>
      <c r="D51" s="190">
        <v>0.99091460277798205</v>
      </c>
      <c r="E51" s="195">
        <v>19.352307462252199</v>
      </c>
      <c r="F51" s="195">
        <v>18.600627457198101</v>
      </c>
      <c r="G51" s="195">
        <v>19.529742934455601</v>
      </c>
      <c r="H51" s="195">
        <v>18.7711710020744</v>
      </c>
    </row>
    <row r="52" spans="2:8" x14ac:dyDescent="0.2">
      <c r="B52" s="190" t="s">
        <v>181</v>
      </c>
      <c r="C52" s="190">
        <v>108.114</v>
      </c>
      <c r="D52" s="190">
        <v>0.99318365547144905</v>
      </c>
      <c r="E52" s="195">
        <v>19.215378131058799</v>
      </c>
      <c r="F52" s="195">
        <v>18.535020116818199</v>
      </c>
      <c r="G52" s="195">
        <v>19.347255691534201</v>
      </c>
      <c r="H52" s="195">
        <v>18.662228294544299</v>
      </c>
    </row>
    <row r="53" spans="2:8" x14ac:dyDescent="0.2">
      <c r="B53" s="190" t="s">
        <v>182</v>
      </c>
      <c r="C53" s="190">
        <v>108.774</v>
      </c>
      <c r="D53" s="190">
        <v>0.99924671125156195</v>
      </c>
      <c r="E53" s="195">
        <v>19.0440042103472</v>
      </c>
      <c r="F53" s="195">
        <v>18.392541717000199</v>
      </c>
      <c r="G53" s="195">
        <v>19.058360658995301</v>
      </c>
      <c r="H53" s="195">
        <v>18.406407056334899</v>
      </c>
    </row>
    <row r="54" spans="2:8" x14ac:dyDescent="0.2">
      <c r="B54" s="190" t="s">
        <v>183</v>
      </c>
      <c r="C54" s="190">
        <v>108.85599999999999</v>
      </c>
      <c r="D54" s="190">
        <v>1</v>
      </c>
      <c r="E54" s="195">
        <v>18.298773726712302</v>
      </c>
      <c r="F54" s="195">
        <v>17.721554810542202</v>
      </c>
      <c r="G54" s="195">
        <v>18.298773726712302</v>
      </c>
      <c r="H54" s="195">
        <v>17.721554810542202</v>
      </c>
    </row>
    <row r="55" spans="2:8" x14ac:dyDescent="0.2">
      <c r="B55" s="190" t="s">
        <v>184</v>
      </c>
      <c r="E55" s="195"/>
      <c r="F55" s="195"/>
      <c r="G55" s="195"/>
      <c r="H55" s="195"/>
    </row>
    <row r="56" spans="2:8" x14ac:dyDescent="0.2">
      <c r="E56" s="195"/>
      <c r="F56" s="195"/>
      <c r="G56" s="195"/>
      <c r="H56" s="195"/>
    </row>
    <row r="57" spans="2:8" x14ac:dyDescent="0.2">
      <c r="E57" s="195"/>
      <c r="F57" s="195"/>
      <c r="G57" s="195"/>
      <c r="H57" s="195"/>
    </row>
    <row r="58" spans="2:8" x14ac:dyDescent="0.2">
      <c r="E58" s="195"/>
      <c r="F58" s="195"/>
      <c r="G58" s="195"/>
      <c r="H58" s="195"/>
    </row>
    <row r="59" spans="2:8" x14ac:dyDescent="0.2">
      <c r="E59" s="195"/>
      <c r="F59" s="195"/>
      <c r="G59" s="195"/>
      <c r="H59" s="195"/>
    </row>
    <row r="60" spans="2:8" x14ac:dyDescent="0.2">
      <c r="E60" s="195"/>
      <c r="F60" s="195"/>
      <c r="G60" s="195"/>
      <c r="H60" s="195"/>
    </row>
    <row r="61" spans="2:8" x14ac:dyDescent="0.2">
      <c r="E61" s="195"/>
      <c r="F61" s="195"/>
      <c r="G61" s="195"/>
      <c r="H61" s="195"/>
    </row>
    <row r="62" spans="2:8" x14ac:dyDescent="0.2">
      <c r="E62" s="195"/>
      <c r="F62" s="195"/>
      <c r="G62" s="195"/>
      <c r="H62" s="195"/>
    </row>
    <row r="63" spans="2:8" x14ac:dyDescent="0.2">
      <c r="E63" s="195"/>
      <c r="F63" s="195"/>
      <c r="G63" s="195"/>
      <c r="H63" s="195"/>
    </row>
    <row r="64" spans="2:8" x14ac:dyDescent="0.2">
      <c r="E64" s="195"/>
      <c r="F64" s="195"/>
      <c r="G64" s="195"/>
      <c r="H64" s="195"/>
    </row>
    <row r="65" spans="5:8" x14ac:dyDescent="0.2">
      <c r="E65" s="195"/>
      <c r="F65" s="195"/>
      <c r="G65" s="195"/>
      <c r="H65" s="195"/>
    </row>
    <row r="66" spans="5:8" x14ac:dyDescent="0.2">
      <c r="E66" s="195"/>
      <c r="F66" s="195"/>
      <c r="G66" s="195"/>
      <c r="H66" s="195"/>
    </row>
    <row r="67" spans="5:8" x14ac:dyDescent="0.2">
      <c r="E67" s="195"/>
      <c r="F67" s="195"/>
      <c r="G67" s="195"/>
      <c r="H67" s="195"/>
    </row>
    <row r="68" spans="5:8" x14ac:dyDescent="0.2">
      <c r="E68" s="195"/>
      <c r="F68" s="195"/>
      <c r="G68" s="195"/>
      <c r="H68" s="195"/>
    </row>
    <row r="69" spans="5:8" x14ac:dyDescent="0.2">
      <c r="E69" s="195"/>
      <c r="F69" s="195"/>
      <c r="G69" s="195"/>
      <c r="H69" s="195"/>
    </row>
    <row r="70" spans="5:8" x14ac:dyDescent="0.2">
      <c r="E70" s="195"/>
      <c r="F70" s="195"/>
      <c r="G70" s="195"/>
      <c r="H70" s="195"/>
    </row>
    <row r="71" spans="5:8" x14ac:dyDescent="0.2">
      <c r="E71" s="195"/>
      <c r="F71" s="195"/>
      <c r="G71" s="195"/>
      <c r="H71" s="195"/>
    </row>
    <row r="72" spans="5:8" x14ac:dyDescent="0.2">
      <c r="E72" s="195"/>
      <c r="F72" s="195"/>
      <c r="G72" s="195"/>
      <c r="H72" s="195"/>
    </row>
    <row r="73" spans="5:8" x14ac:dyDescent="0.2">
      <c r="E73" s="195"/>
      <c r="F73" s="195"/>
      <c r="G73" s="195"/>
      <c r="H73" s="195"/>
    </row>
    <row r="74" spans="5:8" x14ac:dyDescent="0.2">
      <c r="E74" s="195"/>
      <c r="F74" s="195"/>
      <c r="G74" s="195"/>
      <c r="H74" s="195"/>
    </row>
    <row r="75" spans="5:8" x14ac:dyDescent="0.2">
      <c r="E75" s="195"/>
      <c r="F75" s="195"/>
      <c r="G75" s="195"/>
      <c r="H75" s="195"/>
    </row>
    <row r="76" spans="5:8" x14ac:dyDescent="0.2">
      <c r="E76" s="195"/>
      <c r="F76" s="195"/>
      <c r="G76" s="195"/>
      <c r="H76" s="195"/>
    </row>
    <row r="77" spans="5:8" x14ac:dyDescent="0.2">
      <c r="E77" s="195"/>
      <c r="F77" s="195"/>
      <c r="G77" s="195"/>
      <c r="H77" s="195"/>
    </row>
    <row r="78" spans="5:8" x14ac:dyDescent="0.2">
      <c r="E78" s="195"/>
      <c r="F78" s="195"/>
      <c r="G78" s="195"/>
      <c r="H78" s="195"/>
    </row>
    <row r="79" spans="5:8" x14ac:dyDescent="0.2">
      <c r="E79" s="195"/>
      <c r="F79" s="195"/>
      <c r="G79" s="195"/>
      <c r="H79" s="195"/>
    </row>
    <row r="80" spans="5:8" x14ac:dyDescent="0.2">
      <c r="E80" s="195"/>
      <c r="F80" s="195"/>
      <c r="G80" s="195"/>
      <c r="H80" s="195"/>
    </row>
    <row r="81" spans="5:8" x14ac:dyDescent="0.2">
      <c r="E81" s="195"/>
      <c r="F81" s="195"/>
      <c r="G81" s="195"/>
      <c r="H81" s="195"/>
    </row>
    <row r="82" spans="5:8" x14ac:dyDescent="0.2">
      <c r="E82" s="195"/>
      <c r="F82" s="195"/>
      <c r="G82" s="195"/>
      <c r="H82" s="195"/>
    </row>
    <row r="83" spans="5:8" x14ac:dyDescent="0.2">
      <c r="E83" s="195"/>
      <c r="F83" s="195"/>
      <c r="G83" s="195"/>
      <c r="H83" s="195"/>
    </row>
    <row r="84" spans="5:8" x14ac:dyDescent="0.2">
      <c r="E84" s="195"/>
      <c r="F84" s="195"/>
      <c r="G84" s="195"/>
      <c r="H84" s="195"/>
    </row>
    <row r="85" spans="5:8" x14ac:dyDescent="0.2">
      <c r="E85" s="195"/>
      <c r="F85" s="195"/>
      <c r="G85" s="195"/>
      <c r="H85" s="195"/>
    </row>
    <row r="86" spans="5:8" x14ac:dyDescent="0.2">
      <c r="E86" s="195"/>
      <c r="F86" s="195"/>
      <c r="G86" s="195"/>
      <c r="H86" s="195"/>
    </row>
    <row r="87" spans="5:8" x14ac:dyDescent="0.2">
      <c r="E87" s="195"/>
      <c r="F87" s="195"/>
      <c r="G87" s="195"/>
      <c r="H87" s="195"/>
    </row>
    <row r="88" spans="5:8" x14ac:dyDescent="0.2">
      <c r="E88" s="195"/>
      <c r="F88" s="195"/>
      <c r="G88" s="195"/>
      <c r="H88" s="195"/>
    </row>
    <row r="89" spans="5:8" x14ac:dyDescent="0.2">
      <c r="E89" s="195"/>
      <c r="F89" s="195"/>
      <c r="G89" s="195"/>
      <c r="H89" s="195"/>
    </row>
    <row r="90" spans="5:8" x14ac:dyDescent="0.2">
      <c r="E90" s="195"/>
      <c r="F90" s="195"/>
      <c r="G90" s="195"/>
      <c r="H90" s="195"/>
    </row>
    <row r="91" spans="5:8" x14ac:dyDescent="0.2">
      <c r="E91" s="195"/>
      <c r="F91" s="195"/>
      <c r="G91" s="195"/>
      <c r="H91" s="195"/>
    </row>
    <row r="92" spans="5:8" x14ac:dyDescent="0.2">
      <c r="E92" s="195"/>
      <c r="F92" s="195"/>
      <c r="G92" s="195"/>
      <c r="H92" s="195"/>
    </row>
    <row r="93" spans="5:8" x14ac:dyDescent="0.2">
      <c r="E93" s="195"/>
      <c r="F93" s="195"/>
      <c r="G93" s="195"/>
      <c r="H93" s="195"/>
    </row>
    <row r="94" spans="5:8" x14ac:dyDescent="0.2">
      <c r="E94" s="195"/>
      <c r="F94" s="195"/>
      <c r="G94" s="195"/>
      <c r="H94" s="195"/>
    </row>
    <row r="95" spans="5:8" x14ac:dyDescent="0.2">
      <c r="E95" s="195"/>
      <c r="F95" s="195"/>
      <c r="G95" s="195"/>
      <c r="H95" s="195"/>
    </row>
    <row r="96" spans="5:8" x14ac:dyDescent="0.2">
      <c r="E96" s="195"/>
      <c r="F96" s="195"/>
      <c r="G96" s="195"/>
      <c r="H96" s="195"/>
    </row>
    <row r="97" spans="5:8" x14ac:dyDescent="0.2">
      <c r="E97" s="195"/>
      <c r="F97" s="195"/>
      <c r="G97" s="195"/>
      <c r="H97" s="195"/>
    </row>
    <row r="98" spans="5:8" x14ac:dyDescent="0.2">
      <c r="E98" s="195"/>
      <c r="F98" s="195"/>
      <c r="G98" s="195"/>
      <c r="H98" s="195"/>
    </row>
    <row r="99" spans="5:8" x14ac:dyDescent="0.2">
      <c r="E99" s="195"/>
      <c r="F99" s="195"/>
      <c r="G99" s="195"/>
      <c r="H99" s="195"/>
    </row>
    <row r="100" spans="5:8" x14ac:dyDescent="0.2">
      <c r="E100" s="195"/>
      <c r="F100" s="195"/>
      <c r="G100" s="195"/>
      <c r="H100" s="195"/>
    </row>
    <row r="101" spans="5:8" x14ac:dyDescent="0.2">
      <c r="E101" s="195"/>
      <c r="F101" s="195"/>
      <c r="G101" s="195"/>
      <c r="H101" s="195"/>
    </row>
    <row r="102" spans="5:8" x14ac:dyDescent="0.2">
      <c r="E102" s="195"/>
      <c r="F102" s="195"/>
      <c r="G102" s="195"/>
      <c r="H102" s="195"/>
    </row>
    <row r="103" spans="5:8" x14ac:dyDescent="0.2">
      <c r="E103" s="195"/>
      <c r="F103" s="195"/>
      <c r="G103" s="195"/>
      <c r="H103" s="195"/>
    </row>
    <row r="104" spans="5:8" x14ac:dyDescent="0.2">
      <c r="E104" s="195"/>
      <c r="F104" s="195"/>
      <c r="G104" s="195"/>
      <c r="H104" s="195"/>
    </row>
    <row r="105" spans="5:8" x14ac:dyDescent="0.2">
      <c r="E105" s="195"/>
      <c r="F105" s="195"/>
      <c r="G105" s="195"/>
      <c r="H105" s="195"/>
    </row>
    <row r="106" spans="5:8" x14ac:dyDescent="0.2">
      <c r="E106" s="195"/>
      <c r="F106" s="195"/>
      <c r="G106" s="195"/>
      <c r="H106" s="195"/>
    </row>
    <row r="107" spans="5:8" x14ac:dyDescent="0.2">
      <c r="E107" s="195"/>
      <c r="F107" s="195"/>
      <c r="G107" s="195"/>
      <c r="H107" s="195"/>
    </row>
    <row r="108" spans="5:8" x14ac:dyDescent="0.2">
      <c r="E108" s="195"/>
      <c r="F108" s="195"/>
      <c r="G108" s="195"/>
      <c r="H108" s="195"/>
    </row>
    <row r="109" spans="5:8" x14ac:dyDescent="0.2">
      <c r="E109" s="195"/>
      <c r="F109" s="195"/>
      <c r="G109" s="195"/>
      <c r="H109" s="195"/>
    </row>
    <row r="110" spans="5:8" x14ac:dyDescent="0.2">
      <c r="E110" s="195"/>
      <c r="F110" s="195"/>
      <c r="G110" s="195"/>
      <c r="H110" s="195"/>
    </row>
    <row r="111" spans="5:8" x14ac:dyDescent="0.2">
      <c r="E111" s="195"/>
      <c r="F111" s="195"/>
      <c r="G111" s="195"/>
      <c r="H111" s="195"/>
    </row>
    <row r="112" spans="5:8" x14ac:dyDescent="0.2">
      <c r="E112" s="195"/>
      <c r="F112" s="195"/>
      <c r="G112" s="195"/>
      <c r="H112" s="195"/>
    </row>
    <row r="113" spans="5:8" x14ac:dyDescent="0.2">
      <c r="E113" s="195"/>
      <c r="F113" s="195"/>
      <c r="G113" s="195"/>
      <c r="H113" s="195"/>
    </row>
    <row r="114" spans="5:8" x14ac:dyDescent="0.2">
      <c r="E114" s="195"/>
      <c r="F114" s="195"/>
      <c r="G114" s="195"/>
      <c r="H114" s="195"/>
    </row>
    <row r="115" spans="5:8" x14ac:dyDescent="0.2">
      <c r="E115" s="195"/>
      <c r="F115" s="195"/>
      <c r="G115" s="195"/>
      <c r="H115" s="195"/>
    </row>
    <row r="116" spans="5:8" x14ac:dyDescent="0.2">
      <c r="E116" s="195"/>
      <c r="F116" s="195"/>
      <c r="G116" s="195"/>
      <c r="H116" s="195"/>
    </row>
    <row r="117" spans="5:8" x14ac:dyDescent="0.2">
      <c r="E117" s="195"/>
      <c r="F117" s="195"/>
      <c r="G117" s="195"/>
      <c r="H117" s="195"/>
    </row>
    <row r="118" spans="5:8" x14ac:dyDescent="0.2">
      <c r="E118" s="195"/>
      <c r="F118" s="195"/>
      <c r="G118" s="195"/>
      <c r="H118" s="195"/>
    </row>
    <row r="119" spans="5:8" x14ac:dyDescent="0.2">
      <c r="E119" s="195"/>
      <c r="F119" s="195"/>
      <c r="G119" s="195"/>
      <c r="H119" s="195"/>
    </row>
    <row r="120" spans="5:8" x14ac:dyDescent="0.2">
      <c r="E120" s="195"/>
      <c r="F120" s="195"/>
      <c r="G120" s="195"/>
      <c r="H120" s="195"/>
    </row>
    <row r="121" spans="5:8" x14ac:dyDescent="0.2">
      <c r="E121" s="195"/>
      <c r="F121" s="195"/>
      <c r="G121" s="195"/>
      <c r="H121" s="195"/>
    </row>
    <row r="122" spans="5:8" x14ac:dyDescent="0.2">
      <c r="E122" s="195"/>
      <c r="F122" s="195"/>
      <c r="G122" s="195"/>
      <c r="H122" s="195"/>
    </row>
    <row r="123" spans="5:8" x14ac:dyDescent="0.2">
      <c r="E123" s="195"/>
      <c r="F123" s="195"/>
      <c r="G123" s="195"/>
      <c r="H123" s="195"/>
    </row>
    <row r="124" spans="5:8" x14ac:dyDescent="0.2">
      <c r="E124" s="195"/>
      <c r="F124" s="195"/>
      <c r="G124" s="195"/>
      <c r="H124" s="195"/>
    </row>
    <row r="125" spans="5:8" x14ac:dyDescent="0.2">
      <c r="E125" s="195"/>
      <c r="F125" s="195"/>
      <c r="G125" s="195"/>
      <c r="H125" s="195"/>
    </row>
    <row r="126" spans="5:8" x14ac:dyDescent="0.2">
      <c r="E126" s="195"/>
      <c r="F126" s="195"/>
      <c r="G126" s="195"/>
      <c r="H126" s="195"/>
    </row>
    <row r="127" spans="5:8" x14ac:dyDescent="0.2">
      <c r="E127" s="195"/>
      <c r="F127" s="195"/>
      <c r="G127" s="195"/>
      <c r="H127" s="195"/>
    </row>
    <row r="128" spans="5:8" x14ac:dyDescent="0.2">
      <c r="E128" s="195"/>
      <c r="F128" s="195"/>
      <c r="G128" s="195"/>
      <c r="H128" s="195"/>
    </row>
    <row r="129" spans="5:8" x14ac:dyDescent="0.2">
      <c r="E129" s="195"/>
      <c r="F129" s="195"/>
      <c r="G129" s="195"/>
      <c r="H129" s="195"/>
    </row>
    <row r="130" spans="5:8" x14ac:dyDescent="0.2">
      <c r="E130" s="195"/>
      <c r="F130" s="195"/>
      <c r="G130" s="195"/>
      <c r="H130" s="195"/>
    </row>
    <row r="131" spans="5:8" x14ac:dyDescent="0.2">
      <c r="E131" s="195"/>
      <c r="F131" s="195"/>
      <c r="G131" s="195"/>
      <c r="H131" s="195"/>
    </row>
    <row r="132" spans="5:8" x14ac:dyDescent="0.2">
      <c r="E132" s="195"/>
      <c r="F132" s="195"/>
      <c r="G132" s="195"/>
      <c r="H132" s="195"/>
    </row>
    <row r="133" spans="5:8" x14ac:dyDescent="0.2">
      <c r="E133" s="195"/>
      <c r="F133" s="195"/>
      <c r="G133" s="195"/>
      <c r="H133" s="195"/>
    </row>
    <row r="134" spans="5:8" x14ac:dyDescent="0.2">
      <c r="E134" s="195"/>
      <c r="F134" s="195"/>
      <c r="G134" s="195"/>
      <c r="H134" s="195"/>
    </row>
    <row r="135" spans="5:8" x14ac:dyDescent="0.2">
      <c r="E135" s="195"/>
      <c r="F135" s="195"/>
      <c r="G135" s="195"/>
      <c r="H135" s="195"/>
    </row>
    <row r="136" spans="5:8" x14ac:dyDescent="0.2">
      <c r="E136" s="195"/>
      <c r="F136" s="195"/>
      <c r="G136" s="195"/>
      <c r="H136" s="195"/>
    </row>
    <row r="137" spans="5:8" x14ac:dyDescent="0.2">
      <c r="E137" s="195"/>
      <c r="F137" s="195"/>
      <c r="G137" s="195"/>
      <c r="H137" s="195"/>
    </row>
    <row r="138" spans="5:8" x14ac:dyDescent="0.2">
      <c r="E138" s="195"/>
      <c r="F138" s="195"/>
      <c r="G138" s="195"/>
      <c r="H138" s="195"/>
    </row>
    <row r="139" spans="5:8" x14ac:dyDescent="0.2">
      <c r="E139" s="195"/>
      <c r="F139" s="195"/>
      <c r="G139" s="195"/>
      <c r="H139" s="195"/>
    </row>
    <row r="140" spans="5:8" x14ac:dyDescent="0.2">
      <c r="E140" s="195"/>
      <c r="F140" s="195"/>
      <c r="G140" s="195"/>
      <c r="H140" s="195"/>
    </row>
    <row r="141" spans="5:8" x14ac:dyDescent="0.2">
      <c r="E141" s="195"/>
      <c r="F141" s="195"/>
      <c r="G141" s="195"/>
      <c r="H141" s="195"/>
    </row>
    <row r="142" spans="5:8" x14ac:dyDescent="0.2">
      <c r="E142" s="195"/>
      <c r="F142" s="195"/>
      <c r="G142" s="195"/>
      <c r="H142" s="195"/>
    </row>
    <row r="143" spans="5:8" x14ac:dyDescent="0.2">
      <c r="E143" s="195"/>
      <c r="F143" s="195"/>
      <c r="G143" s="195"/>
      <c r="H143" s="195"/>
    </row>
    <row r="144" spans="5:8" x14ac:dyDescent="0.2">
      <c r="E144" s="195"/>
      <c r="F144" s="195"/>
      <c r="G144" s="195"/>
      <c r="H144" s="195"/>
    </row>
    <row r="145" spans="5:8" x14ac:dyDescent="0.2">
      <c r="E145" s="195"/>
      <c r="F145" s="195"/>
      <c r="G145" s="195"/>
      <c r="H145" s="195"/>
    </row>
    <row r="146" spans="5:8" x14ac:dyDescent="0.2">
      <c r="E146" s="195"/>
      <c r="F146" s="195"/>
      <c r="G146" s="195"/>
      <c r="H146" s="195"/>
    </row>
    <row r="147" spans="5:8" x14ac:dyDescent="0.2">
      <c r="E147" s="195"/>
      <c r="F147" s="195"/>
      <c r="G147" s="195"/>
      <c r="H147" s="195"/>
    </row>
    <row r="148" spans="5:8" x14ac:dyDescent="0.2">
      <c r="E148" s="195"/>
      <c r="F148" s="195"/>
      <c r="G148" s="195"/>
      <c r="H148" s="195"/>
    </row>
    <row r="149" spans="5:8" x14ac:dyDescent="0.2">
      <c r="E149" s="195"/>
      <c r="F149" s="195"/>
      <c r="G149" s="195"/>
      <c r="H149" s="195"/>
    </row>
    <row r="150" spans="5:8" x14ac:dyDescent="0.2">
      <c r="E150" s="195"/>
      <c r="F150" s="195"/>
      <c r="G150" s="195"/>
      <c r="H150" s="195"/>
    </row>
    <row r="151" spans="5:8" x14ac:dyDescent="0.2">
      <c r="E151" s="195"/>
      <c r="F151" s="195"/>
      <c r="G151" s="195"/>
      <c r="H151" s="195"/>
    </row>
    <row r="152" spans="5:8" x14ac:dyDescent="0.2">
      <c r="E152" s="195"/>
      <c r="F152" s="195"/>
      <c r="G152" s="195"/>
      <c r="H152" s="195"/>
    </row>
    <row r="153" spans="5:8" x14ac:dyDescent="0.2">
      <c r="E153" s="195"/>
      <c r="F153" s="195"/>
      <c r="G153" s="195"/>
      <c r="H153" s="195"/>
    </row>
    <row r="154" spans="5:8" x14ac:dyDescent="0.2">
      <c r="E154" s="195"/>
      <c r="F154" s="195"/>
      <c r="G154" s="195"/>
      <c r="H154" s="195"/>
    </row>
    <row r="155" spans="5:8" x14ac:dyDescent="0.2">
      <c r="E155" s="195"/>
      <c r="F155" s="195"/>
      <c r="G155" s="195"/>
      <c r="H155" s="195"/>
    </row>
    <row r="156" spans="5:8" x14ac:dyDescent="0.2">
      <c r="E156" s="195"/>
      <c r="F156" s="195"/>
      <c r="G156" s="195"/>
      <c r="H156" s="195"/>
    </row>
    <row r="157" spans="5:8" x14ac:dyDescent="0.2">
      <c r="E157" s="195"/>
      <c r="F157" s="195"/>
      <c r="G157" s="195"/>
      <c r="H157" s="195"/>
    </row>
    <row r="158" spans="5:8" x14ac:dyDescent="0.2">
      <c r="E158" s="195"/>
      <c r="F158" s="195"/>
      <c r="G158" s="195"/>
      <c r="H158" s="195"/>
    </row>
    <row r="159" spans="5:8" x14ac:dyDescent="0.2">
      <c r="E159" s="195"/>
      <c r="F159" s="195"/>
      <c r="G159" s="195"/>
      <c r="H159" s="195"/>
    </row>
    <row r="160" spans="5:8" x14ac:dyDescent="0.2">
      <c r="E160" s="195"/>
      <c r="F160" s="195"/>
      <c r="G160" s="195"/>
      <c r="H160" s="195"/>
    </row>
    <row r="161" spans="5:8" x14ac:dyDescent="0.2">
      <c r="E161" s="195"/>
      <c r="F161" s="195"/>
      <c r="G161" s="195"/>
      <c r="H161" s="195"/>
    </row>
    <row r="162" spans="5:8" x14ac:dyDescent="0.2">
      <c r="E162" s="195"/>
      <c r="F162" s="195"/>
      <c r="G162" s="195"/>
      <c r="H162" s="195"/>
    </row>
    <row r="163" spans="5:8" x14ac:dyDescent="0.2">
      <c r="E163" s="195"/>
      <c r="F163" s="195"/>
      <c r="G163" s="195"/>
      <c r="H163" s="195"/>
    </row>
    <row r="164" spans="5:8" x14ac:dyDescent="0.2">
      <c r="E164" s="195"/>
      <c r="F164" s="195"/>
      <c r="G164" s="195"/>
      <c r="H164" s="195"/>
    </row>
    <row r="165" spans="5:8" x14ac:dyDescent="0.2">
      <c r="E165" s="195"/>
      <c r="F165" s="195"/>
      <c r="G165" s="195"/>
      <c r="H165" s="195"/>
    </row>
    <row r="166" spans="5:8" x14ac:dyDescent="0.2">
      <c r="E166" s="195"/>
      <c r="F166" s="195"/>
      <c r="G166" s="195"/>
      <c r="H166" s="195"/>
    </row>
    <row r="167" spans="5:8" x14ac:dyDescent="0.2">
      <c r="E167" s="195"/>
      <c r="F167" s="195"/>
      <c r="G167" s="195"/>
      <c r="H167" s="195"/>
    </row>
    <row r="168" spans="5:8" x14ac:dyDescent="0.2">
      <c r="E168" s="195"/>
      <c r="F168" s="195"/>
      <c r="G168" s="195"/>
      <c r="H168" s="195"/>
    </row>
    <row r="169" spans="5:8" x14ac:dyDescent="0.2">
      <c r="E169" s="195"/>
      <c r="F169" s="195"/>
      <c r="G169" s="195"/>
      <c r="H169" s="195"/>
    </row>
    <row r="170" spans="5:8" x14ac:dyDescent="0.2">
      <c r="E170" s="195"/>
      <c r="F170" s="195"/>
      <c r="G170" s="195"/>
      <c r="H170" s="195"/>
    </row>
    <row r="171" spans="5:8" x14ac:dyDescent="0.2">
      <c r="E171" s="195"/>
      <c r="F171" s="195"/>
      <c r="G171" s="195"/>
      <c r="H171" s="195"/>
    </row>
    <row r="172" spans="5:8" x14ac:dyDescent="0.2">
      <c r="E172" s="195"/>
      <c r="F172" s="195"/>
      <c r="G172" s="195"/>
      <c r="H172" s="195"/>
    </row>
    <row r="173" spans="5:8" x14ac:dyDescent="0.2">
      <c r="E173" s="195"/>
      <c r="F173" s="195"/>
      <c r="G173" s="195"/>
      <c r="H173" s="195"/>
    </row>
    <row r="174" spans="5:8" x14ac:dyDescent="0.2">
      <c r="E174" s="195"/>
      <c r="F174" s="195"/>
      <c r="G174" s="195"/>
      <c r="H174" s="195"/>
    </row>
    <row r="175" spans="5:8" x14ac:dyDescent="0.2">
      <c r="E175" s="195"/>
      <c r="F175" s="195"/>
      <c r="G175" s="195"/>
      <c r="H175" s="195"/>
    </row>
    <row r="176" spans="5:8" x14ac:dyDescent="0.2">
      <c r="E176" s="195"/>
      <c r="F176" s="195"/>
      <c r="G176" s="195"/>
      <c r="H176" s="195"/>
    </row>
    <row r="177" spans="5:8" x14ac:dyDescent="0.2">
      <c r="E177" s="195"/>
      <c r="F177" s="195"/>
      <c r="G177" s="195"/>
      <c r="H177" s="195"/>
    </row>
    <row r="178" spans="5:8" x14ac:dyDescent="0.2">
      <c r="E178" s="195"/>
      <c r="F178" s="195"/>
      <c r="G178" s="195"/>
      <c r="H178" s="195"/>
    </row>
    <row r="179" spans="5:8" x14ac:dyDescent="0.2">
      <c r="E179" s="195"/>
      <c r="F179" s="195"/>
      <c r="G179" s="195"/>
      <c r="H179" s="195"/>
    </row>
    <row r="180" spans="5:8" x14ac:dyDescent="0.2">
      <c r="E180" s="195"/>
      <c r="F180" s="195"/>
      <c r="G180" s="195"/>
      <c r="H180" s="195"/>
    </row>
    <row r="181" spans="5:8" x14ac:dyDescent="0.2">
      <c r="E181" s="195"/>
      <c r="F181" s="195"/>
      <c r="G181" s="195"/>
      <c r="H181" s="195"/>
    </row>
    <row r="182" spans="5:8" x14ac:dyDescent="0.2">
      <c r="E182" s="195"/>
      <c r="F182" s="195"/>
      <c r="G182" s="195"/>
      <c r="H182" s="195"/>
    </row>
    <row r="183" spans="5:8" x14ac:dyDescent="0.2">
      <c r="E183" s="195"/>
      <c r="F183" s="195"/>
      <c r="G183" s="195"/>
      <c r="H183" s="195"/>
    </row>
    <row r="184" spans="5:8" x14ac:dyDescent="0.2">
      <c r="E184" s="195"/>
      <c r="F184" s="195"/>
      <c r="G184" s="195"/>
      <c r="H184" s="195"/>
    </row>
    <row r="185" spans="5:8" x14ac:dyDescent="0.2">
      <c r="E185" s="195"/>
      <c r="F185" s="195"/>
      <c r="G185" s="195"/>
      <c r="H185" s="195"/>
    </row>
    <row r="186" spans="5:8" x14ac:dyDescent="0.2">
      <c r="E186" s="195"/>
      <c r="F186" s="195"/>
      <c r="G186" s="195"/>
      <c r="H186" s="195"/>
    </row>
    <row r="187" spans="5:8" x14ac:dyDescent="0.2">
      <c r="E187" s="195"/>
      <c r="F187" s="195"/>
      <c r="G187" s="195"/>
      <c r="H187" s="195"/>
    </row>
    <row r="188" spans="5:8" x14ac:dyDescent="0.2">
      <c r="E188" s="195"/>
      <c r="F188" s="195"/>
      <c r="G188" s="195"/>
      <c r="H188" s="195"/>
    </row>
    <row r="189" spans="5:8" x14ac:dyDescent="0.2">
      <c r="E189" s="195"/>
      <c r="F189" s="195"/>
      <c r="G189" s="195"/>
      <c r="H189" s="195"/>
    </row>
    <row r="190" spans="5:8" x14ac:dyDescent="0.2">
      <c r="E190" s="195"/>
      <c r="F190" s="195"/>
      <c r="G190" s="195"/>
      <c r="H190" s="195"/>
    </row>
    <row r="191" spans="5:8" x14ac:dyDescent="0.2">
      <c r="E191" s="195"/>
      <c r="F191" s="195"/>
      <c r="G191" s="195"/>
      <c r="H191" s="195"/>
    </row>
    <row r="192" spans="5:8" x14ac:dyDescent="0.2">
      <c r="E192" s="195"/>
      <c r="F192" s="195"/>
      <c r="G192" s="195"/>
      <c r="H192" s="195"/>
    </row>
    <row r="193" spans="5:8" x14ac:dyDescent="0.2">
      <c r="E193" s="195"/>
      <c r="F193" s="195"/>
      <c r="G193" s="195"/>
      <c r="H193" s="195"/>
    </row>
    <row r="194" spans="5:8" x14ac:dyDescent="0.2">
      <c r="E194" s="195"/>
      <c r="F194" s="195"/>
      <c r="G194" s="195"/>
      <c r="H194" s="195"/>
    </row>
    <row r="195" spans="5:8" x14ac:dyDescent="0.2">
      <c r="E195" s="195"/>
      <c r="F195" s="195"/>
      <c r="G195" s="195"/>
      <c r="H195" s="195"/>
    </row>
    <row r="196" spans="5:8" x14ac:dyDescent="0.2">
      <c r="E196" s="195"/>
      <c r="F196" s="195"/>
      <c r="G196" s="195"/>
      <c r="H196" s="195"/>
    </row>
    <row r="197" spans="5:8" x14ac:dyDescent="0.2">
      <c r="E197" s="195"/>
      <c r="F197" s="195"/>
      <c r="G197" s="195"/>
      <c r="H197" s="195"/>
    </row>
    <row r="198" spans="5:8" x14ac:dyDescent="0.2">
      <c r="E198" s="195"/>
      <c r="F198" s="195"/>
      <c r="G198" s="195"/>
      <c r="H198" s="195"/>
    </row>
    <row r="199" spans="5:8" x14ac:dyDescent="0.2">
      <c r="E199" s="195"/>
      <c r="F199" s="195"/>
      <c r="G199" s="195"/>
      <c r="H199" s="195"/>
    </row>
    <row r="200" spans="5:8" x14ac:dyDescent="0.2">
      <c r="E200" s="195"/>
      <c r="F200" s="195"/>
      <c r="G200" s="195"/>
      <c r="H200" s="195"/>
    </row>
    <row r="201" spans="5:8" x14ac:dyDescent="0.2">
      <c r="E201" s="195"/>
      <c r="F201" s="195"/>
      <c r="G201" s="195"/>
      <c r="H201" s="195"/>
    </row>
    <row r="202" spans="5:8" x14ac:dyDescent="0.2">
      <c r="E202" s="195"/>
      <c r="F202" s="195"/>
      <c r="G202" s="195"/>
      <c r="H202" s="195"/>
    </row>
    <row r="203" spans="5:8" x14ac:dyDescent="0.2">
      <c r="E203" s="195"/>
      <c r="F203" s="195"/>
      <c r="G203" s="195"/>
      <c r="H203" s="195"/>
    </row>
    <row r="204" spans="5:8" x14ac:dyDescent="0.2">
      <c r="E204" s="195"/>
      <c r="F204" s="195"/>
      <c r="G204" s="195"/>
      <c r="H204" s="195"/>
    </row>
    <row r="205" spans="5:8" x14ac:dyDescent="0.2">
      <c r="E205" s="195"/>
      <c r="F205" s="195"/>
      <c r="G205" s="195"/>
      <c r="H205" s="195"/>
    </row>
    <row r="206" spans="5:8" x14ac:dyDescent="0.2">
      <c r="E206" s="195"/>
      <c r="F206" s="195"/>
      <c r="G206" s="195"/>
      <c r="H206" s="195"/>
    </row>
    <row r="207" spans="5:8" x14ac:dyDescent="0.2">
      <c r="E207" s="195"/>
      <c r="F207" s="195"/>
      <c r="G207" s="195"/>
      <c r="H207" s="195"/>
    </row>
    <row r="208" spans="5:8" x14ac:dyDescent="0.2">
      <c r="E208" s="195"/>
      <c r="F208" s="195"/>
      <c r="G208" s="195"/>
      <c r="H208" s="195"/>
    </row>
    <row r="209" spans="5:8" x14ac:dyDescent="0.2">
      <c r="E209" s="195"/>
      <c r="F209" s="195"/>
      <c r="G209" s="195"/>
      <c r="H209" s="195"/>
    </row>
    <row r="210" spans="5:8" x14ac:dyDescent="0.2">
      <c r="E210" s="195"/>
      <c r="F210" s="195"/>
      <c r="G210" s="195"/>
      <c r="H210" s="195"/>
    </row>
    <row r="211" spans="5:8" x14ac:dyDescent="0.2">
      <c r="E211" s="195"/>
      <c r="F211" s="195"/>
      <c r="G211" s="195"/>
      <c r="H211" s="195"/>
    </row>
    <row r="212" spans="5:8" x14ac:dyDescent="0.2">
      <c r="E212" s="195"/>
      <c r="F212" s="195"/>
      <c r="G212" s="195"/>
      <c r="H212" s="195"/>
    </row>
    <row r="213" spans="5:8" x14ac:dyDescent="0.2">
      <c r="E213" s="195"/>
      <c r="F213" s="195"/>
      <c r="G213" s="195"/>
      <c r="H213" s="195"/>
    </row>
    <row r="214" spans="5:8" x14ac:dyDescent="0.2">
      <c r="E214" s="195"/>
      <c r="F214" s="195"/>
      <c r="G214" s="195"/>
      <c r="H214" s="195"/>
    </row>
    <row r="215" spans="5:8" x14ac:dyDescent="0.2">
      <c r="E215" s="195"/>
      <c r="F215" s="195"/>
      <c r="G215" s="195"/>
      <c r="H215" s="195"/>
    </row>
    <row r="216" spans="5:8" x14ac:dyDescent="0.2">
      <c r="E216" s="195"/>
      <c r="F216" s="195"/>
      <c r="G216" s="195"/>
      <c r="H216" s="195"/>
    </row>
    <row r="217" spans="5:8" x14ac:dyDescent="0.2">
      <c r="E217" s="195"/>
      <c r="F217" s="195"/>
      <c r="G217" s="195"/>
      <c r="H217" s="195"/>
    </row>
    <row r="218" spans="5:8" x14ac:dyDescent="0.2">
      <c r="E218" s="195"/>
      <c r="F218" s="195"/>
      <c r="G218" s="195"/>
      <c r="H218" s="195"/>
    </row>
    <row r="219" spans="5:8" x14ac:dyDescent="0.2">
      <c r="E219" s="195"/>
      <c r="F219" s="195"/>
      <c r="G219" s="195"/>
      <c r="H219" s="195"/>
    </row>
    <row r="220" spans="5:8" x14ac:dyDescent="0.2">
      <c r="E220" s="195"/>
      <c r="F220" s="195"/>
      <c r="G220" s="195"/>
      <c r="H220" s="195"/>
    </row>
    <row r="221" spans="5:8" x14ac:dyDescent="0.2">
      <c r="E221" s="195"/>
      <c r="F221" s="195"/>
      <c r="G221" s="195"/>
      <c r="H221" s="195"/>
    </row>
    <row r="222" spans="5:8" x14ac:dyDescent="0.2">
      <c r="E222" s="195"/>
      <c r="F222" s="195"/>
      <c r="G222" s="195"/>
      <c r="H222" s="195"/>
    </row>
    <row r="223" spans="5:8" x14ac:dyDescent="0.2">
      <c r="E223" s="195"/>
      <c r="F223" s="195"/>
      <c r="G223" s="195"/>
      <c r="H223" s="195"/>
    </row>
    <row r="224" spans="5:8" x14ac:dyDescent="0.2">
      <c r="E224" s="195"/>
      <c r="F224" s="195"/>
      <c r="G224" s="195"/>
      <c r="H224" s="195"/>
    </row>
    <row r="225" spans="5:8" x14ac:dyDescent="0.2">
      <c r="E225" s="195"/>
      <c r="F225" s="195"/>
      <c r="G225" s="195"/>
      <c r="H225" s="195"/>
    </row>
    <row r="226" spans="5:8" x14ac:dyDescent="0.2">
      <c r="E226" s="195"/>
      <c r="F226" s="195"/>
      <c r="G226" s="195"/>
      <c r="H226" s="195"/>
    </row>
    <row r="227" spans="5:8" x14ac:dyDescent="0.2">
      <c r="E227" s="195"/>
      <c r="F227" s="195"/>
      <c r="G227" s="195"/>
      <c r="H227" s="195"/>
    </row>
    <row r="228" spans="5:8" x14ac:dyDescent="0.2">
      <c r="E228" s="195"/>
      <c r="F228" s="195"/>
      <c r="G228" s="195"/>
      <c r="H228" s="195"/>
    </row>
    <row r="229" spans="5:8" x14ac:dyDescent="0.2">
      <c r="E229" s="195"/>
      <c r="F229" s="195"/>
      <c r="G229" s="195"/>
      <c r="H229" s="195"/>
    </row>
    <row r="230" spans="5:8" x14ac:dyDescent="0.2">
      <c r="E230" s="195"/>
      <c r="F230" s="195"/>
      <c r="G230" s="195"/>
      <c r="H230" s="195"/>
    </row>
    <row r="231" spans="5:8" x14ac:dyDescent="0.2">
      <c r="E231" s="195"/>
      <c r="F231" s="195"/>
      <c r="G231" s="195"/>
      <c r="H231" s="195"/>
    </row>
    <row r="232" spans="5:8" x14ac:dyDescent="0.2">
      <c r="E232" s="195"/>
      <c r="F232" s="195"/>
      <c r="G232" s="195"/>
      <c r="H232" s="195"/>
    </row>
    <row r="233" spans="5:8" x14ac:dyDescent="0.2">
      <c r="E233" s="195"/>
      <c r="F233" s="195"/>
      <c r="G233" s="195"/>
      <c r="H233" s="195"/>
    </row>
    <row r="234" spans="5:8" x14ac:dyDescent="0.2">
      <c r="E234" s="195"/>
      <c r="F234" s="195"/>
      <c r="G234" s="195"/>
      <c r="H234" s="195"/>
    </row>
    <row r="235" spans="5:8" x14ac:dyDescent="0.2">
      <c r="E235" s="195"/>
      <c r="F235" s="195"/>
      <c r="G235" s="195"/>
      <c r="H235" s="195"/>
    </row>
    <row r="236" spans="5:8" x14ac:dyDescent="0.2">
      <c r="E236" s="195"/>
      <c r="F236" s="195"/>
      <c r="G236" s="195"/>
      <c r="H236" s="195"/>
    </row>
    <row r="237" spans="5:8" x14ac:dyDescent="0.2">
      <c r="E237" s="195"/>
      <c r="F237" s="195"/>
      <c r="G237" s="195"/>
      <c r="H237" s="195"/>
    </row>
    <row r="238" spans="5:8" x14ac:dyDescent="0.2">
      <c r="E238" s="195"/>
      <c r="F238" s="195"/>
      <c r="G238" s="195"/>
      <c r="H238" s="195"/>
    </row>
    <row r="239" spans="5:8" x14ac:dyDescent="0.2">
      <c r="E239" s="195"/>
      <c r="F239" s="195"/>
      <c r="G239" s="195"/>
      <c r="H239" s="195"/>
    </row>
    <row r="240" spans="5:8" x14ac:dyDescent="0.2">
      <c r="E240" s="195"/>
      <c r="F240" s="195"/>
      <c r="G240" s="195"/>
      <c r="H240" s="195"/>
    </row>
    <row r="241" spans="5:8" x14ac:dyDescent="0.2">
      <c r="E241" s="195"/>
      <c r="F241" s="195"/>
      <c r="G241" s="195"/>
      <c r="H241" s="195"/>
    </row>
    <row r="242" spans="5:8" x14ac:dyDescent="0.2">
      <c r="E242" s="195"/>
      <c r="F242" s="195"/>
      <c r="G242" s="195"/>
      <c r="H242" s="195"/>
    </row>
    <row r="243" spans="5:8" x14ac:dyDescent="0.2">
      <c r="E243" s="195"/>
      <c r="F243" s="195"/>
      <c r="G243" s="195"/>
      <c r="H243" s="195"/>
    </row>
    <row r="244" spans="5:8" x14ac:dyDescent="0.2">
      <c r="E244" s="195"/>
      <c r="F244" s="195"/>
      <c r="G244" s="195"/>
      <c r="H244" s="195"/>
    </row>
    <row r="245" spans="5:8" x14ac:dyDescent="0.2">
      <c r="E245" s="195"/>
      <c r="F245" s="195"/>
      <c r="G245" s="195"/>
      <c r="H245" s="195"/>
    </row>
    <row r="246" spans="5:8" x14ac:dyDescent="0.2">
      <c r="E246" s="195"/>
      <c r="F246" s="195"/>
      <c r="G246" s="195"/>
      <c r="H246" s="195"/>
    </row>
    <row r="247" spans="5:8" x14ac:dyDescent="0.2">
      <c r="E247" s="195"/>
      <c r="F247" s="195"/>
      <c r="G247" s="195"/>
      <c r="H247" s="195"/>
    </row>
    <row r="248" spans="5:8" x14ac:dyDescent="0.2">
      <c r="E248" s="195"/>
      <c r="F248" s="195"/>
      <c r="G248" s="195"/>
      <c r="H248" s="195"/>
    </row>
    <row r="249" spans="5:8" x14ac:dyDescent="0.2">
      <c r="E249" s="195"/>
      <c r="F249" s="195"/>
      <c r="G249" s="195"/>
      <c r="H249" s="195"/>
    </row>
    <row r="250" spans="5:8" x14ac:dyDescent="0.2">
      <c r="E250" s="195"/>
      <c r="F250" s="195"/>
      <c r="G250" s="195"/>
      <c r="H250" s="195"/>
    </row>
    <row r="251" spans="5:8" x14ac:dyDescent="0.2">
      <c r="E251" s="195"/>
      <c r="F251" s="195"/>
      <c r="G251" s="195"/>
      <c r="H251" s="195"/>
    </row>
    <row r="252" spans="5:8" x14ac:dyDescent="0.2">
      <c r="E252" s="195"/>
      <c r="F252" s="195"/>
      <c r="G252" s="195"/>
      <c r="H252" s="195"/>
    </row>
    <row r="253" spans="5:8" x14ac:dyDescent="0.2">
      <c r="E253" s="195"/>
      <c r="F253" s="195"/>
      <c r="G253" s="195"/>
      <c r="H253" s="195"/>
    </row>
    <row r="254" spans="5:8" x14ac:dyDescent="0.2">
      <c r="E254" s="195"/>
      <c r="F254" s="195"/>
      <c r="G254" s="195"/>
      <c r="H254" s="195"/>
    </row>
    <row r="255" spans="5:8" x14ac:dyDescent="0.2">
      <c r="E255" s="195"/>
      <c r="F255" s="195"/>
      <c r="G255" s="195"/>
      <c r="H255" s="195"/>
    </row>
    <row r="256" spans="5:8" x14ac:dyDescent="0.2">
      <c r="E256" s="195"/>
      <c r="F256" s="195"/>
      <c r="G256" s="195"/>
      <c r="H256" s="195"/>
    </row>
    <row r="257" spans="5:8" x14ac:dyDescent="0.2">
      <c r="E257" s="195"/>
      <c r="F257" s="195"/>
      <c r="G257" s="195"/>
      <c r="H257" s="195"/>
    </row>
    <row r="258" spans="5:8" x14ac:dyDescent="0.2">
      <c r="E258" s="195"/>
      <c r="F258" s="195"/>
      <c r="G258" s="195"/>
      <c r="H258" s="195"/>
    </row>
    <row r="259" spans="5:8" x14ac:dyDescent="0.2">
      <c r="E259" s="195"/>
      <c r="F259" s="195"/>
      <c r="G259" s="195"/>
      <c r="H259" s="195"/>
    </row>
    <row r="260" spans="5:8" x14ac:dyDescent="0.2">
      <c r="E260" s="195"/>
      <c r="F260" s="195"/>
      <c r="G260" s="195"/>
      <c r="H260" s="195"/>
    </row>
    <row r="261" spans="5:8" x14ac:dyDescent="0.2">
      <c r="E261" s="195"/>
      <c r="F261" s="195"/>
      <c r="G261" s="195"/>
      <c r="H261" s="195"/>
    </row>
    <row r="262" spans="5:8" x14ac:dyDescent="0.2">
      <c r="E262" s="195"/>
      <c r="F262" s="195"/>
      <c r="G262" s="195"/>
      <c r="H262" s="195"/>
    </row>
    <row r="263" spans="5:8" x14ac:dyDescent="0.2">
      <c r="E263" s="195"/>
      <c r="F263" s="195"/>
      <c r="G263" s="195"/>
      <c r="H263" s="195"/>
    </row>
    <row r="264" spans="5:8" x14ac:dyDescent="0.2">
      <c r="E264" s="195"/>
      <c r="F264" s="195"/>
      <c r="G264" s="195"/>
      <c r="H264" s="195"/>
    </row>
    <row r="265" spans="5:8" x14ac:dyDescent="0.2">
      <c r="E265" s="195"/>
      <c r="F265" s="195"/>
      <c r="G265" s="195"/>
      <c r="H265" s="195"/>
    </row>
    <row r="266" spans="5:8" x14ac:dyDescent="0.2">
      <c r="E266" s="195"/>
      <c r="F266" s="195"/>
      <c r="G266" s="195"/>
      <c r="H266" s="195"/>
    </row>
    <row r="267" spans="5:8" x14ac:dyDescent="0.2">
      <c r="E267" s="195"/>
      <c r="F267" s="195"/>
      <c r="G267" s="195"/>
      <c r="H267" s="195"/>
    </row>
    <row r="268" spans="5:8" x14ac:dyDescent="0.2">
      <c r="E268" s="195"/>
      <c r="F268" s="195"/>
      <c r="G268" s="195"/>
      <c r="H268" s="195"/>
    </row>
    <row r="269" spans="5:8" x14ac:dyDescent="0.2">
      <c r="E269" s="195"/>
      <c r="F269" s="195"/>
      <c r="G269" s="195"/>
      <c r="H269" s="195"/>
    </row>
    <row r="270" spans="5:8" x14ac:dyDescent="0.2">
      <c r="E270" s="195"/>
      <c r="F270" s="195"/>
      <c r="G270" s="195"/>
      <c r="H270" s="195"/>
    </row>
    <row r="271" spans="5:8" x14ac:dyDescent="0.2">
      <c r="E271" s="195"/>
      <c r="F271" s="195"/>
      <c r="G271" s="195"/>
      <c r="H271" s="195"/>
    </row>
    <row r="272" spans="5:8" x14ac:dyDescent="0.2">
      <c r="E272" s="195"/>
      <c r="F272" s="195"/>
      <c r="G272" s="195"/>
      <c r="H272" s="195"/>
    </row>
    <row r="273" spans="5:8" x14ac:dyDescent="0.2">
      <c r="E273" s="195"/>
      <c r="F273" s="195"/>
      <c r="G273" s="195"/>
      <c r="H273" s="195"/>
    </row>
    <row r="274" spans="5:8" x14ac:dyDescent="0.2">
      <c r="E274" s="195"/>
      <c r="F274" s="195"/>
      <c r="G274" s="195"/>
      <c r="H274" s="195"/>
    </row>
    <row r="275" spans="5:8" x14ac:dyDescent="0.2">
      <c r="E275" s="195"/>
      <c r="F275" s="195"/>
      <c r="G275" s="195"/>
      <c r="H275" s="195"/>
    </row>
    <row r="276" spans="5:8" x14ac:dyDescent="0.2">
      <c r="E276" s="195"/>
      <c r="F276" s="195"/>
      <c r="G276" s="195"/>
      <c r="H276" s="195"/>
    </row>
    <row r="277" spans="5:8" x14ac:dyDescent="0.2">
      <c r="E277" s="195"/>
      <c r="F277" s="195"/>
      <c r="G277" s="195"/>
      <c r="H277" s="195"/>
    </row>
    <row r="278" spans="5:8" x14ac:dyDescent="0.2">
      <c r="E278" s="195"/>
      <c r="F278" s="195"/>
      <c r="G278" s="195"/>
      <c r="H278" s="195"/>
    </row>
    <row r="279" spans="5:8" x14ac:dyDescent="0.2">
      <c r="E279" s="195"/>
      <c r="F279" s="195"/>
      <c r="G279" s="195"/>
      <c r="H279" s="195"/>
    </row>
    <row r="280" spans="5:8" x14ac:dyDescent="0.2">
      <c r="E280" s="195"/>
      <c r="F280" s="195"/>
      <c r="G280" s="195"/>
      <c r="H280" s="195"/>
    </row>
    <row r="281" spans="5:8" x14ac:dyDescent="0.2">
      <c r="E281" s="195"/>
      <c r="F281" s="195"/>
      <c r="G281" s="195"/>
      <c r="H281" s="195"/>
    </row>
    <row r="282" spans="5:8" x14ac:dyDescent="0.2">
      <c r="E282" s="195"/>
      <c r="F282" s="195"/>
      <c r="G282" s="195"/>
      <c r="H282" s="195"/>
    </row>
    <row r="283" spans="5:8" x14ac:dyDescent="0.2">
      <c r="E283" s="195"/>
      <c r="F283" s="195"/>
      <c r="G283" s="195"/>
      <c r="H283" s="195"/>
    </row>
    <row r="284" spans="5:8" x14ac:dyDescent="0.2">
      <c r="E284" s="195"/>
      <c r="F284" s="195"/>
      <c r="G284" s="195"/>
      <c r="H284" s="195"/>
    </row>
    <row r="285" spans="5:8" x14ac:dyDescent="0.2">
      <c r="E285" s="195"/>
      <c r="F285" s="195"/>
      <c r="G285" s="195"/>
      <c r="H285" s="195"/>
    </row>
    <row r="286" spans="5:8" x14ac:dyDescent="0.2">
      <c r="E286" s="195"/>
      <c r="F286" s="195"/>
      <c r="G286" s="195"/>
      <c r="H286" s="195"/>
    </row>
    <row r="287" spans="5:8" x14ac:dyDescent="0.2">
      <c r="E287" s="195"/>
      <c r="F287" s="195"/>
      <c r="G287" s="195"/>
      <c r="H287" s="195"/>
    </row>
    <row r="288" spans="5:8" x14ac:dyDescent="0.2">
      <c r="E288" s="195"/>
      <c r="F288" s="195"/>
      <c r="G288" s="195"/>
      <c r="H288" s="195"/>
    </row>
    <row r="289" spans="5:8" x14ac:dyDescent="0.2">
      <c r="E289" s="195"/>
      <c r="F289" s="195"/>
      <c r="G289" s="195"/>
      <c r="H289" s="195"/>
    </row>
    <row r="290" spans="5:8" x14ac:dyDescent="0.2">
      <c r="E290" s="195"/>
      <c r="F290" s="195"/>
      <c r="G290" s="195"/>
      <c r="H290" s="195"/>
    </row>
    <row r="291" spans="5:8" x14ac:dyDescent="0.2">
      <c r="E291" s="195"/>
      <c r="F291" s="195"/>
      <c r="G291" s="195"/>
      <c r="H291" s="195"/>
    </row>
    <row r="292" spans="5:8" x14ac:dyDescent="0.2">
      <c r="E292" s="195"/>
      <c r="F292" s="195"/>
      <c r="G292" s="195"/>
      <c r="H292" s="195"/>
    </row>
    <row r="293" spans="5:8" x14ac:dyDescent="0.2">
      <c r="E293" s="195"/>
      <c r="F293" s="195"/>
      <c r="G293" s="195"/>
      <c r="H293" s="195"/>
    </row>
    <row r="294" spans="5:8" x14ac:dyDescent="0.2">
      <c r="E294" s="195"/>
      <c r="F294" s="195"/>
      <c r="G294" s="195"/>
      <c r="H294" s="195"/>
    </row>
    <row r="295" spans="5:8" x14ac:dyDescent="0.2">
      <c r="E295" s="195"/>
      <c r="F295" s="195"/>
      <c r="G295" s="195"/>
      <c r="H295" s="195"/>
    </row>
    <row r="296" spans="5:8" x14ac:dyDescent="0.2">
      <c r="E296" s="195"/>
      <c r="F296" s="195"/>
      <c r="G296" s="195"/>
      <c r="H296" s="195"/>
    </row>
    <row r="297" spans="5:8" x14ac:dyDescent="0.2">
      <c r="E297" s="195"/>
      <c r="F297" s="195"/>
      <c r="G297" s="195"/>
      <c r="H297" s="195"/>
    </row>
    <row r="298" spans="5:8" x14ac:dyDescent="0.2">
      <c r="E298" s="195"/>
      <c r="F298" s="195"/>
      <c r="G298" s="195"/>
      <c r="H298" s="195"/>
    </row>
    <row r="299" spans="5:8" x14ac:dyDescent="0.2">
      <c r="E299" s="195"/>
      <c r="F299" s="195"/>
      <c r="G299" s="195"/>
      <c r="H299" s="195"/>
    </row>
    <row r="300" spans="5:8" x14ac:dyDescent="0.2">
      <c r="E300" s="195"/>
      <c r="F300" s="195"/>
      <c r="G300" s="195"/>
      <c r="H300" s="195"/>
    </row>
    <row r="301" spans="5:8" x14ac:dyDescent="0.2">
      <c r="E301" s="195"/>
      <c r="F301" s="195"/>
      <c r="G301" s="195"/>
      <c r="H301" s="195"/>
    </row>
    <row r="302" spans="5:8" x14ac:dyDescent="0.2">
      <c r="E302" s="195"/>
      <c r="F302" s="195"/>
      <c r="G302" s="195"/>
      <c r="H302" s="195"/>
    </row>
    <row r="303" spans="5:8" x14ac:dyDescent="0.2">
      <c r="E303" s="195"/>
      <c r="F303" s="195"/>
      <c r="G303" s="195"/>
      <c r="H303" s="195"/>
    </row>
    <row r="304" spans="5:8" x14ac:dyDescent="0.2">
      <c r="E304" s="195"/>
      <c r="F304" s="195"/>
      <c r="G304" s="195"/>
      <c r="H304" s="195"/>
    </row>
    <row r="305" spans="5:8" x14ac:dyDescent="0.2">
      <c r="E305" s="195"/>
      <c r="F305" s="195"/>
      <c r="G305" s="195"/>
      <c r="H305" s="195"/>
    </row>
    <row r="306" spans="5:8" x14ac:dyDescent="0.2">
      <c r="E306" s="195"/>
      <c r="F306" s="195"/>
      <c r="G306" s="195"/>
      <c r="H306" s="195"/>
    </row>
    <row r="307" spans="5:8" x14ac:dyDescent="0.2">
      <c r="E307" s="195"/>
      <c r="F307" s="195"/>
      <c r="G307" s="195"/>
      <c r="H307" s="195"/>
    </row>
    <row r="308" spans="5:8" x14ac:dyDescent="0.2">
      <c r="E308" s="195"/>
      <c r="F308" s="195"/>
      <c r="G308" s="195"/>
      <c r="H308" s="195"/>
    </row>
    <row r="309" spans="5:8" x14ac:dyDescent="0.2">
      <c r="E309" s="195"/>
      <c r="F309" s="195"/>
      <c r="G309" s="195"/>
      <c r="H309" s="195"/>
    </row>
    <row r="310" spans="5:8" x14ac:dyDescent="0.2">
      <c r="E310" s="195"/>
      <c r="F310" s="195"/>
      <c r="G310" s="195"/>
      <c r="H310" s="195"/>
    </row>
    <row r="311" spans="5:8" x14ac:dyDescent="0.2">
      <c r="E311" s="195"/>
      <c r="F311" s="195"/>
      <c r="G311" s="195"/>
      <c r="H311" s="195"/>
    </row>
    <row r="312" spans="5:8" x14ac:dyDescent="0.2">
      <c r="E312" s="195"/>
      <c r="F312" s="195"/>
      <c r="G312" s="195"/>
      <c r="H312" s="195"/>
    </row>
    <row r="313" spans="5:8" x14ac:dyDescent="0.2">
      <c r="E313" s="195"/>
      <c r="F313" s="195"/>
      <c r="G313" s="195"/>
      <c r="H313" s="195"/>
    </row>
    <row r="314" spans="5:8" x14ac:dyDescent="0.2">
      <c r="E314" s="195"/>
      <c r="F314" s="195"/>
      <c r="G314" s="195"/>
      <c r="H314" s="195"/>
    </row>
    <row r="315" spans="5:8" x14ac:dyDescent="0.2">
      <c r="E315" s="195"/>
      <c r="F315" s="195"/>
      <c r="G315" s="195"/>
      <c r="H315" s="195"/>
    </row>
    <row r="316" spans="5:8" x14ac:dyDescent="0.2">
      <c r="E316" s="195"/>
      <c r="F316" s="195"/>
      <c r="G316" s="195"/>
      <c r="H316" s="195"/>
    </row>
    <row r="317" spans="5:8" x14ac:dyDescent="0.2">
      <c r="E317" s="195"/>
      <c r="F317" s="195"/>
      <c r="G317" s="195"/>
      <c r="H317" s="195"/>
    </row>
    <row r="318" spans="5:8" x14ac:dyDescent="0.2">
      <c r="E318" s="195"/>
      <c r="F318" s="195"/>
      <c r="G318" s="195"/>
      <c r="H318" s="195"/>
    </row>
    <row r="319" spans="5:8" x14ac:dyDescent="0.2">
      <c r="E319" s="195"/>
      <c r="F319" s="195"/>
      <c r="G319" s="195"/>
      <c r="H319" s="195"/>
    </row>
    <row r="320" spans="5:8" x14ac:dyDescent="0.2">
      <c r="E320" s="195"/>
      <c r="F320" s="195"/>
      <c r="G320" s="195"/>
      <c r="H320" s="195"/>
    </row>
    <row r="321" spans="5:8" x14ac:dyDescent="0.2">
      <c r="E321" s="195"/>
      <c r="F321" s="195"/>
      <c r="G321" s="195"/>
      <c r="H321" s="195"/>
    </row>
    <row r="322" spans="5:8" x14ac:dyDescent="0.2">
      <c r="E322" s="195"/>
      <c r="F322" s="195"/>
      <c r="G322" s="195"/>
      <c r="H322" s="195"/>
    </row>
    <row r="323" spans="5:8" x14ac:dyDescent="0.2">
      <c r="E323" s="195"/>
      <c r="F323" s="195"/>
      <c r="G323" s="195"/>
      <c r="H323" s="195"/>
    </row>
    <row r="324" spans="5:8" x14ac:dyDescent="0.2">
      <c r="E324" s="195"/>
      <c r="F324" s="195"/>
      <c r="G324" s="195"/>
      <c r="H324" s="195"/>
    </row>
    <row r="325" spans="5:8" x14ac:dyDescent="0.2">
      <c r="E325" s="195"/>
      <c r="F325" s="195"/>
      <c r="G325" s="195"/>
      <c r="H325" s="195"/>
    </row>
    <row r="326" spans="5:8" x14ac:dyDescent="0.2">
      <c r="E326" s="195"/>
      <c r="F326" s="195"/>
      <c r="G326" s="195"/>
      <c r="H326" s="195"/>
    </row>
    <row r="327" spans="5:8" x14ac:dyDescent="0.2">
      <c r="E327" s="195"/>
      <c r="F327" s="195"/>
      <c r="G327" s="195"/>
      <c r="H327" s="195"/>
    </row>
    <row r="328" spans="5:8" x14ac:dyDescent="0.2">
      <c r="E328" s="195"/>
      <c r="F328" s="195"/>
      <c r="G328" s="195"/>
      <c r="H328" s="195"/>
    </row>
    <row r="329" spans="5:8" x14ac:dyDescent="0.2">
      <c r="E329" s="195"/>
      <c r="F329" s="195"/>
      <c r="G329" s="195"/>
      <c r="H329" s="195"/>
    </row>
    <row r="330" spans="5:8" x14ac:dyDescent="0.2">
      <c r="E330" s="195"/>
      <c r="F330" s="195"/>
      <c r="G330" s="195"/>
      <c r="H330" s="195"/>
    </row>
    <row r="331" spans="5:8" x14ac:dyDescent="0.2">
      <c r="E331" s="195"/>
      <c r="F331" s="195"/>
      <c r="G331" s="195"/>
      <c r="H331" s="195"/>
    </row>
    <row r="332" spans="5:8" x14ac:dyDescent="0.2">
      <c r="E332" s="195"/>
      <c r="F332" s="195"/>
      <c r="G332" s="195"/>
      <c r="H332" s="195"/>
    </row>
    <row r="333" spans="5:8" x14ac:dyDescent="0.2">
      <c r="E333" s="195"/>
      <c r="F333" s="195"/>
      <c r="G333" s="195"/>
      <c r="H333" s="195"/>
    </row>
    <row r="334" spans="5:8" x14ac:dyDescent="0.2">
      <c r="E334" s="195"/>
      <c r="F334" s="195"/>
      <c r="G334" s="195"/>
      <c r="H334" s="195"/>
    </row>
    <row r="335" spans="5:8" x14ac:dyDescent="0.2">
      <c r="E335" s="195"/>
      <c r="F335" s="195"/>
      <c r="G335" s="195"/>
      <c r="H335" s="195"/>
    </row>
    <row r="336" spans="5:8" x14ac:dyDescent="0.2">
      <c r="E336" s="195"/>
      <c r="F336" s="195"/>
      <c r="G336" s="195"/>
      <c r="H336" s="195"/>
    </row>
    <row r="337" spans="5:8" x14ac:dyDescent="0.2">
      <c r="E337" s="195"/>
      <c r="F337" s="195"/>
      <c r="G337" s="195"/>
      <c r="H337" s="195"/>
    </row>
    <row r="338" spans="5:8" x14ac:dyDescent="0.2">
      <c r="E338" s="195"/>
      <c r="F338" s="195"/>
      <c r="G338" s="195"/>
      <c r="H338" s="195"/>
    </row>
    <row r="339" spans="5:8" x14ac:dyDescent="0.2">
      <c r="E339" s="195"/>
      <c r="F339" s="195"/>
      <c r="G339" s="195"/>
      <c r="H339" s="195"/>
    </row>
    <row r="340" spans="5:8" x14ac:dyDescent="0.2">
      <c r="E340" s="195"/>
      <c r="F340" s="195"/>
      <c r="G340" s="195"/>
      <c r="H340" s="195"/>
    </row>
    <row r="341" spans="5:8" x14ac:dyDescent="0.2">
      <c r="E341" s="195"/>
      <c r="F341" s="195"/>
      <c r="G341" s="195"/>
      <c r="H341" s="195"/>
    </row>
    <row r="342" spans="5:8" x14ac:dyDescent="0.2">
      <c r="E342" s="195"/>
      <c r="F342" s="195"/>
      <c r="G342" s="195"/>
      <c r="H342" s="195"/>
    </row>
    <row r="343" spans="5:8" x14ac:dyDescent="0.2">
      <c r="E343" s="195"/>
      <c r="F343" s="195"/>
      <c r="G343" s="195"/>
      <c r="H343" s="195"/>
    </row>
    <row r="344" spans="5:8" x14ac:dyDescent="0.2">
      <c r="E344" s="195"/>
      <c r="F344" s="195"/>
      <c r="G344" s="195"/>
      <c r="H344" s="195"/>
    </row>
    <row r="345" spans="5:8" x14ac:dyDescent="0.2">
      <c r="E345" s="195"/>
      <c r="F345" s="195"/>
      <c r="G345" s="195"/>
      <c r="H345" s="195"/>
    </row>
    <row r="346" spans="5:8" x14ac:dyDescent="0.2">
      <c r="E346" s="195"/>
      <c r="F346" s="195"/>
      <c r="G346" s="195"/>
      <c r="H346" s="195"/>
    </row>
    <row r="347" spans="5:8" x14ac:dyDescent="0.2">
      <c r="E347" s="195"/>
      <c r="F347" s="195"/>
      <c r="G347" s="195"/>
      <c r="H347" s="195"/>
    </row>
    <row r="348" spans="5:8" x14ac:dyDescent="0.2">
      <c r="E348" s="195"/>
      <c r="F348" s="195"/>
      <c r="G348" s="195"/>
      <c r="H348" s="195"/>
    </row>
    <row r="349" spans="5:8" x14ac:dyDescent="0.2">
      <c r="E349" s="195"/>
      <c r="F349" s="195"/>
      <c r="G349" s="195"/>
      <c r="H349" s="195"/>
    </row>
    <row r="350" spans="5:8" x14ac:dyDescent="0.2">
      <c r="E350" s="195"/>
      <c r="F350" s="195"/>
      <c r="G350" s="195"/>
      <c r="H350" s="195"/>
    </row>
    <row r="351" spans="5:8" x14ac:dyDescent="0.2">
      <c r="E351" s="195"/>
      <c r="F351" s="195"/>
      <c r="G351" s="195"/>
      <c r="H351" s="195"/>
    </row>
    <row r="352" spans="5:8" x14ac:dyDescent="0.2">
      <c r="E352" s="195"/>
      <c r="F352" s="195"/>
      <c r="G352" s="195"/>
      <c r="H352" s="195"/>
    </row>
    <row r="353" spans="5:8" x14ac:dyDescent="0.2">
      <c r="E353" s="195"/>
      <c r="F353" s="195"/>
      <c r="G353" s="195"/>
      <c r="H353" s="195"/>
    </row>
    <row r="354" spans="5:8" x14ac:dyDescent="0.2">
      <c r="E354" s="195"/>
      <c r="F354" s="195"/>
      <c r="G354" s="195"/>
      <c r="H354" s="195"/>
    </row>
    <row r="355" spans="5:8" x14ac:dyDescent="0.2">
      <c r="E355" s="195"/>
      <c r="F355" s="195"/>
      <c r="G355" s="195"/>
      <c r="H355" s="195"/>
    </row>
    <row r="356" spans="5:8" x14ac:dyDescent="0.2">
      <c r="E356" s="195"/>
      <c r="F356" s="195"/>
      <c r="G356" s="195"/>
      <c r="H356" s="195"/>
    </row>
    <row r="357" spans="5:8" x14ac:dyDescent="0.2">
      <c r="E357" s="195"/>
      <c r="F357" s="195"/>
      <c r="G357" s="195"/>
      <c r="H357" s="195"/>
    </row>
  </sheetData>
  <mergeCells count="2">
    <mergeCell ref="E6:F6"/>
    <mergeCell ref="H1:I1"/>
  </mergeCells>
  <hyperlinks>
    <hyperlink ref="H1:I1" location="Index!A1" display="Regresar al Índice" xr:uid="{2E0538A0-6F10-4FD9-85AD-715E4A7C88FE}"/>
  </hyperlinks>
  <pageMargins left="0.7" right="0.7" top="0.75" bottom="0.75" header="0.3" footer="0.3"/>
  <pageSetup orientation="portrait" horizontalDpi="4294967295" verticalDpi="4294967295"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FF88A-3BBC-41C5-933E-B4B16C2882D5}">
  <sheetPr codeName="Hoja83"/>
  <dimension ref="A1:M192"/>
  <sheetViews>
    <sheetView topLeftCell="H1" zoomScaleNormal="100" workbookViewId="0">
      <selection activeCell="B3" sqref="B3"/>
    </sheetView>
  </sheetViews>
  <sheetFormatPr baseColWidth="10" defaultRowHeight="12.75" x14ac:dyDescent="0.2"/>
  <cols>
    <col min="1" max="16384" width="11.42578125" style="190"/>
  </cols>
  <sheetData>
    <row r="1" spans="1:9" ht="15" x14ac:dyDescent="0.25">
      <c r="A1" s="12" t="s">
        <v>955</v>
      </c>
      <c r="H1" s="525" t="s">
        <v>39</v>
      </c>
      <c r="I1" s="525"/>
    </row>
    <row r="2" spans="1:9" x14ac:dyDescent="0.2">
      <c r="A2" s="189" t="s">
        <v>166</v>
      </c>
    </row>
    <row r="6" spans="1:9" x14ac:dyDescent="0.2">
      <c r="E6" s="190" t="s">
        <v>168</v>
      </c>
      <c r="G6" s="190" t="s">
        <v>185</v>
      </c>
    </row>
    <row r="7" spans="1:9" x14ac:dyDescent="0.2">
      <c r="B7" s="190" t="s">
        <v>740</v>
      </c>
      <c r="C7" s="190" t="s">
        <v>741</v>
      </c>
      <c r="D7" s="190" t="s">
        <v>742</v>
      </c>
      <c r="E7" s="190" t="s">
        <v>745</v>
      </c>
      <c r="F7" s="190" t="s">
        <v>746</v>
      </c>
      <c r="G7" s="190" t="s">
        <v>0</v>
      </c>
      <c r="H7" s="190" t="s">
        <v>1</v>
      </c>
    </row>
    <row r="8" spans="1:9" x14ac:dyDescent="0.2">
      <c r="A8" s="190">
        <v>2017</v>
      </c>
      <c r="B8" s="190" t="s">
        <v>173</v>
      </c>
      <c r="C8" s="195">
        <v>93.603882444858499</v>
      </c>
      <c r="D8" s="190">
        <v>0.85988721287626302</v>
      </c>
      <c r="E8" s="195">
        <v>18.304750999844799</v>
      </c>
      <c r="F8" s="195">
        <v>17.8167725639798</v>
      </c>
      <c r="G8" s="195">
        <v>21.287385980094601</v>
      </c>
      <c r="H8" s="195">
        <v>20.719894768970899</v>
      </c>
    </row>
    <row r="9" spans="1:9" x14ac:dyDescent="0.2">
      <c r="B9" s="190" t="s">
        <v>174</v>
      </c>
      <c r="C9" s="195">
        <v>94.1447803353567</v>
      </c>
      <c r="D9" s="190">
        <v>0.86485614330268201</v>
      </c>
      <c r="E9" s="195">
        <v>18.292751290365601</v>
      </c>
      <c r="F9" s="195">
        <v>17.7165134606824</v>
      </c>
      <c r="G9" s="195">
        <v>21.1512069747344</v>
      </c>
      <c r="H9" s="195">
        <v>20.4849252651744</v>
      </c>
    </row>
    <row r="10" spans="1:9" x14ac:dyDescent="0.2">
      <c r="B10" s="190" t="s">
        <v>175</v>
      </c>
      <c r="C10" s="195">
        <v>94.722489332291602</v>
      </c>
      <c r="D10" s="190">
        <v>0.87016323704978704</v>
      </c>
      <c r="E10" s="195">
        <v>18.2049051372082</v>
      </c>
      <c r="F10" s="195">
        <v>17.6380595611068</v>
      </c>
      <c r="G10" s="195">
        <v>20.921252889205402</v>
      </c>
      <c r="H10" s="195">
        <v>20.269828475984699</v>
      </c>
    </row>
    <row r="11" spans="1:9" x14ac:dyDescent="0.2">
      <c r="B11" s="190" t="s">
        <v>176</v>
      </c>
      <c r="C11" s="195">
        <v>94.838932628162794</v>
      </c>
      <c r="D11" s="190">
        <v>0.87123293734991902</v>
      </c>
      <c r="E11" s="195">
        <v>18.1811923048406</v>
      </c>
      <c r="F11" s="195">
        <v>17.601157731083401</v>
      </c>
      <c r="G11" s="195">
        <v>20.868348205639901</v>
      </c>
      <c r="H11" s="195">
        <v>20.202585297821599</v>
      </c>
    </row>
    <row r="12" spans="1:9" x14ac:dyDescent="0.2">
      <c r="B12" s="190" t="s">
        <v>177</v>
      </c>
      <c r="C12" s="195">
        <v>94.725494320572096</v>
      </c>
      <c r="D12" s="190">
        <v>0.87019084221882204</v>
      </c>
      <c r="E12" s="195">
        <v>18.108295383600399</v>
      </c>
      <c r="F12" s="195">
        <v>17.531369362613201</v>
      </c>
      <c r="G12" s="195">
        <v>20.809567861490802</v>
      </c>
      <c r="H12" s="195">
        <v>20.146579936317799</v>
      </c>
    </row>
    <row r="13" spans="1:9" x14ac:dyDescent="0.2">
      <c r="B13" s="190" t="s">
        <v>178</v>
      </c>
      <c r="C13" s="195">
        <v>94.963639641805401</v>
      </c>
      <c r="D13" s="190">
        <v>0.87237855186489899</v>
      </c>
      <c r="E13" s="195">
        <v>17.9783785441807</v>
      </c>
      <c r="F13" s="195">
        <v>17.403503717607499</v>
      </c>
      <c r="G13" s="195">
        <v>20.608460060999899</v>
      </c>
      <c r="H13" s="195">
        <v>19.949486012011398</v>
      </c>
    </row>
    <row r="14" spans="1:9" x14ac:dyDescent="0.2">
      <c r="B14" s="190" t="s">
        <v>179</v>
      </c>
      <c r="C14" s="195">
        <v>95.322735741330604</v>
      </c>
      <c r="D14" s="190">
        <v>0.87567736956466002</v>
      </c>
      <c r="E14" s="195">
        <v>17.8771113713502</v>
      </c>
      <c r="F14" s="195">
        <v>17.3030561538725</v>
      </c>
      <c r="G14" s="195">
        <v>20.4151802852206</v>
      </c>
      <c r="H14" s="195">
        <v>19.759624669157098</v>
      </c>
    </row>
    <row r="15" spans="1:9" x14ac:dyDescent="0.2">
      <c r="B15" s="190" t="s">
        <v>180</v>
      </c>
      <c r="C15" s="195">
        <v>95.793767654306095</v>
      </c>
      <c r="D15" s="190">
        <v>0.88000447981099905</v>
      </c>
      <c r="E15" s="195">
        <v>17.9545830945797</v>
      </c>
      <c r="F15" s="195">
        <v>17.3895679098543</v>
      </c>
      <c r="G15" s="195">
        <v>20.402831470171499</v>
      </c>
      <c r="H15" s="195">
        <v>19.760772028784501</v>
      </c>
    </row>
    <row r="16" spans="1:9" x14ac:dyDescent="0.2">
      <c r="B16" s="190" t="s">
        <v>181</v>
      </c>
      <c r="C16" s="195">
        <v>96.093515235290596</v>
      </c>
      <c r="D16" s="190">
        <v>0.88275809542230699</v>
      </c>
      <c r="E16" s="195">
        <v>18.2042669066836</v>
      </c>
      <c r="F16" s="195">
        <v>17.6390110492795</v>
      </c>
      <c r="G16" s="195">
        <v>20.622033375944</v>
      </c>
      <c r="H16" s="195">
        <v>19.9817040939637</v>
      </c>
    </row>
    <row r="17" spans="1:8" x14ac:dyDescent="0.2">
      <c r="B17" s="190" t="s">
        <v>182</v>
      </c>
      <c r="C17" s="195">
        <v>96.698269126750404</v>
      </c>
      <c r="D17" s="190">
        <v>0.88831363569073296</v>
      </c>
      <c r="E17" s="195">
        <v>18.295529773988399</v>
      </c>
      <c r="F17" s="195">
        <v>17.7402570952788</v>
      </c>
      <c r="G17" s="195">
        <v>20.5957997703842</v>
      </c>
      <c r="H17" s="195">
        <v>19.9707134760848</v>
      </c>
    </row>
    <row r="18" spans="1:8" x14ac:dyDescent="0.2">
      <c r="B18" s="190" t="s">
        <v>183</v>
      </c>
      <c r="C18" s="195">
        <v>97.695173988821495</v>
      </c>
      <c r="D18" s="190">
        <v>0.89747165051831301</v>
      </c>
      <c r="E18" s="195">
        <v>18.396479799622</v>
      </c>
      <c r="F18" s="195">
        <v>17.8530751466045</v>
      </c>
      <c r="G18" s="195">
        <v>20.498118006287498</v>
      </c>
      <c r="H18" s="195">
        <v>19.892634086317798</v>
      </c>
    </row>
    <row r="19" spans="1:8" x14ac:dyDescent="0.2">
      <c r="B19" s="190" t="s">
        <v>184</v>
      </c>
      <c r="C19" s="195">
        <v>98.272882985756297</v>
      </c>
      <c r="D19" s="190">
        <v>0.90277874426541804</v>
      </c>
      <c r="E19" s="195">
        <v>18.523943589996499</v>
      </c>
      <c r="F19" s="195">
        <v>17.975312596087701</v>
      </c>
      <c r="G19" s="195">
        <v>20.518807855926301</v>
      </c>
      <c r="H19" s="195">
        <v>19.911094174812501</v>
      </c>
    </row>
    <row r="20" spans="1:8" x14ac:dyDescent="0.2">
      <c r="A20" s="190">
        <v>2018</v>
      </c>
      <c r="B20" s="190" t="s">
        <v>173</v>
      </c>
      <c r="C20" s="195">
        <v>98.794999699501204</v>
      </c>
      <c r="D20" s="190">
        <v>0.90757514238536396</v>
      </c>
      <c r="E20" s="195">
        <v>19.024288658666499</v>
      </c>
      <c r="F20" s="195">
        <v>18.457378818045701</v>
      </c>
      <c r="G20" s="195">
        <v>20.961667822529002</v>
      </c>
      <c r="H20" s="195">
        <v>20.337025504614999</v>
      </c>
    </row>
    <row r="21" spans="1:8" x14ac:dyDescent="0.2">
      <c r="B21" s="190" t="s">
        <v>174</v>
      </c>
      <c r="C21" s="195">
        <v>99.171374481639504</v>
      </c>
      <c r="D21" s="190">
        <v>0.91103268980707997</v>
      </c>
      <c r="E21" s="195">
        <v>19.672678653362599</v>
      </c>
      <c r="F21" s="195">
        <v>19.000681143001199</v>
      </c>
      <c r="G21" s="195">
        <v>21.5938230026943</v>
      </c>
      <c r="H21" s="195">
        <v>20.856201270916799</v>
      </c>
    </row>
    <row r="22" spans="1:8" x14ac:dyDescent="0.2">
      <c r="B22" s="190" t="s">
        <v>175</v>
      </c>
      <c r="C22" s="195">
        <v>99.492156980587794</v>
      </c>
      <c r="D22" s="190">
        <v>0.91397954160163697</v>
      </c>
      <c r="E22" s="195">
        <v>19.833617385576499</v>
      </c>
      <c r="F22" s="195">
        <v>19.156907630994901</v>
      </c>
      <c r="G22" s="195">
        <v>21.700285928523702</v>
      </c>
      <c r="H22" s="195">
        <v>20.959886692239099</v>
      </c>
    </row>
    <row r="23" spans="1:8" x14ac:dyDescent="0.2">
      <c r="B23" s="190" t="s">
        <v>176</v>
      </c>
      <c r="C23" s="195">
        <v>99.154847046096506</v>
      </c>
      <c r="D23" s="190">
        <v>0.910880861377384</v>
      </c>
      <c r="E23" s="195">
        <v>19.888948705648801</v>
      </c>
      <c r="F23" s="195">
        <v>19.232866862971601</v>
      </c>
      <c r="G23" s="195">
        <v>21.8348518988244</v>
      </c>
      <c r="H23" s="195">
        <v>21.114580049347801</v>
      </c>
    </row>
    <row r="24" spans="1:8" x14ac:dyDescent="0.2">
      <c r="B24" s="190" t="s">
        <v>177</v>
      </c>
      <c r="C24" s="195">
        <v>98.994080173087298</v>
      </c>
      <c r="D24" s="190">
        <v>0.909403984833976</v>
      </c>
      <c r="E24" s="195">
        <v>20.096047236078999</v>
      </c>
      <c r="F24" s="195">
        <v>19.3941031740233</v>
      </c>
      <c r="G24" s="195">
        <v>22.098041762757099</v>
      </c>
      <c r="H24" s="195">
        <v>21.3261691145591</v>
      </c>
    </row>
    <row r="25" spans="1:8" x14ac:dyDescent="0.2">
      <c r="B25" s="190" t="s">
        <v>178</v>
      </c>
      <c r="C25" s="195">
        <v>99.376464931786799</v>
      </c>
      <c r="D25" s="190">
        <v>0.91291674259376399</v>
      </c>
      <c r="E25" s="195">
        <v>20.387638871360501</v>
      </c>
      <c r="F25" s="195">
        <v>19.613708460782501</v>
      </c>
      <c r="G25" s="195">
        <v>22.332418631556202</v>
      </c>
      <c r="H25" s="195">
        <v>21.484662889472599</v>
      </c>
    </row>
    <row r="26" spans="1:8" x14ac:dyDescent="0.2">
      <c r="B26" s="190" t="s">
        <v>179</v>
      </c>
      <c r="C26" s="195">
        <v>99.909099104513501</v>
      </c>
      <c r="D26" s="190">
        <v>0.917809758805335</v>
      </c>
      <c r="E26" s="195">
        <v>20.651965053037301</v>
      </c>
      <c r="F26" s="195">
        <v>19.966742706737101</v>
      </c>
      <c r="G26" s="195">
        <v>22.501357013155801</v>
      </c>
      <c r="H26" s="195">
        <v>21.754772724062999</v>
      </c>
    </row>
    <row r="27" spans="1:8" x14ac:dyDescent="0.2">
      <c r="B27" s="190" t="s">
        <v>180</v>
      </c>
      <c r="C27" s="195">
        <v>100.492</v>
      </c>
      <c r="D27" s="190">
        <v>0.92316454765929301</v>
      </c>
      <c r="E27" s="195">
        <v>21.002538750951</v>
      </c>
      <c r="F27" s="195">
        <v>20.469377318415699</v>
      </c>
      <c r="G27" s="195">
        <v>22.750590676606301</v>
      </c>
      <c r="H27" s="195">
        <v>22.173053948308901</v>
      </c>
    </row>
    <row r="28" spans="1:8" x14ac:dyDescent="0.2">
      <c r="B28" s="190" t="s">
        <v>181</v>
      </c>
      <c r="C28" s="195">
        <v>100.917</v>
      </c>
      <c r="D28" s="190">
        <v>0.92706878812376003</v>
      </c>
      <c r="E28" s="195">
        <v>21.2367617556413</v>
      </c>
      <c r="F28" s="195">
        <v>20.700351267900899</v>
      </c>
      <c r="G28" s="195">
        <v>22.907428259580499</v>
      </c>
      <c r="H28" s="195">
        <v>22.3288191049934</v>
      </c>
    </row>
    <row r="29" spans="1:8" x14ac:dyDescent="0.2">
      <c r="B29" s="190" t="s">
        <v>182</v>
      </c>
      <c r="C29" s="195">
        <v>101.44</v>
      </c>
      <c r="D29" s="190">
        <v>0.93187330050709205</v>
      </c>
      <c r="E29" s="195">
        <v>21.483532211701601</v>
      </c>
      <c r="F29" s="195">
        <v>20.940549107522699</v>
      </c>
      <c r="G29" s="195">
        <v>23.054134290585498</v>
      </c>
      <c r="H29" s="195">
        <v>22.471455181866101</v>
      </c>
    </row>
    <row r="30" spans="1:8" x14ac:dyDescent="0.2">
      <c r="B30" s="190" t="s">
        <v>183</v>
      </c>
      <c r="C30" s="195">
        <v>102.303</v>
      </c>
      <c r="D30" s="190">
        <v>0.93980120526199795</v>
      </c>
      <c r="E30" s="195">
        <v>21.518779872235601</v>
      </c>
      <c r="F30" s="195">
        <v>20.9440410360925</v>
      </c>
      <c r="G30" s="195">
        <v>22.897161390888598</v>
      </c>
      <c r="H30" s="195">
        <v>22.2856077634565</v>
      </c>
    </row>
    <row r="31" spans="1:8" x14ac:dyDescent="0.2">
      <c r="B31" s="190" t="s">
        <v>184</v>
      </c>
      <c r="C31" s="195">
        <v>103.02</v>
      </c>
      <c r="D31" s="190">
        <v>0.94638788858675704</v>
      </c>
      <c r="E31" s="195">
        <v>21.284876922345301</v>
      </c>
      <c r="F31" s="195">
        <v>20.651064462578798</v>
      </c>
      <c r="G31" s="195">
        <v>22.490648051434899</v>
      </c>
      <c r="H31" s="195">
        <v>21.820930626465501</v>
      </c>
    </row>
    <row r="32" spans="1:8" x14ac:dyDescent="0.2">
      <c r="A32" s="190">
        <v>2019</v>
      </c>
      <c r="B32" s="190" t="s">
        <v>173</v>
      </c>
      <c r="C32" s="195">
        <v>103.108</v>
      </c>
      <c r="D32" s="190">
        <v>0.94719629602410504</v>
      </c>
      <c r="E32" s="195">
        <v>21.106521638174598</v>
      </c>
      <c r="F32" s="195">
        <v>20.199890236574301</v>
      </c>
      <c r="G32" s="195">
        <v>22.283154744977399</v>
      </c>
      <c r="H32" s="195">
        <v>21.325981025648201</v>
      </c>
    </row>
    <row r="33" spans="1:13" x14ac:dyDescent="0.2">
      <c r="B33" s="190" t="s">
        <v>174</v>
      </c>
      <c r="C33" s="195">
        <v>103.07899999999999</v>
      </c>
      <c r="D33" s="190">
        <v>0.94692988902770603</v>
      </c>
      <c r="E33" s="195">
        <v>21.224040062011198</v>
      </c>
      <c r="F33" s="195">
        <v>20.185578709819598</v>
      </c>
      <c r="G33" s="195">
        <v>22.4135285071672</v>
      </c>
      <c r="H33" s="195">
        <v>21.316867218697499</v>
      </c>
    </row>
    <row r="34" spans="1:13" x14ac:dyDescent="0.2">
      <c r="B34" s="190" t="s">
        <v>175</v>
      </c>
      <c r="C34" s="195">
        <v>103.476</v>
      </c>
      <c r="D34" s="190">
        <v>0.95057690894392599</v>
      </c>
      <c r="E34" s="195">
        <v>21.643084682984501</v>
      </c>
      <c r="F34" s="195">
        <v>20.838610197293299</v>
      </c>
      <c r="G34" s="195">
        <v>22.768367797856101</v>
      </c>
      <c r="H34" s="195">
        <v>21.9220664853353</v>
      </c>
    </row>
    <row r="35" spans="1:13" x14ac:dyDescent="0.2">
      <c r="B35" s="190" t="s">
        <v>176</v>
      </c>
      <c r="C35" s="195">
        <v>103.53100000000001</v>
      </c>
      <c r="D35" s="190">
        <v>0.95108216359226905</v>
      </c>
      <c r="E35" s="195">
        <v>21.744275061458499</v>
      </c>
      <c r="F35" s="195">
        <v>20.941999805617201</v>
      </c>
      <c r="G35" s="195">
        <v>22.862667279270301</v>
      </c>
      <c r="H35" s="195">
        <v>22.019127902176699</v>
      </c>
    </row>
    <row r="36" spans="1:13" x14ac:dyDescent="0.2">
      <c r="B36" s="190" t="s">
        <v>177</v>
      </c>
      <c r="C36" s="195">
        <v>103.233</v>
      </c>
      <c r="D36" s="190">
        <v>0.94834460204306603</v>
      </c>
      <c r="E36" s="195">
        <v>21.766378688694498</v>
      </c>
      <c r="F36" s="195">
        <v>20.946684539063199</v>
      </c>
      <c r="G36" s="195">
        <v>22.951971932778601</v>
      </c>
      <c r="H36" s="195">
        <v>22.087629848829899</v>
      </c>
      <c r="J36" s="190" t="s">
        <v>1211</v>
      </c>
      <c r="K36" s="190" t="s">
        <v>1212</v>
      </c>
      <c r="L36" s="190" t="s">
        <v>1213</v>
      </c>
      <c r="M36" s="190" t="s">
        <v>1214</v>
      </c>
    </row>
    <row r="37" spans="1:13" x14ac:dyDescent="0.2">
      <c r="B37" s="190" t="s">
        <v>178</v>
      </c>
      <c r="C37" s="195">
        <v>103.29900000000001</v>
      </c>
      <c r="D37" s="190">
        <v>0.94895090762107703</v>
      </c>
      <c r="E37" s="195">
        <v>21.750355039393</v>
      </c>
      <c r="F37" s="195">
        <v>20.9520787833364</v>
      </c>
      <c r="G37" s="195">
        <v>22.9204217675696</v>
      </c>
      <c r="H37" s="195">
        <v>22.079202006204</v>
      </c>
      <c r="J37" s="190">
        <v>22.43</v>
      </c>
      <c r="K37" s="190">
        <v>18.87</v>
      </c>
      <c r="L37" s="190">
        <v>21.42</v>
      </c>
      <c r="M37" s="190">
        <v>18.350000000000001</v>
      </c>
    </row>
    <row r="38" spans="1:13" x14ac:dyDescent="0.2">
      <c r="B38" s="190" t="s">
        <v>179</v>
      </c>
      <c r="C38" s="195">
        <v>103.687</v>
      </c>
      <c r="D38" s="190">
        <v>0.95251524950393196</v>
      </c>
      <c r="E38" s="195">
        <v>21.764494735663401</v>
      </c>
      <c r="F38" s="195">
        <v>20.966359350314502</v>
      </c>
      <c r="G38" s="195">
        <v>22.849497419593298</v>
      </c>
      <c r="H38" s="195">
        <v>22.011573422298198</v>
      </c>
      <c r="K38" s="292">
        <f>K37/J37-1</f>
        <v>-0.15871600534997765</v>
      </c>
      <c r="L38" s="292">
        <f>M37/L37-1</f>
        <v>-0.14332399626517278</v>
      </c>
    </row>
    <row r="39" spans="1:13" x14ac:dyDescent="0.2">
      <c r="B39" s="190" t="s">
        <v>180</v>
      </c>
      <c r="C39" s="195">
        <v>103.67</v>
      </c>
      <c r="D39" s="190">
        <v>0.95235907988535295</v>
      </c>
      <c r="E39" s="195">
        <v>21.747309264843199</v>
      </c>
      <c r="F39" s="195">
        <v>20.944220147738399</v>
      </c>
      <c r="G39" s="195">
        <v>22.835199164018299</v>
      </c>
      <c r="H39" s="195">
        <v>21.991936224580002</v>
      </c>
      <c r="K39" s="293">
        <f>K37-J37</f>
        <v>-3.5599999999999987</v>
      </c>
      <c r="L39" s="195">
        <f>M37-L37</f>
        <v>-3.0700000000000003</v>
      </c>
    </row>
    <row r="40" spans="1:13" x14ac:dyDescent="0.2">
      <c r="B40" s="190" t="s">
        <v>181</v>
      </c>
      <c r="C40" s="195">
        <v>103.94199999999999</v>
      </c>
      <c r="D40" s="190">
        <v>0.95485779378261204</v>
      </c>
      <c r="E40" s="195">
        <v>21.753996962319899</v>
      </c>
      <c r="F40" s="195">
        <v>20.9440418045859</v>
      </c>
      <c r="G40" s="195">
        <v>22.782446877396001</v>
      </c>
      <c r="H40" s="195">
        <v>21.934199983452299</v>
      </c>
      <c r="K40" s="190">
        <f>K37-M37</f>
        <v>0.51999999999999957</v>
      </c>
    </row>
    <row r="41" spans="1:13" x14ac:dyDescent="0.2">
      <c r="B41" s="190" t="s">
        <v>182</v>
      </c>
      <c r="C41" s="195">
        <v>104.503</v>
      </c>
      <c r="D41" s="190">
        <v>0.960011391195708</v>
      </c>
      <c r="E41" s="195">
        <v>21.745397300140802</v>
      </c>
      <c r="F41" s="195">
        <v>20.892977023114302</v>
      </c>
      <c r="G41" s="195">
        <v>22.6511867458746</v>
      </c>
      <c r="H41" s="195">
        <v>21.763259493298101</v>
      </c>
    </row>
    <row r="42" spans="1:13" x14ac:dyDescent="0.2">
      <c r="B42" s="190" t="s">
        <v>183</v>
      </c>
      <c r="C42" s="195">
        <v>105.346</v>
      </c>
      <c r="D42" s="190">
        <v>0.96775556698758003</v>
      </c>
      <c r="E42" s="195">
        <v>21.709391924084802</v>
      </c>
      <c r="F42" s="195">
        <v>20.730972049745599</v>
      </c>
      <c r="G42" s="195">
        <v>22.432722336758602</v>
      </c>
      <c r="H42" s="195">
        <v>21.421702707716499</v>
      </c>
    </row>
    <row r="43" spans="1:13" x14ac:dyDescent="0.2">
      <c r="B43" s="190" t="s">
        <v>184</v>
      </c>
      <c r="C43" s="195">
        <v>105.934</v>
      </c>
      <c r="D43" s="190">
        <v>0.97315719850077198</v>
      </c>
      <c r="E43" s="195">
        <v>21.760670042574901</v>
      </c>
      <c r="F43" s="195">
        <v>20.776717092973499</v>
      </c>
      <c r="G43" s="195">
        <v>22.360899221728001</v>
      </c>
      <c r="H43" s="195">
        <v>21.349805689134101</v>
      </c>
    </row>
    <row r="44" spans="1:13" x14ac:dyDescent="0.2">
      <c r="A44" s="190">
        <v>2020</v>
      </c>
      <c r="B44" s="190" t="s">
        <v>173</v>
      </c>
      <c r="C44" s="195">
        <v>106.447</v>
      </c>
      <c r="D44" s="190">
        <v>0.97786984640258701</v>
      </c>
      <c r="E44" s="195">
        <v>21.810516789534901</v>
      </c>
      <c r="F44" s="195">
        <v>20.827147521872998</v>
      </c>
      <c r="G44" s="195">
        <v>22.304110173528699</v>
      </c>
      <c r="H44" s="195">
        <v>21.298486294973198</v>
      </c>
    </row>
    <row r="45" spans="1:13" x14ac:dyDescent="0.2">
      <c r="B45" s="190" t="s">
        <v>174</v>
      </c>
      <c r="C45" s="195">
        <v>106.889</v>
      </c>
      <c r="D45" s="190">
        <v>0.98193025648563204</v>
      </c>
      <c r="E45" s="195">
        <v>21.5328682302756</v>
      </c>
      <c r="F45" s="195">
        <v>20.506375511637302</v>
      </c>
      <c r="G45" s="195">
        <v>21.9291218373722</v>
      </c>
      <c r="H45" s="195">
        <v>20.8837393248584</v>
      </c>
    </row>
    <row r="46" spans="1:13" x14ac:dyDescent="0.2">
      <c r="B46" s="190" t="s">
        <v>175</v>
      </c>
      <c r="C46" s="195">
        <v>106.83799999999999</v>
      </c>
      <c r="D46" s="190">
        <v>0.98146174762989602</v>
      </c>
      <c r="E46" s="195">
        <v>20.1297724134579</v>
      </c>
      <c r="F46" s="195">
        <v>19.108611289763399</v>
      </c>
      <c r="G46" s="195">
        <v>20.509991817886601</v>
      </c>
      <c r="H46" s="195">
        <v>19.469542583710702</v>
      </c>
    </row>
    <row r="47" spans="1:13" x14ac:dyDescent="0.2">
      <c r="B47" s="190" t="s">
        <v>176</v>
      </c>
      <c r="C47" s="195">
        <v>105.755</v>
      </c>
      <c r="D47" s="190">
        <v>0.97151282428162</v>
      </c>
      <c r="E47" s="195">
        <v>17.277065919848901</v>
      </c>
      <c r="F47" s="195">
        <v>16.444850437266801</v>
      </c>
      <c r="G47" s="195">
        <v>17.783672523957001</v>
      </c>
      <c r="H47" s="195">
        <v>16.927054410657799</v>
      </c>
    </row>
    <row r="48" spans="1:13" x14ac:dyDescent="0.2">
      <c r="B48" s="190" t="s">
        <v>177</v>
      </c>
      <c r="C48" s="195">
        <v>106.16200000000001</v>
      </c>
      <c r="D48" s="190">
        <v>0.97525170867935596</v>
      </c>
      <c r="E48" s="195">
        <v>17.7779940960842</v>
      </c>
      <c r="F48" s="195">
        <v>17.061953767463599</v>
      </c>
      <c r="G48" s="195">
        <v>18.229134015215799</v>
      </c>
      <c r="H48" s="195">
        <v>17.494923224044499</v>
      </c>
    </row>
    <row r="49" spans="2:8" x14ac:dyDescent="0.2">
      <c r="B49" s="190" t="s">
        <v>178</v>
      </c>
      <c r="C49" s="195">
        <v>106.74299999999999</v>
      </c>
      <c r="D49" s="190">
        <v>0.980589035055486</v>
      </c>
      <c r="E49" s="195">
        <v>18.849194387029701</v>
      </c>
      <c r="F49" s="195">
        <v>18.161831372714001</v>
      </c>
      <c r="G49" s="195">
        <v>19.222318130411399</v>
      </c>
      <c r="H49" s="195">
        <v>18.5213486215317</v>
      </c>
    </row>
    <row r="50" spans="2:8" x14ac:dyDescent="0.2">
      <c r="B50" s="190" t="s">
        <v>179</v>
      </c>
      <c r="C50" s="195">
        <v>107.444</v>
      </c>
      <c r="D50" s="190">
        <v>0.98702873520981904</v>
      </c>
      <c r="E50" s="195">
        <v>19.738074946522701</v>
      </c>
      <c r="F50" s="195">
        <v>19.076752334181599</v>
      </c>
      <c r="G50" s="195">
        <v>19.997467391186799</v>
      </c>
      <c r="H50" s="195">
        <v>19.3274538558661</v>
      </c>
    </row>
    <row r="51" spans="2:8" x14ac:dyDescent="0.2">
      <c r="B51" s="190" t="s">
        <v>180</v>
      </c>
      <c r="C51" s="195">
        <v>107.867</v>
      </c>
      <c r="D51" s="190">
        <v>0.99091460277798205</v>
      </c>
      <c r="E51" s="195">
        <v>19.716997644168</v>
      </c>
      <c r="F51" s="195">
        <v>19.0867437962678</v>
      </c>
      <c r="G51" s="195">
        <v>19.897776850691599</v>
      </c>
      <c r="H51" s="195">
        <v>19.261744395288002</v>
      </c>
    </row>
    <row r="52" spans="2:8" x14ac:dyDescent="0.2">
      <c r="B52" s="190" t="s">
        <v>181</v>
      </c>
      <c r="C52" s="195">
        <v>108.114</v>
      </c>
      <c r="D52" s="190">
        <v>0.99318365547144905</v>
      </c>
      <c r="E52" s="195">
        <v>19.605653190373101</v>
      </c>
      <c r="F52" s="195">
        <v>19.045064756374501</v>
      </c>
      <c r="G52" s="195">
        <v>19.740209257739501</v>
      </c>
      <c r="H52" s="195">
        <v>19.175773434706901</v>
      </c>
    </row>
    <row r="53" spans="2:8" x14ac:dyDescent="0.2">
      <c r="B53" s="190" t="s">
        <v>182</v>
      </c>
      <c r="C53" s="195">
        <v>108.774</v>
      </c>
      <c r="D53" s="190">
        <v>0.99924671125156195</v>
      </c>
      <c r="E53" s="195">
        <v>19.4893057076745</v>
      </c>
      <c r="F53" s="195">
        <v>18.928910366778599</v>
      </c>
      <c r="G53" s="195">
        <v>19.503997849804399</v>
      </c>
      <c r="H53" s="195">
        <v>18.943180051170799</v>
      </c>
    </row>
    <row r="54" spans="2:8" x14ac:dyDescent="0.2">
      <c r="B54" s="190" t="s">
        <v>183</v>
      </c>
      <c r="C54" s="195">
        <v>108.85599999999999</v>
      </c>
      <c r="D54" s="190">
        <v>1</v>
      </c>
      <c r="E54" s="195">
        <v>18.873631726388201</v>
      </c>
      <c r="F54" s="195">
        <v>18.350083498004501</v>
      </c>
      <c r="G54" s="195">
        <v>18.873631726388201</v>
      </c>
      <c r="H54" s="195">
        <v>18.350083498004501</v>
      </c>
    </row>
    <row r="55" spans="2:8" x14ac:dyDescent="0.2">
      <c r="B55" s="190" t="s">
        <v>184</v>
      </c>
      <c r="C55" s="195">
        <f>'F51'!C55</f>
        <v>0</v>
      </c>
      <c r="E55" s="195"/>
      <c r="F55" s="195"/>
      <c r="G55" s="195"/>
      <c r="H55" s="195"/>
    </row>
    <row r="56" spans="2:8" x14ac:dyDescent="0.2">
      <c r="E56" s="195"/>
      <c r="F56" s="195"/>
      <c r="G56" s="195"/>
      <c r="H56" s="195"/>
    </row>
    <row r="57" spans="2:8" x14ac:dyDescent="0.2">
      <c r="E57" s="195"/>
      <c r="F57" s="195"/>
      <c r="G57" s="195"/>
      <c r="H57" s="195"/>
    </row>
    <row r="58" spans="2:8" x14ac:dyDescent="0.2">
      <c r="E58" s="195"/>
      <c r="F58" s="195"/>
      <c r="G58" s="195"/>
      <c r="H58" s="195"/>
    </row>
    <row r="59" spans="2:8" x14ac:dyDescent="0.2">
      <c r="E59" s="195"/>
      <c r="F59" s="195"/>
      <c r="G59" s="195"/>
      <c r="H59" s="195"/>
    </row>
    <row r="60" spans="2:8" x14ac:dyDescent="0.2">
      <c r="E60" s="195"/>
      <c r="F60" s="195"/>
      <c r="G60" s="195"/>
      <c r="H60" s="195"/>
    </row>
    <row r="61" spans="2:8" x14ac:dyDescent="0.2">
      <c r="E61" s="195"/>
      <c r="F61" s="195"/>
      <c r="G61" s="195"/>
      <c r="H61" s="195"/>
    </row>
    <row r="62" spans="2:8" x14ac:dyDescent="0.2">
      <c r="E62" s="195"/>
      <c r="F62" s="195"/>
      <c r="G62" s="195"/>
      <c r="H62" s="195"/>
    </row>
    <row r="63" spans="2:8" x14ac:dyDescent="0.2">
      <c r="E63" s="195"/>
      <c r="F63" s="195"/>
      <c r="G63" s="195"/>
      <c r="H63" s="195"/>
    </row>
    <row r="64" spans="2:8" x14ac:dyDescent="0.2">
      <c r="E64" s="195"/>
      <c r="F64" s="195"/>
      <c r="G64" s="195"/>
      <c r="H64" s="195"/>
    </row>
    <row r="65" spans="5:8" x14ac:dyDescent="0.2">
      <c r="E65" s="195"/>
      <c r="F65" s="195"/>
      <c r="G65" s="195"/>
      <c r="H65" s="195"/>
    </row>
    <row r="66" spans="5:8" x14ac:dyDescent="0.2">
      <c r="E66" s="195"/>
      <c r="F66" s="195"/>
      <c r="G66" s="195"/>
      <c r="H66" s="195"/>
    </row>
    <row r="67" spans="5:8" x14ac:dyDescent="0.2">
      <c r="E67" s="195"/>
      <c r="F67" s="195"/>
      <c r="G67" s="195"/>
      <c r="H67" s="195"/>
    </row>
    <row r="68" spans="5:8" x14ac:dyDescent="0.2">
      <c r="E68" s="195"/>
      <c r="F68" s="195"/>
      <c r="G68" s="195"/>
      <c r="H68" s="195"/>
    </row>
    <row r="69" spans="5:8" x14ac:dyDescent="0.2">
      <c r="E69" s="195"/>
      <c r="F69" s="195"/>
      <c r="G69" s="195"/>
      <c r="H69" s="195"/>
    </row>
    <row r="70" spans="5:8" x14ac:dyDescent="0.2">
      <c r="E70" s="195"/>
      <c r="F70" s="195"/>
      <c r="G70" s="195"/>
      <c r="H70" s="195"/>
    </row>
    <row r="71" spans="5:8" x14ac:dyDescent="0.2">
      <c r="E71" s="195"/>
      <c r="F71" s="195"/>
      <c r="G71" s="195"/>
      <c r="H71" s="195"/>
    </row>
    <row r="72" spans="5:8" x14ac:dyDescent="0.2">
      <c r="E72" s="195"/>
      <c r="F72" s="195"/>
      <c r="G72" s="195"/>
      <c r="H72" s="195"/>
    </row>
    <row r="73" spans="5:8" x14ac:dyDescent="0.2">
      <c r="E73" s="195"/>
      <c r="F73" s="195"/>
      <c r="G73" s="195"/>
      <c r="H73" s="195"/>
    </row>
    <row r="74" spans="5:8" x14ac:dyDescent="0.2">
      <c r="E74" s="195"/>
      <c r="F74" s="195"/>
      <c r="G74" s="195"/>
      <c r="H74" s="195"/>
    </row>
    <row r="75" spans="5:8" x14ac:dyDescent="0.2">
      <c r="E75" s="195"/>
      <c r="F75" s="195"/>
      <c r="G75" s="195"/>
      <c r="H75" s="195"/>
    </row>
    <row r="76" spans="5:8" x14ac:dyDescent="0.2">
      <c r="E76" s="195"/>
      <c r="F76" s="195"/>
      <c r="G76" s="195"/>
      <c r="H76" s="195"/>
    </row>
    <row r="77" spans="5:8" x14ac:dyDescent="0.2">
      <c r="E77" s="195"/>
      <c r="F77" s="195"/>
      <c r="G77" s="195"/>
      <c r="H77" s="195"/>
    </row>
    <row r="78" spans="5:8" x14ac:dyDescent="0.2">
      <c r="E78" s="195"/>
      <c r="F78" s="195"/>
      <c r="G78" s="195"/>
      <c r="H78" s="195"/>
    </row>
    <row r="79" spans="5:8" x14ac:dyDescent="0.2">
      <c r="E79" s="195"/>
      <c r="F79" s="195"/>
      <c r="G79" s="195"/>
      <c r="H79" s="195"/>
    </row>
    <row r="80" spans="5:8" x14ac:dyDescent="0.2">
      <c r="E80" s="195"/>
      <c r="F80" s="195"/>
      <c r="G80" s="195"/>
      <c r="H80" s="195"/>
    </row>
    <row r="81" spans="5:8" x14ac:dyDescent="0.2">
      <c r="E81" s="195"/>
      <c r="F81" s="195"/>
      <c r="G81" s="195"/>
      <c r="H81" s="195"/>
    </row>
    <row r="82" spans="5:8" x14ac:dyDescent="0.2">
      <c r="E82" s="195"/>
      <c r="F82" s="195"/>
      <c r="G82" s="195"/>
      <c r="H82" s="195"/>
    </row>
    <row r="83" spans="5:8" x14ac:dyDescent="0.2">
      <c r="E83" s="195"/>
      <c r="F83" s="195"/>
      <c r="G83" s="195"/>
      <c r="H83" s="195"/>
    </row>
    <row r="84" spans="5:8" x14ac:dyDescent="0.2">
      <c r="E84" s="195"/>
      <c r="F84" s="195"/>
      <c r="G84" s="195"/>
      <c r="H84" s="195"/>
    </row>
    <row r="85" spans="5:8" x14ac:dyDescent="0.2">
      <c r="E85" s="195"/>
      <c r="F85" s="195"/>
      <c r="G85" s="195"/>
      <c r="H85" s="195"/>
    </row>
    <row r="86" spans="5:8" x14ac:dyDescent="0.2">
      <c r="E86" s="195"/>
      <c r="F86" s="195"/>
      <c r="G86" s="195"/>
      <c r="H86" s="195"/>
    </row>
    <row r="87" spans="5:8" x14ac:dyDescent="0.2">
      <c r="E87" s="195"/>
      <c r="F87" s="195"/>
      <c r="G87" s="195"/>
      <c r="H87" s="195"/>
    </row>
    <row r="88" spans="5:8" x14ac:dyDescent="0.2">
      <c r="E88" s="195"/>
      <c r="F88" s="195"/>
      <c r="G88" s="195"/>
      <c r="H88" s="195"/>
    </row>
    <row r="89" spans="5:8" x14ac:dyDescent="0.2">
      <c r="E89" s="195"/>
      <c r="F89" s="195"/>
      <c r="G89" s="195"/>
      <c r="H89" s="195"/>
    </row>
    <row r="90" spans="5:8" x14ac:dyDescent="0.2">
      <c r="E90" s="195"/>
      <c r="F90" s="195"/>
      <c r="G90" s="195"/>
      <c r="H90" s="195"/>
    </row>
    <row r="91" spans="5:8" x14ac:dyDescent="0.2">
      <c r="E91" s="195"/>
      <c r="F91" s="195"/>
      <c r="G91" s="195"/>
      <c r="H91" s="195"/>
    </row>
    <row r="92" spans="5:8" x14ac:dyDescent="0.2">
      <c r="E92" s="195"/>
      <c r="F92" s="195"/>
      <c r="G92" s="195"/>
      <c r="H92" s="195"/>
    </row>
    <row r="93" spans="5:8" x14ac:dyDescent="0.2">
      <c r="E93" s="195"/>
      <c r="F93" s="195"/>
      <c r="G93" s="195"/>
      <c r="H93" s="195"/>
    </row>
    <row r="94" spans="5:8" x14ac:dyDescent="0.2">
      <c r="E94" s="195"/>
      <c r="F94" s="195"/>
      <c r="G94" s="195"/>
      <c r="H94" s="195"/>
    </row>
    <row r="95" spans="5:8" x14ac:dyDescent="0.2">
      <c r="E95" s="195"/>
      <c r="F95" s="195"/>
      <c r="G95" s="195"/>
      <c r="H95" s="195"/>
    </row>
    <row r="96" spans="5:8" x14ac:dyDescent="0.2">
      <c r="E96" s="195"/>
      <c r="F96" s="195"/>
      <c r="G96" s="195"/>
      <c r="H96" s="195"/>
    </row>
    <row r="97" spans="5:8" x14ac:dyDescent="0.2">
      <c r="E97" s="195"/>
      <c r="F97" s="195"/>
      <c r="G97" s="195"/>
      <c r="H97" s="195"/>
    </row>
    <row r="98" spans="5:8" x14ac:dyDescent="0.2">
      <c r="E98" s="195"/>
      <c r="F98" s="195"/>
      <c r="G98" s="195"/>
      <c r="H98" s="195"/>
    </row>
    <row r="99" spans="5:8" x14ac:dyDescent="0.2">
      <c r="E99" s="195"/>
      <c r="F99" s="195"/>
      <c r="G99" s="195"/>
      <c r="H99" s="195"/>
    </row>
    <row r="100" spans="5:8" x14ac:dyDescent="0.2">
      <c r="E100" s="195"/>
      <c r="F100" s="195"/>
      <c r="G100" s="195"/>
      <c r="H100" s="195"/>
    </row>
    <row r="101" spans="5:8" x14ac:dyDescent="0.2">
      <c r="E101" s="195"/>
      <c r="F101" s="195"/>
      <c r="G101" s="195"/>
      <c r="H101" s="195"/>
    </row>
    <row r="102" spans="5:8" x14ac:dyDescent="0.2">
      <c r="E102" s="195"/>
      <c r="F102" s="195"/>
      <c r="G102" s="195"/>
      <c r="H102" s="195"/>
    </row>
    <row r="103" spans="5:8" x14ac:dyDescent="0.2">
      <c r="E103" s="195"/>
      <c r="F103" s="195"/>
      <c r="G103" s="195"/>
      <c r="H103" s="195"/>
    </row>
    <row r="104" spans="5:8" x14ac:dyDescent="0.2">
      <c r="E104" s="195"/>
      <c r="F104" s="195"/>
      <c r="G104" s="195"/>
      <c r="H104" s="195"/>
    </row>
    <row r="105" spans="5:8" x14ac:dyDescent="0.2">
      <c r="E105" s="195"/>
      <c r="F105" s="195"/>
      <c r="G105" s="195"/>
      <c r="H105" s="195"/>
    </row>
    <row r="106" spans="5:8" x14ac:dyDescent="0.2">
      <c r="E106" s="195"/>
      <c r="F106" s="195"/>
      <c r="G106" s="195"/>
      <c r="H106" s="195"/>
    </row>
    <row r="107" spans="5:8" x14ac:dyDescent="0.2">
      <c r="E107" s="195"/>
      <c r="F107" s="195"/>
      <c r="G107" s="195"/>
      <c r="H107" s="195"/>
    </row>
    <row r="108" spans="5:8" x14ac:dyDescent="0.2">
      <c r="E108" s="195"/>
      <c r="F108" s="195"/>
      <c r="G108" s="195"/>
      <c r="H108" s="195"/>
    </row>
    <row r="109" spans="5:8" x14ac:dyDescent="0.2">
      <c r="E109" s="195"/>
      <c r="F109" s="195"/>
      <c r="G109" s="195"/>
      <c r="H109" s="195"/>
    </row>
    <row r="110" spans="5:8" x14ac:dyDescent="0.2">
      <c r="E110" s="195"/>
      <c r="F110" s="195"/>
      <c r="G110" s="195"/>
      <c r="H110" s="195"/>
    </row>
    <row r="111" spans="5:8" x14ac:dyDescent="0.2">
      <c r="E111" s="195"/>
      <c r="F111" s="195"/>
      <c r="G111" s="195"/>
      <c r="H111" s="195"/>
    </row>
    <row r="112" spans="5:8" x14ac:dyDescent="0.2">
      <c r="E112" s="195"/>
      <c r="F112" s="195"/>
      <c r="G112" s="195"/>
      <c r="H112" s="195"/>
    </row>
    <row r="113" spans="5:8" x14ac:dyDescent="0.2">
      <c r="E113" s="195"/>
      <c r="F113" s="195"/>
      <c r="G113" s="195"/>
      <c r="H113" s="195"/>
    </row>
    <row r="114" spans="5:8" x14ac:dyDescent="0.2">
      <c r="E114" s="195"/>
      <c r="F114" s="195"/>
      <c r="G114" s="195"/>
      <c r="H114" s="195"/>
    </row>
    <row r="115" spans="5:8" x14ac:dyDescent="0.2">
      <c r="E115" s="195"/>
      <c r="F115" s="195"/>
      <c r="G115" s="195"/>
      <c r="H115" s="195"/>
    </row>
    <row r="116" spans="5:8" x14ac:dyDescent="0.2">
      <c r="E116" s="195"/>
      <c r="F116" s="195"/>
      <c r="G116" s="195"/>
      <c r="H116" s="195"/>
    </row>
    <row r="117" spans="5:8" x14ac:dyDescent="0.2">
      <c r="E117" s="195"/>
      <c r="F117" s="195"/>
      <c r="G117" s="195"/>
      <c r="H117" s="195"/>
    </row>
    <row r="118" spans="5:8" x14ac:dyDescent="0.2">
      <c r="E118" s="195"/>
      <c r="F118" s="195"/>
      <c r="G118" s="195"/>
      <c r="H118" s="195"/>
    </row>
    <row r="119" spans="5:8" x14ac:dyDescent="0.2">
      <c r="E119" s="195"/>
      <c r="F119" s="195"/>
      <c r="G119" s="195"/>
      <c r="H119" s="195"/>
    </row>
    <row r="120" spans="5:8" x14ac:dyDescent="0.2">
      <c r="E120" s="195"/>
      <c r="F120" s="195"/>
      <c r="G120" s="195"/>
      <c r="H120" s="195"/>
    </row>
    <row r="121" spans="5:8" x14ac:dyDescent="0.2">
      <c r="E121" s="195"/>
      <c r="F121" s="195"/>
      <c r="G121" s="195"/>
      <c r="H121" s="195"/>
    </row>
    <row r="122" spans="5:8" x14ac:dyDescent="0.2">
      <c r="E122" s="195"/>
      <c r="F122" s="195"/>
      <c r="G122" s="195"/>
      <c r="H122" s="195"/>
    </row>
    <row r="123" spans="5:8" x14ac:dyDescent="0.2">
      <c r="E123" s="195"/>
      <c r="F123" s="195"/>
      <c r="G123" s="195"/>
      <c r="H123" s="195"/>
    </row>
    <row r="124" spans="5:8" x14ac:dyDescent="0.2">
      <c r="E124" s="195"/>
      <c r="F124" s="195"/>
      <c r="G124" s="195"/>
      <c r="H124" s="195"/>
    </row>
    <row r="125" spans="5:8" x14ac:dyDescent="0.2">
      <c r="E125" s="195"/>
      <c r="F125" s="195"/>
      <c r="G125" s="195"/>
      <c r="H125" s="195"/>
    </row>
    <row r="126" spans="5:8" x14ac:dyDescent="0.2">
      <c r="E126" s="195"/>
      <c r="F126" s="195"/>
      <c r="G126" s="195"/>
      <c r="H126" s="195"/>
    </row>
    <row r="127" spans="5:8" x14ac:dyDescent="0.2">
      <c r="E127" s="195"/>
      <c r="F127" s="195"/>
      <c r="G127" s="195"/>
      <c r="H127" s="195"/>
    </row>
    <row r="128" spans="5:8" x14ac:dyDescent="0.2">
      <c r="E128" s="195"/>
      <c r="F128" s="195"/>
      <c r="G128" s="195"/>
      <c r="H128" s="195"/>
    </row>
    <row r="129" spans="5:8" x14ac:dyDescent="0.2">
      <c r="E129" s="195"/>
      <c r="F129" s="195"/>
      <c r="G129" s="195"/>
      <c r="H129" s="195"/>
    </row>
    <row r="130" spans="5:8" x14ac:dyDescent="0.2">
      <c r="E130" s="195"/>
      <c r="F130" s="195"/>
      <c r="G130" s="195"/>
      <c r="H130" s="195"/>
    </row>
    <row r="131" spans="5:8" x14ac:dyDescent="0.2">
      <c r="E131" s="195"/>
      <c r="F131" s="195"/>
      <c r="G131" s="195"/>
      <c r="H131" s="195"/>
    </row>
    <row r="132" spans="5:8" x14ac:dyDescent="0.2">
      <c r="E132" s="195"/>
      <c r="F132" s="195"/>
      <c r="G132" s="195"/>
      <c r="H132" s="195"/>
    </row>
    <row r="133" spans="5:8" x14ac:dyDescent="0.2">
      <c r="E133" s="195"/>
      <c r="F133" s="195"/>
      <c r="G133" s="195"/>
      <c r="H133" s="195"/>
    </row>
    <row r="134" spans="5:8" x14ac:dyDescent="0.2">
      <c r="E134" s="195"/>
      <c r="F134" s="195"/>
      <c r="G134" s="195"/>
      <c r="H134" s="195"/>
    </row>
    <row r="135" spans="5:8" x14ac:dyDescent="0.2">
      <c r="E135" s="195"/>
      <c r="F135" s="195"/>
      <c r="G135" s="195"/>
      <c r="H135" s="195"/>
    </row>
    <row r="136" spans="5:8" x14ac:dyDescent="0.2">
      <c r="E136" s="195"/>
      <c r="F136" s="195"/>
      <c r="G136" s="195"/>
      <c r="H136" s="195"/>
    </row>
    <row r="137" spans="5:8" x14ac:dyDescent="0.2">
      <c r="E137" s="195"/>
      <c r="F137" s="195"/>
      <c r="G137" s="195"/>
      <c r="H137" s="195"/>
    </row>
    <row r="138" spans="5:8" x14ac:dyDescent="0.2">
      <c r="E138" s="195"/>
      <c r="F138" s="195"/>
      <c r="G138" s="195"/>
      <c r="H138" s="195"/>
    </row>
    <row r="139" spans="5:8" x14ac:dyDescent="0.2">
      <c r="E139" s="195"/>
      <c r="F139" s="195"/>
      <c r="G139" s="195"/>
      <c r="H139" s="195"/>
    </row>
    <row r="140" spans="5:8" x14ac:dyDescent="0.2">
      <c r="E140" s="195"/>
      <c r="F140" s="195"/>
      <c r="G140" s="195"/>
      <c r="H140" s="195"/>
    </row>
    <row r="141" spans="5:8" x14ac:dyDescent="0.2">
      <c r="E141" s="195"/>
      <c r="F141" s="195"/>
      <c r="G141" s="195"/>
      <c r="H141" s="195"/>
    </row>
    <row r="142" spans="5:8" x14ac:dyDescent="0.2">
      <c r="E142" s="195"/>
      <c r="F142" s="195"/>
      <c r="G142" s="195"/>
      <c r="H142" s="195"/>
    </row>
    <row r="143" spans="5:8" x14ac:dyDescent="0.2">
      <c r="E143" s="195"/>
      <c r="F143" s="195"/>
      <c r="G143" s="195"/>
      <c r="H143" s="195"/>
    </row>
    <row r="144" spans="5:8" x14ac:dyDescent="0.2">
      <c r="E144" s="195"/>
      <c r="F144" s="195"/>
      <c r="G144" s="195"/>
      <c r="H144" s="195"/>
    </row>
    <row r="145" spans="5:8" x14ac:dyDescent="0.2">
      <c r="E145" s="195"/>
      <c r="F145" s="195"/>
      <c r="G145" s="195"/>
      <c r="H145" s="195"/>
    </row>
    <row r="146" spans="5:8" x14ac:dyDescent="0.2">
      <c r="E146" s="195"/>
      <c r="F146" s="195"/>
      <c r="G146" s="195"/>
      <c r="H146" s="195"/>
    </row>
    <row r="147" spans="5:8" x14ac:dyDescent="0.2">
      <c r="E147" s="195"/>
      <c r="F147" s="195"/>
      <c r="G147" s="195"/>
      <c r="H147" s="195"/>
    </row>
    <row r="148" spans="5:8" x14ac:dyDescent="0.2">
      <c r="E148" s="195"/>
      <c r="F148" s="195"/>
      <c r="G148" s="195"/>
      <c r="H148" s="195"/>
    </row>
    <row r="149" spans="5:8" x14ac:dyDescent="0.2">
      <c r="E149" s="195"/>
      <c r="F149" s="195"/>
      <c r="G149" s="195"/>
      <c r="H149" s="195"/>
    </row>
    <row r="150" spans="5:8" x14ac:dyDescent="0.2">
      <c r="E150" s="195"/>
      <c r="F150" s="195"/>
      <c r="G150" s="195"/>
      <c r="H150" s="195"/>
    </row>
    <row r="151" spans="5:8" x14ac:dyDescent="0.2">
      <c r="E151" s="195"/>
      <c r="F151" s="195"/>
      <c r="G151" s="195"/>
      <c r="H151" s="195"/>
    </row>
    <row r="152" spans="5:8" x14ac:dyDescent="0.2">
      <c r="E152" s="195"/>
      <c r="F152" s="195"/>
      <c r="G152" s="195"/>
      <c r="H152" s="195"/>
    </row>
    <row r="153" spans="5:8" x14ac:dyDescent="0.2">
      <c r="E153" s="195"/>
      <c r="F153" s="195"/>
      <c r="G153" s="195"/>
      <c r="H153" s="195"/>
    </row>
    <row r="154" spans="5:8" x14ac:dyDescent="0.2">
      <c r="E154" s="195"/>
      <c r="F154" s="195"/>
      <c r="G154" s="195"/>
      <c r="H154" s="195"/>
    </row>
    <row r="155" spans="5:8" x14ac:dyDescent="0.2">
      <c r="E155" s="195"/>
      <c r="F155" s="195"/>
      <c r="G155" s="195"/>
      <c r="H155" s="195"/>
    </row>
    <row r="156" spans="5:8" x14ac:dyDescent="0.2">
      <c r="E156" s="195"/>
      <c r="F156" s="195"/>
      <c r="G156" s="195"/>
      <c r="H156" s="195"/>
    </row>
    <row r="157" spans="5:8" x14ac:dyDescent="0.2">
      <c r="E157" s="195"/>
      <c r="F157" s="195"/>
      <c r="G157" s="195"/>
      <c r="H157" s="195"/>
    </row>
    <row r="158" spans="5:8" x14ac:dyDescent="0.2">
      <c r="E158" s="195"/>
      <c r="F158" s="195"/>
      <c r="G158" s="195"/>
      <c r="H158" s="195"/>
    </row>
    <row r="159" spans="5:8" x14ac:dyDescent="0.2">
      <c r="E159" s="195"/>
      <c r="F159" s="195"/>
      <c r="G159" s="195"/>
      <c r="H159" s="195"/>
    </row>
    <row r="160" spans="5:8" x14ac:dyDescent="0.2">
      <c r="E160" s="195"/>
      <c r="F160" s="195"/>
      <c r="G160" s="195"/>
      <c r="H160" s="195"/>
    </row>
    <row r="161" spans="5:8" x14ac:dyDescent="0.2">
      <c r="E161" s="195"/>
      <c r="F161" s="195"/>
      <c r="G161" s="195"/>
      <c r="H161" s="195"/>
    </row>
    <row r="162" spans="5:8" x14ac:dyDescent="0.2">
      <c r="E162" s="195"/>
      <c r="F162" s="195"/>
      <c r="G162" s="195"/>
      <c r="H162" s="195"/>
    </row>
    <row r="163" spans="5:8" x14ac:dyDescent="0.2">
      <c r="E163" s="195"/>
      <c r="F163" s="195"/>
      <c r="G163" s="195"/>
      <c r="H163" s="195"/>
    </row>
    <row r="164" spans="5:8" x14ac:dyDescent="0.2">
      <c r="E164" s="195"/>
      <c r="F164" s="195"/>
      <c r="G164" s="195"/>
      <c r="H164" s="195"/>
    </row>
    <row r="165" spans="5:8" x14ac:dyDescent="0.2">
      <c r="E165" s="195"/>
      <c r="F165" s="195"/>
      <c r="G165" s="195"/>
      <c r="H165" s="195"/>
    </row>
    <row r="166" spans="5:8" x14ac:dyDescent="0.2">
      <c r="E166" s="195"/>
      <c r="F166" s="195"/>
      <c r="G166" s="195"/>
      <c r="H166" s="195"/>
    </row>
    <row r="167" spans="5:8" x14ac:dyDescent="0.2">
      <c r="E167" s="195"/>
      <c r="F167" s="195"/>
      <c r="G167" s="195"/>
      <c r="H167" s="195"/>
    </row>
    <row r="168" spans="5:8" x14ac:dyDescent="0.2">
      <c r="E168" s="195"/>
      <c r="F168" s="195"/>
      <c r="G168" s="195"/>
      <c r="H168" s="195"/>
    </row>
    <row r="169" spans="5:8" x14ac:dyDescent="0.2">
      <c r="E169" s="195"/>
      <c r="F169" s="195"/>
      <c r="G169" s="195"/>
      <c r="H169" s="195"/>
    </row>
    <row r="170" spans="5:8" x14ac:dyDescent="0.2">
      <c r="E170" s="195"/>
      <c r="F170" s="195"/>
      <c r="G170" s="195"/>
      <c r="H170" s="195"/>
    </row>
    <row r="171" spans="5:8" x14ac:dyDescent="0.2">
      <c r="E171" s="195"/>
      <c r="F171" s="195"/>
      <c r="G171" s="195"/>
      <c r="H171" s="195"/>
    </row>
    <row r="172" spans="5:8" x14ac:dyDescent="0.2">
      <c r="E172" s="195"/>
      <c r="F172" s="195"/>
      <c r="G172" s="195"/>
      <c r="H172" s="195"/>
    </row>
    <row r="173" spans="5:8" x14ac:dyDescent="0.2">
      <c r="E173" s="195"/>
      <c r="F173" s="195"/>
      <c r="G173" s="195"/>
      <c r="H173" s="195"/>
    </row>
    <row r="174" spans="5:8" x14ac:dyDescent="0.2">
      <c r="E174" s="195"/>
      <c r="F174" s="195"/>
      <c r="G174" s="195"/>
      <c r="H174" s="195"/>
    </row>
    <row r="175" spans="5:8" x14ac:dyDescent="0.2">
      <c r="E175" s="195"/>
      <c r="F175" s="195"/>
      <c r="G175" s="195"/>
      <c r="H175" s="195"/>
    </row>
    <row r="176" spans="5:8" x14ac:dyDescent="0.2">
      <c r="E176" s="195"/>
      <c r="F176" s="195"/>
      <c r="G176" s="195"/>
      <c r="H176" s="195"/>
    </row>
    <row r="177" spans="5:8" x14ac:dyDescent="0.2">
      <c r="E177" s="195"/>
      <c r="F177" s="195"/>
      <c r="G177" s="195"/>
      <c r="H177" s="195"/>
    </row>
    <row r="178" spans="5:8" x14ac:dyDescent="0.2">
      <c r="E178" s="195"/>
      <c r="F178" s="195"/>
      <c r="G178" s="195"/>
      <c r="H178" s="195"/>
    </row>
    <row r="179" spans="5:8" x14ac:dyDescent="0.2">
      <c r="E179" s="195"/>
      <c r="F179" s="195"/>
      <c r="G179" s="195"/>
      <c r="H179" s="195"/>
    </row>
    <row r="180" spans="5:8" x14ac:dyDescent="0.2">
      <c r="E180" s="195"/>
      <c r="F180" s="195"/>
      <c r="G180" s="195"/>
      <c r="H180" s="195"/>
    </row>
    <row r="181" spans="5:8" x14ac:dyDescent="0.2">
      <c r="E181" s="195"/>
      <c r="F181" s="195"/>
      <c r="G181" s="195"/>
      <c r="H181" s="195"/>
    </row>
    <row r="182" spans="5:8" x14ac:dyDescent="0.2">
      <c r="E182" s="195"/>
      <c r="F182" s="195"/>
      <c r="G182" s="195"/>
      <c r="H182" s="195"/>
    </row>
    <row r="183" spans="5:8" x14ac:dyDescent="0.2">
      <c r="E183" s="195"/>
      <c r="F183" s="195"/>
      <c r="G183" s="195"/>
      <c r="H183" s="195"/>
    </row>
    <row r="184" spans="5:8" x14ac:dyDescent="0.2">
      <c r="E184" s="195"/>
      <c r="F184" s="195"/>
      <c r="G184" s="195"/>
      <c r="H184" s="195"/>
    </row>
    <row r="185" spans="5:8" x14ac:dyDescent="0.2">
      <c r="E185" s="195"/>
      <c r="F185" s="195"/>
      <c r="G185" s="195"/>
      <c r="H185" s="195"/>
    </row>
    <row r="186" spans="5:8" x14ac:dyDescent="0.2">
      <c r="E186" s="195"/>
      <c r="F186" s="195"/>
      <c r="G186" s="195"/>
      <c r="H186" s="195"/>
    </row>
    <row r="187" spans="5:8" x14ac:dyDescent="0.2">
      <c r="E187" s="195"/>
      <c r="F187" s="195"/>
      <c r="G187" s="195"/>
      <c r="H187" s="195"/>
    </row>
    <row r="188" spans="5:8" x14ac:dyDescent="0.2">
      <c r="E188" s="195"/>
      <c r="F188" s="195"/>
      <c r="G188" s="195"/>
      <c r="H188" s="195"/>
    </row>
    <row r="189" spans="5:8" x14ac:dyDescent="0.2">
      <c r="E189" s="195"/>
      <c r="F189" s="195"/>
      <c r="G189" s="195"/>
      <c r="H189" s="195"/>
    </row>
    <row r="190" spans="5:8" x14ac:dyDescent="0.2">
      <c r="E190" s="195"/>
      <c r="F190" s="195"/>
      <c r="G190" s="195"/>
      <c r="H190" s="195"/>
    </row>
    <row r="191" spans="5:8" x14ac:dyDescent="0.2">
      <c r="E191" s="195"/>
      <c r="F191" s="195"/>
      <c r="G191" s="195"/>
      <c r="H191" s="195"/>
    </row>
    <row r="192" spans="5:8" x14ac:dyDescent="0.2">
      <c r="E192" s="195"/>
      <c r="F192" s="195"/>
      <c r="G192" s="195"/>
      <c r="H192" s="195"/>
    </row>
  </sheetData>
  <mergeCells count="1">
    <mergeCell ref="H1:I1"/>
  </mergeCells>
  <hyperlinks>
    <hyperlink ref="H1:I1" location="Index!A1" display="Regresar al Índice" xr:uid="{B2C0ED63-B9A6-43C3-8E68-6D271DE7C1DB}"/>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8D7AD-B246-48FA-989A-9B4961AF35F3}">
  <sheetPr codeName="Hoja84"/>
  <dimension ref="A1:M351"/>
  <sheetViews>
    <sheetView topLeftCell="F1" zoomScale="112" zoomScaleNormal="112" workbookViewId="0">
      <selection activeCell="B3" sqref="B3"/>
    </sheetView>
  </sheetViews>
  <sheetFormatPr baseColWidth="10" defaultRowHeight="12.75" x14ac:dyDescent="0.2"/>
  <cols>
    <col min="1" max="16384" width="11.42578125" style="190"/>
  </cols>
  <sheetData>
    <row r="1" spans="1:9" ht="15" x14ac:dyDescent="0.25">
      <c r="A1" s="12" t="s">
        <v>956</v>
      </c>
      <c r="H1" s="525" t="s">
        <v>39</v>
      </c>
      <c r="I1" s="525"/>
    </row>
    <row r="2" spans="1:9" x14ac:dyDescent="0.2">
      <c r="A2" s="189" t="s">
        <v>166</v>
      </c>
    </row>
    <row r="6" spans="1:9" x14ac:dyDescent="0.2">
      <c r="E6" s="290" t="s">
        <v>186</v>
      </c>
      <c r="F6" s="290"/>
      <c r="G6" s="190" t="s">
        <v>187</v>
      </c>
    </row>
    <row r="7" spans="1:9" x14ac:dyDescent="0.2">
      <c r="B7" s="190" t="s">
        <v>740</v>
      </c>
      <c r="C7" s="190" t="s">
        <v>741</v>
      </c>
      <c r="D7" s="190" t="s">
        <v>742</v>
      </c>
      <c r="E7" s="190" t="s">
        <v>747</v>
      </c>
      <c r="F7" s="190" t="s">
        <v>748</v>
      </c>
      <c r="G7" s="190" t="s">
        <v>0</v>
      </c>
      <c r="H7" s="190" t="s">
        <v>1</v>
      </c>
    </row>
    <row r="8" spans="1:9" x14ac:dyDescent="0.2">
      <c r="A8" s="190">
        <v>2017</v>
      </c>
      <c r="B8" s="190" t="s">
        <v>173</v>
      </c>
      <c r="C8" s="195">
        <v>93.603882444858499</v>
      </c>
      <c r="D8" s="190">
        <v>0.85988721287626302</v>
      </c>
      <c r="E8" s="291">
        <v>17.294502752644501</v>
      </c>
      <c r="F8" s="291">
        <v>17.074313615121401</v>
      </c>
      <c r="G8" s="195">
        <v>20.1125246354061</v>
      </c>
      <c r="H8" s="195">
        <v>19.856457171876102</v>
      </c>
    </row>
    <row r="9" spans="1:9" x14ac:dyDescent="0.2">
      <c r="B9" s="190" t="s">
        <v>174</v>
      </c>
      <c r="C9" s="195">
        <v>94.1447803353567</v>
      </c>
      <c r="D9" s="190">
        <v>0.86485614330268201</v>
      </c>
      <c r="E9" s="291">
        <v>17.288462738507501</v>
      </c>
      <c r="F9" s="291">
        <v>17.065597703047501</v>
      </c>
      <c r="G9" s="195">
        <v>19.989986626546902</v>
      </c>
      <c r="H9" s="195">
        <v>19.732296330668301</v>
      </c>
    </row>
    <row r="10" spans="1:9" x14ac:dyDescent="0.2">
      <c r="B10" s="190" t="s">
        <v>175</v>
      </c>
      <c r="C10" s="195">
        <v>94.722489332291602</v>
      </c>
      <c r="D10" s="190">
        <v>0.87016323704978704</v>
      </c>
      <c r="E10" s="291">
        <v>17.164721707315</v>
      </c>
      <c r="F10" s="291">
        <v>16.9498532895533</v>
      </c>
      <c r="G10" s="195">
        <v>19.725864040763799</v>
      </c>
      <c r="H10" s="195">
        <v>19.478935178898499</v>
      </c>
    </row>
    <row r="11" spans="1:9" x14ac:dyDescent="0.2">
      <c r="B11" s="190" t="s">
        <v>176</v>
      </c>
      <c r="C11" s="195">
        <v>94.838932628162794</v>
      </c>
      <c r="D11" s="190">
        <v>0.87123293734991902</v>
      </c>
      <c r="E11" s="291">
        <v>17.095617316134099</v>
      </c>
      <c r="F11" s="291">
        <v>16.883721073636501</v>
      </c>
      <c r="G11" s="195">
        <v>19.6223266858286</v>
      </c>
      <c r="H11" s="195">
        <v>19.3791124621536</v>
      </c>
    </row>
    <row r="12" spans="1:9" x14ac:dyDescent="0.2">
      <c r="B12" s="190" t="s">
        <v>177</v>
      </c>
      <c r="C12" s="195">
        <v>94.725494320572096</v>
      </c>
      <c r="D12" s="190">
        <v>0.87019084221882204</v>
      </c>
      <c r="E12" s="291">
        <v>16.9757140270933</v>
      </c>
      <c r="F12" s="291">
        <v>16.7661412693482</v>
      </c>
      <c r="G12" s="195">
        <v>19.508035712957401</v>
      </c>
      <c r="H12" s="195">
        <v>19.2672003150455</v>
      </c>
    </row>
    <row r="13" spans="1:9" x14ac:dyDescent="0.2">
      <c r="B13" s="190" t="s">
        <v>178</v>
      </c>
      <c r="C13" s="195">
        <v>94.963639641805401</v>
      </c>
      <c r="D13" s="190">
        <v>0.87237855186489899</v>
      </c>
      <c r="E13" s="291">
        <v>16.796238753919098</v>
      </c>
      <c r="F13" s="291">
        <v>16.590894011054701</v>
      </c>
      <c r="G13" s="195">
        <v>19.253383428574001</v>
      </c>
      <c r="H13" s="195">
        <v>19.017998523219099</v>
      </c>
    </row>
    <row r="14" spans="1:9" x14ac:dyDescent="0.2">
      <c r="B14" s="190" t="s">
        <v>179</v>
      </c>
      <c r="C14" s="195">
        <v>95.322735741330604</v>
      </c>
      <c r="D14" s="190">
        <v>0.87567736956466002</v>
      </c>
      <c r="E14" s="291">
        <v>16.670035932285199</v>
      </c>
      <c r="F14" s="291">
        <v>16.4629208193249</v>
      </c>
      <c r="G14" s="195">
        <v>19.036732604580902</v>
      </c>
      <c r="H14" s="195">
        <v>18.800212717052901</v>
      </c>
    </row>
    <row r="15" spans="1:9" x14ac:dyDescent="0.2">
      <c r="B15" s="190" t="s">
        <v>180</v>
      </c>
      <c r="C15" s="195">
        <v>95.793767654306095</v>
      </c>
      <c r="D15" s="190">
        <v>0.88000447981099905</v>
      </c>
      <c r="E15" s="291">
        <v>16.723212340993602</v>
      </c>
      <c r="F15" s="291">
        <v>16.5154317053887</v>
      </c>
      <c r="G15" s="195">
        <v>19.0035536462102</v>
      </c>
      <c r="H15" s="195">
        <v>18.7674404895481</v>
      </c>
    </row>
    <row r="16" spans="1:9" x14ac:dyDescent="0.2">
      <c r="B16" s="190" t="s">
        <v>181</v>
      </c>
      <c r="C16" s="195">
        <v>96.093515235290596</v>
      </c>
      <c r="D16" s="190">
        <v>0.88275809542230699</v>
      </c>
      <c r="E16" s="291">
        <v>16.974701176247599</v>
      </c>
      <c r="F16" s="291">
        <v>16.768190704804798</v>
      </c>
      <c r="G16" s="195">
        <v>19.229165118136901</v>
      </c>
      <c r="H16" s="195">
        <v>18.995227335505799</v>
      </c>
    </row>
    <row r="17" spans="1:8" x14ac:dyDescent="0.2">
      <c r="B17" s="190" t="s">
        <v>182</v>
      </c>
      <c r="C17" s="195">
        <v>96.698269126750404</v>
      </c>
      <c r="D17" s="190">
        <v>0.88831363569073296</v>
      </c>
      <c r="E17" s="291">
        <v>17.166011289959801</v>
      </c>
      <c r="F17" s="291">
        <v>16.9593770088327</v>
      </c>
      <c r="G17" s="195">
        <v>19.324268591928</v>
      </c>
      <c r="H17" s="195">
        <v>19.091654487151299</v>
      </c>
    </row>
    <row r="18" spans="1:8" x14ac:dyDescent="0.2">
      <c r="B18" s="190" t="s">
        <v>183</v>
      </c>
      <c r="C18" s="195">
        <v>97.695173988821495</v>
      </c>
      <c r="D18" s="190">
        <v>0.89747165051831301</v>
      </c>
      <c r="E18" s="291">
        <v>17.286427085808</v>
      </c>
      <c r="F18" s="291">
        <v>17.083504831977798</v>
      </c>
      <c r="G18" s="195">
        <v>19.2612514008934</v>
      </c>
      <c r="H18" s="195">
        <v>19.035147040145102</v>
      </c>
    </row>
    <row r="19" spans="1:8" x14ac:dyDescent="0.2">
      <c r="B19" s="190" t="s">
        <v>184</v>
      </c>
      <c r="C19" s="195">
        <v>98.272882985756297</v>
      </c>
      <c r="D19" s="190">
        <v>0.90277874426541804</v>
      </c>
      <c r="E19" s="291">
        <v>17.4418023401089</v>
      </c>
      <c r="F19" s="291">
        <v>17.241641537202</v>
      </c>
      <c r="G19" s="195">
        <v>19.3201296008593</v>
      </c>
      <c r="H19" s="195">
        <v>19.098413256540901</v>
      </c>
    </row>
    <row r="20" spans="1:8" x14ac:dyDescent="0.2">
      <c r="A20" s="190">
        <v>2018</v>
      </c>
      <c r="B20" s="190" t="s">
        <v>173</v>
      </c>
      <c r="C20" s="195">
        <v>98.794999699501204</v>
      </c>
      <c r="D20" s="190">
        <v>0.90757514238536396</v>
      </c>
      <c r="E20" s="291">
        <v>18.026870105317599</v>
      </c>
      <c r="F20" s="291">
        <v>17.783892527658899</v>
      </c>
      <c r="G20" s="195">
        <v>19.862675015468</v>
      </c>
      <c r="H20" s="195">
        <v>19.594953296007901</v>
      </c>
    </row>
    <row r="21" spans="1:8" x14ac:dyDescent="0.2">
      <c r="B21" s="190" t="s">
        <v>174</v>
      </c>
      <c r="C21" s="195">
        <v>99.171374481639504</v>
      </c>
      <c r="D21" s="190">
        <v>0.91103268980707997</v>
      </c>
      <c r="E21" s="291">
        <v>18.783817413091501</v>
      </c>
      <c r="F21" s="291">
        <v>18.447064021845001</v>
      </c>
      <c r="G21" s="195">
        <v>20.618159615182599</v>
      </c>
      <c r="H21" s="195">
        <v>20.248520418900998</v>
      </c>
    </row>
    <row r="22" spans="1:8" x14ac:dyDescent="0.2">
      <c r="B22" s="190" t="s">
        <v>175</v>
      </c>
      <c r="C22" s="195">
        <v>99.492156980587794</v>
      </c>
      <c r="D22" s="190">
        <v>0.91397954160163697</v>
      </c>
      <c r="E22" s="291">
        <v>19.043688534307101</v>
      </c>
      <c r="F22" s="291">
        <v>18.689965982853</v>
      </c>
      <c r="G22" s="195">
        <v>20.8360118224697</v>
      </c>
      <c r="H22" s="195">
        <v>20.448998180091799</v>
      </c>
    </row>
    <row r="23" spans="1:8" x14ac:dyDescent="0.2">
      <c r="B23" s="190" t="s">
        <v>176</v>
      </c>
      <c r="C23" s="195">
        <v>99.154847046096506</v>
      </c>
      <c r="D23" s="190">
        <v>0.910880861377384</v>
      </c>
      <c r="E23" s="291">
        <v>19.121714415335099</v>
      </c>
      <c r="F23" s="291">
        <v>18.780545247240202</v>
      </c>
      <c r="G23" s="195">
        <v>20.992552622546398</v>
      </c>
      <c r="H23" s="195">
        <v>20.618004004213301</v>
      </c>
    </row>
    <row r="24" spans="1:8" x14ac:dyDescent="0.2">
      <c r="B24" s="190" t="s">
        <v>177</v>
      </c>
      <c r="C24" s="195">
        <v>98.994080173087298</v>
      </c>
      <c r="D24" s="190">
        <v>0.909403984833976</v>
      </c>
      <c r="E24" s="291">
        <v>19.3331360333347</v>
      </c>
      <c r="F24" s="291">
        <v>18.938496349444002</v>
      </c>
      <c r="G24" s="195">
        <v>21.259128347523401</v>
      </c>
      <c r="H24" s="195">
        <v>20.825174141832498</v>
      </c>
    </row>
    <row r="25" spans="1:8" x14ac:dyDescent="0.2">
      <c r="B25" s="190" t="s">
        <v>178</v>
      </c>
      <c r="C25" s="195">
        <v>99.376464931786799</v>
      </c>
      <c r="D25" s="190">
        <v>0.91291674259376399</v>
      </c>
      <c r="E25" s="291">
        <v>19.6214311331807</v>
      </c>
      <c r="F25" s="291">
        <v>19.174175412531898</v>
      </c>
      <c r="G25" s="195">
        <v>21.493122228684999</v>
      </c>
      <c r="H25" s="195">
        <v>21.003202721482001</v>
      </c>
    </row>
    <row r="26" spans="1:8" x14ac:dyDescent="0.2">
      <c r="B26" s="190" t="s">
        <v>179</v>
      </c>
      <c r="C26" s="195">
        <v>99.909099104513501</v>
      </c>
      <c r="D26" s="190">
        <v>0.917809758805335</v>
      </c>
      <c r="E26" s="291">
        <v>19.913286092365801</v>
      </c>
      <c r="F26" s="291">
        <v>19.532149325649101</v>
      </c>
      <c r="G26" s="195">
        <v>21.696529047899801</v>
      </c>
      <c r="H26" s="195">
        <v>21.281261327045701</v>
      </c>
    </row>
    <row r="27" spans="1:8" x14ac:dyDescent="0.2">
      <c r="B27" s="190" t="s">
        <v>180</v>
      </c>
      <c r="C27" s="195">
        <v>100.492</v>
      </c>
      <c r="D27" s="190">
        <v>0.92316454765929301</v>
      </c>
      <c r="E27" s="291">
        <v>20.344545886245399</v>
      </c>
      <c r="F27" s="291">
        <v>20.045081185363902</v>
      </c>
      <c r="G27" s="195">
        <v>22.037832732885501</v>
      </c>
      <c r="H27" s="195">
        <v>21.7134434334472</v>
      </c>
    </row>
    <row r="28" spans="1:8" x14ac:dyDescent="0.2">
      <c r="B28" s="190" t="s">
        <v>181</v>
      </c>
      <c r="C28" s="195">
        <v>100.917</v>
      </c>
      <c r="D28" s="190">
        <v>0.92706878812376003</v>
      </c>
      <c r="E28" s="291">
        <v>20.591370578587899</v>
      </c>
      <c r="F28" s="291">
        <v>20.3218888119059</v>
      </c>
      <c r="G28" s="195">
        <v>22.211265056459901</v>
      </c>
      <c r="H28" s="195">
        <v>21.920583534080802</v>
      </c>
    </row>
    <row r="29" spans="1:8" x14ac:dyDescent="0.2">
      <c r="B29" s="190" t="s">
        <v>182</v>
      </c>
      <c r="C29" s="195">
        <v>101.44</v>
      </c>
      <c r="D29" s="190">
        <v>0.93187330050709205</v>
      </c>
      <c r="E29" s="291">
        <v>20.875385654755299</v>
      </c>
      <c r="F29" s="291">
        <v>20.6111327612014</v>
      </c>
      <c r="G29" s="195">
        <v>22.4015278079066</v>
      </c>
      <c r="H29" s="195">
        <v>22.117956110541702</v>
      </c>
    </row>
    <row r="30" spans="1:8" x14ac:dyDescent="0.2">
      <c r="B30" s="190" t="s">
        <v>183</v>
      </c>
      <c r="C30" s="195">
        <v>102.303</v>
      </c>
      <c r="D30" s="190">
        <v>0.93980120526199795</v>
      </c>
      <c r="E30" s="291">
        <v>21.044528167723399</v>
      </c>
      <c r="F30" s="291">
        <v>20.782250757103199</v>
      </c>
      <c r="G30" s="195">
        <v>22.392531579970299</v>
      </c>
      <c r="H30" s="195">
        <v>22.113454037664798</v>
      </c>
    </row>
    <row r="31" spans="1:8" x14ac:dyDescent="0.2">
      <c r="B31" s="190" t="s">
        <v>184</v>
      </c>
      <c r="C31" s="195">
        <v>103.02</v>
      </c>
      <c r="D31" s="190">
        <v>0.94638788858675704</v>
      </c>
      <c r="E31" s="291">
        <v>20.9323412669665</v>
      </c>
      <c r="F31" s="291">
        <v>20.661376207358298</v>
      </c>
      <c r="G31" s="195">
        <v>22.118141535205901</v>
      </c>
      <c r="H31" s="195">
        <v>21.831826523278899</v>
      </c>
    </row>
    <row r="32" spans="1:8" x14ac:dyDescent="0.2">
      <c r="A32" s="190">
        <v>2019</v>
      </c>
      <c r="B32" s="190" t="s">
        <v>173</v>
      </c>
      <c r="C32" s="195">
        <v>103.108</v>
      </c>
      <c r="D32" s="190">
        <v>0.94719629602410504</v>
      </c>
      <c r="E32" s="291">
        <v>20.943174345428801</v>
      </c>
      <c r="F32" s="291">
        <v>20.5835196329617</v>
      </c>
      <c r="G32" s="195">
        <v>22.110701269988699</v>
      </c>
      <c r="H32" s="195">
        <v>21.7309967525864</v>
      </c>
    </row>
    <row r="33" spans="1:13" x14ac:dyDescent="0.2">
      <c r="B33" s="190" t="s">
        <v>174</v>
      </c>
      <c r="C33" s="195">
        <v>103.07899999999999</v>
      </c>
      <c r="D33" s="190">
        <v>0.94692988902770603</v>
      </c>
      <c r="E33" s="291">
        <v>21.801021079720801</v>
      </c>
      <c r="F33" s="291">
        <v>21.417091525834099</v>
      </c>
      <c r="G33" s="195">
        <v>23.022846075865001</v>
      </c>
      <c r="H33" s="195">
        <v>22.617399423123999</v>
      </c>
    </row>
    <row r="34" spans="1:13" x14ac:dyDescent="0.2">
      <c r="B34" s="190" t="s">
        <v>175</v>
      </c>
      <c r="C34" s="195">
        <v>103.476</v>
      </c>
      <c r="D34" s="190">
        <v>0.95057690894392599</v>
      </c>
      <c r="E34" s="291">
        <v>21.927467088610001</v>
      </c>
      <c r="F34" s="291">
        <v>21.529641308428399</v>
      </c>
      <c r="G34" s="195">
        <v>23.067536021857499</v>
      </c>
      <c r="H34" s="195">
        <v>22.6490261922598</v>
      </c>
    </row>
    <row r="35" spans="1:13" x14ac:dyDescent="0.2">
      <c r="B35" s="190" t="s">
        <v>176</v>
      </c>
      <c r="C35" s="195">
        <v>103.53100000000001</v>
      </c>
      <c r="D35" s="190">
        <v>0.95108216359226905</v>
      </c>
      <c r="E35" s="291">
        <v>21.7386803341271</v>
      </c>
      <c r="F35" s="291">
        <v>21.3335600073774</v>
      </c>
      <c r="G35" s="195">
        <v>22.856784793460299</v>
      </c>
      <c r="H35" s="195">
        <v>22.430827560470501</v>
      </c>
    </row>
    <row r="36" spans="1:13" x14ac:dyDescent="0.2">
      <c r="B36" s="190" t="s">
        <v>177</v>
      </c>
      <c r="C36" s="195">
        <v>103.233</v>
      </c>
      <c r="D36" s="190">
        <v>0.94834460204306603</v>
      </c>
      <c r="E36" s="291">
        <v>21.6602215772959</v>
      </c>
      <c r="F36" s="291">
        <v>21.246148929556298</v>
      </c>
      <c r="G36" s="195">
        <v>22.840032547907299</v>
      </c>
      <c r="H36" s="195">
        <v>22.403405770207002</v>
      </c>
    </row>
    <row r="37" spans="1:13" x14ac:dyDescent="0.2">
      <c r="B37" s="190" t="s">
        <v>178</v>
      </c>
      <c r="C37" s="195">
        <v>103.29900000000001</v>
      </c>
      <c r="D37" s="190">
        <v>0.94895090762107703</v>
      </c>
      <c r="E37" s="291">
        <v>21.456055401163201</v>
      </c>
      <c r="F37" s="291">
        <v>21.041225877984001</v>
      </c>
      <c r="G37" s="195">
        <v>22.610290193990402</v>
      </c>
      <c r="H37" s="195">
        <v>22.173144794952702</v>
      </c>
    </row>
    <row r="38" spans="1:13" x14ac:dyDescent="0.2">
      <c r="B38" s="190" t="s">
        <v>179</v>
      </c>
      <c r="C38" s="195">
        <v>103.687</v>
      </c>
      <c r="D38" s="190">
        <v>0.95251524950393196</v>
      </c>
      <c r="E38" s="291">
        <v>21.497953235815</v>
      </c>
      <c r="F38" s="291">
        <v>21.126071217349299</v>
      </c>
      <c r="G38" s="195">
        <v>22.569668304009902</v>
      </c>
      <c r="H38" s="195">
        <v>22.179247238668101</v>
      </c>
    </row>
    <row r="39" spans="1:13" x14ac:dyDescent="0.2">
      <c r="B39" s="190" t="s">
        <v>180</v>
      </c>
      <c r="C39" s="195">
        <v>103.67</v>
      </c>
      <c r="D39" s="190">
        <v>0.95235907988535295</v>
      </c>
      <c r="E39" s="291">
        <v>21.424309671244501</v>
      </c>
      <c r="F39" s="291">
        <v>21.0993802885604</v>
      </c>
      <c r="G39" s="195">
        <v>22.496041801610701</v>
      </c>
      <c r="H39" s="195">
        <v>22.154858114126899</v>
      </c>
    </row>
    <row r="40" spans="1:13" x14ac:dyDescent="0.2">
      <c r="B40" s="190" t="s">
        <v>181</v>
      </c>
      <c r="C40" s="195">
        <v>103.94199999999999</v>
      </c>
      <c r="D40" s="190">
        <v>0.95485779378261204</v>
      </c>
      <c r="E40" s="291">
        <v>21.414000606360901</v>
      </c>
      <c r="F40" s="291">
        <v>21.1508491680876</v>
      </c>
      <c r="G40" s="195">
        <v>22.426376729387801</v>
      </c>
      <c r="H40" s="195">
        <v>22.150784447493301</v>
      </c>
    </row>
    <row r="41" spans="1:13" x14ac:dyDescent="0.2">
      <c r="B41" s="190" t="s">
        <v>182</v>
      </c>
      <c r="C41" s="195">
        <v>104.503</v>
      </c>
      <c r="D41" s="190">
        <v>0.960011391195708</v>
      </c>
      <c r="E41" s="291">
        <v>21.359036249125101</v>
      </c>
      <c r="F41" s="291">
        <v>21.0837162974059</v>
      </c>
      <c r="G41" s="195">
        <v>22.248732093191201</v>
      </c>
      <c r="H41" s="195">
        <v>21.961943879796902</v>
      </c>
    </row>
    <row r="42" spans="1:13" x14ac:dyDescent="0.2">
      <c r="B42" s="190" t="s">
        <v>183</v>
      </c>
      <c r="C42" s="195">
        <v>105.346</v>
      </c>
      <c r="D42" s="190">
        <v>0.96775556698758003</v>
      </c>
      <c r="E42" s="291">
        <v>21.320472978319302</v>
      </c>
      <c r="F42" s="291">
        <v>21.069014924409899</v>
      </c>
      <c r="G42" s="195">
        <v>22.030845086931901</v>
      </c>
      <c r="H42" s="195">
        <v>21.7710087579174</v>
      </c>
      <c r="J42" s="190" t="s">
        <v>1211</v>
      </c>
      <c r="K42" s="190" t="s">
        <v>1212</v>
      </c>
      <c r="L42" s="190" t="s">
        <v>1213</v>
      </c>
      <c r="M42" s="190" t="s">
        <v>1214</v>
      </c>
    </row>
    <row r="43" spans="1:13" x14ac:dyDescent="0.2">
      <c r="B43" s="190" t="s">
        <v>184</v>
      </c>
      <c r="C43" s="195">
        <v>105.934</v>
      </c>
      <c r="D43" s="190">
        <v>0.97315719850077198</v>
      </c>
      <c r="E43" s="291">
        <v>21.440107489046699</v>
      </c>
      <c r="F43" s="291">
        <v>21.2124560152897</v>
      </c>
      <c r="G43" s="195">
        <v>22.031494523266002</v>
      </c>
      <c r="H43" s="195">
        <v>21.797563690603301</v>
      </c>
      <c r="J43" s="190">
        <v>22.03</v>
      </c>
      <c r="K43" s="190">
        <v>18.940000000000001</v>
      </c>
      <c r="L43" s="190">
        <v>21.77</v>
      </c>
      <c r="M43" s="190">
        <v>18.8</v>
      </c>
    </row>
    <row r="44" spans="1:13" x14ac:dyDescent="0.2">
      <c r="A44" s="190">
        <v>2020</v>
      </c>
      <c r="B44" s="190" t="s">
        <v>173</v>
      </c>
      <c r="C44" s="195">
        <v>106.447</v>
      </c>
      <c r="D44" s="190">
        <v>0.97786984640258701</v>
      </c>
      <c r="E44" s="291">
        <v>21.5055793335004</v>
      </c>
      <c r="F44" s="291">
        <v>21.279110135076699</v>
      </c>
      <c r="G44" s="195">
        <v>21.9922716838194</v>
      </c>
      <c r="H44" s="195">
        <v>21.760677265342402</v>
      </c>
      <c r="K44" s="292">
        <f>K43/J43-1</f>
        <v>-0.1402632773490694</v>
      </c>
      <c r="L44" s="292">
        <f>M43/L43-1</f>
        <v>-0.13642627468994029</v>
      </c>
    </row>
    <row r="45" spans="1:13" x14ac:dyDescent="0.2">
      <c r="B45" s="190" t="s">
        <v>174</v>
      </c>
      <c r="C45" s="195">
        <v>106.889</v>
      </c>
      <c r="D45" s="190">
        <v>0.98193025648563204</v>
      </c>
      <c r="E45" s="291">
        <v>21.310375608076701</v>
      </c>
      <c r="F45" s="291">
        <v>21.020797909078901</v>
      </c>
      <c r="G45" s="195">
        <v>21.702534846362099</v>
      </c>
      <c r="H45" s="195">
        <v>21.407628261006199</v>
      </c>
      <c r="K45" s="293">
        <f>K43-J43</f>
        <v>-3.09</v>
      </c>
      <c r="L45" s="195">
        <f>M43-L43</f>
        <v>-2.9699999999999989</v>
      </c>
    </row>
    <row r="46" spans="1:13" x14ac:dyDescent="0.2">
      <c r="B46" s="190" t="s">
        <v>175</v>
      </c>
      <c r="C46" s="195">
        <v>106.83799999999999</v>
      </c>
      <c r="D46" s="190">
        <v>0.98146174762989602</v>
      </c>
      <c r="E46" s="291">
        <v>20.450780596460799</v>
      </c>
      <c r="F46" s="291">
        <v>20.177345112897999</v>
      </c>
      <c r="G46" s="195">
        <v>20.8370633352209</v>
      </c>
      <c r="H46" s="195">
        <v>20.558463090001901</v>
      </c>
      <c r="K46" s="190">
        <f>K43-M43</f>
        <v>0.14000000000000057</v>
      </c>
    </row>
    <row r="47" spans="1:13" x14ac:dyDescent="0.2">
      <c r="B47" s="190" t="s">
        <v>176</v>
      </c>
      <c r="C47" s="195">
        <v>105.755</v>
      </c>
      <c r="D47" s="190">
        <v>0.97151282428162</v>
      </c>
      <c r="E47" s="291">
        <v>19.202514951924702</v>
      </c>
      <c r="F47" s="291">
        <v>19.025367992045599</v>
      </c>
      <c r="G47" s="195">
        <v>19.765580517296701</v>
      </c>
      <c r="H47" s="195">
        <v>19.5832391673407</v>
      </c>
    </row>
    <row r="48" spans="1:13" x14ac:dyDescent="0.2">
      <c r="B48" s="190" t="s">
        <v>177</v>
      </c>
      <c r="C48" s="195">
        <v>106.16200000000001</v>
      </c>
      <c r="D48" s="190">
        <v>0.97525170867935596</v>
      </c>
      <c r="E48" s="291">
        <v>18.702259494549899</v>
      </c>
      <c r="F48" s="291">
        <v>18.5671217783141</v>
      </c>
      <c r="G48" s="195">
        <v>19.176853860503101</v>
      </c>
      <c r="H48" s="195">
        <v>19.038286847461102</v>
      </c>
    </row>
    <row r="49" spans="2:8" x14ac:dyDescent="0.2">
      <c r="B49" s="190" t="s">
        <v>178</v>
      </c>
      <c r="C49" s="195">
        <v>106.74299999999999</v>
      </c>
      <c r="D49" s="190">
        <v>0.980589035055486</v>
      </c>
      <c r="E49" s="291">
        <v>19.226384754789098</v>
      </c>
      <c r="F49" s="291">
        <v>19.125712297907299</v>
      </c>
      <c r="G49" s="195">
        <v>19.606975060353601</v>
      </c>
      <c r="H49" s="195">
        <v>19.504309771141902</v>
      </c>
    </row>
    <row r="50" spans="2:8" x14ac:dyDescent="0.2">
      <c r="B50" s="190" t="s">
        <v>179</v>
      </c>
      <c r="C50" s="195">
        <v>107.444</v>
      </c>
      <c r="D50" s="190">
        <v>0.98702873520981904</v>
      </c>
      <c r="E50" s="291">
        <v>19.867464365827502</v>
      </c>
      <c r="F50" s="291">
        <v>19.695218368898601</v>
      </c>
      <c r="G50" s="195">
        <v>20.128557211259</v>
      </c>
      <c r="H50" s="195">
        <v>19.954047604006099</v>
      </c>
    </row>
    <row r="51" spans="2:8" x14ac:dyDescent="0.2">
      <c r="B51" s="190" t="s">
        <v>180</v>
      </c>
      <c r="C51" s="195">
        <v>107.867</v>
      </c>
      <c r="D51" s="190">
        <v>0.99091460277798205</v>
      </c>
      <c r="E51" s="291">
        <v>19.915712668195301</v>
      </c>
      <c r="F51" s="291">
        <v>19.7027314217781</v>
      </c>
      <c r="G51" s="195">
        <v>20.098313832859599</v>
      </c>
      <c r="H51" s="195">
        <v>19.88337982561</v>
      </c>
    </row>
    <row r="52" spans="2:8" x14ac:dyDescent="0.2">
      <c r="B52" s="190" t="s">
        <v>181</v>
      </c>
      <c r="C52" s="195">
        <v>108.114</v>
      </c>
      <c r="D52" s="190">
        <v>0.99318365547144905</v>
      </c>
      <c r="E52" s="195">
        <v>19.653683905842001</v>
      </c>
      <c r="F52" s="195">
        <v>19.400065610753298</v>
      </c>
      <c r="G52" s="195">
        <v>19.788569614058702</v>
      </c>
      <c r="H52" s="195">
        <v>19.533210704665098</v>
      </c>
    </row>
    <row r="53" spans="2:8" x14ac:dyDescent="0.2">
      <c r="B53" s="190" t="s">
        <v>182</v>
      </c>
      <c r="C53" s="195">
        <v>108.774</v>
      </c>
      <c r="D53" s="190">
        <v>0.99924671125156195</v>
      </c>
      <c r="E53" s="195">
        <v>19.278611743625198</v>
      </c>
      <c r="F53" s="195">
        <v>19.060155858244901</v>
      </c>
      <c r="G53" s="195">
        <v>19.293145052715399</v>
      </c>
      <c r="H53" s="195">
        <v>19.074524482919699</v>
      </c>
    </row>
    <row r="54" spans="2:8" x14ac:dyDescent="0.2">
      <c r="B54" s="190" t="s">
        <v>183</v>
      </c>
      <c r="C54" s="195">
        <v>108.85599999999999</v>
      </c>
      <c r="D54" s="190">
        <v>1</v>
      </c>
      <c r="E54" s="195">
        <v>18.938829060048199</v>
      </c>
      <c r="F54" s="195">
        <v>18.8019315650339</v>
      </c>
      <c r="G54" s="195">
        <v>18.938829060048199</v>
      </c>
      <c r="H54" s="195">
        <v>18.8019315650339</v>
      </c>
    </row>
    <row r="55" spans="2:8" x14ac:dyDescent="0.2">
      <c r="B55" s="190" t="s">
        <v>184</v>
      </c>
      <c r="C55" s="195">
        <f>'F52'!C55</f>
        <v>0</v>
      </c>
      <c r="E55" s="195"/>
      <c r="F55" s="195"/>
      <c r="G55" s="195"/>
      <c r="H55" s="195"/>
    </row>
    <row r="56" spans="2:8" x14ac:dyDescent="0.2">
      <c r="E56" s="195"/>
      <c r="F56" s="195"/>
      <c r="G56" s="195"/>
      <c r="H56" s="195"/>
    </row>
    <row r="57" spans="2:8" x14ac:dyDescent="0.2">
      <c r="E57" s="195"/>
      <c r="F57" s="195"/>
      <c r="G57" s="195"/>
      <c r="H57" s="195"/>
    </row>
    <row r="58" spans="2:8" x14ac:dyDescent="0.2">
      <c r="E58" s="195"/>
      <c r="F58" s="195"/>
      <c r="G58" s="195"/>
      <c r="H58" s="195"/>
    </row>
    <row r="59" spans="2:8" x14ac:dyDescent="0.2">
      <c r="E59" s="195"/>
      <c r="F59" s="195"/>
      <c r="G59" s="195"/>
      <c r="H59" s="195"/>
    </row>
    <row r="60" spans="2:8" x14ac:dyDescent="0.2">
      <c r="E60" s="195"/>
      <c r="F60" s="195"/>
      <c r="G60" s="195"/>
      <c r="H60" s="195"/>
    </row>
    <row r="61" spans="2:8" x14ac:dyDescent="0.2">
      <c r="E61" s="195"/>
      <c r="F61" s="195"/>
      <c r="G61" s="195"/>
      <c r="H61" s="195"/>
    </row>
    <row r="62" spans="2:8" x14ac:dyDescent="0.2">
      <c r="E62" s="195"/>
      <c r="F62" s="195"/>
      <c r="G62" s="195"/>
      <c r="H62" s="195"/>
    </row>
    <row r="63" spans="2:8" x14ac:dyDescent="0.2">
      <c r="E63" s="195"/>
      <c r="F63" s="195"/>
      <c r="G63" s="195"/>
      <c r="H63" s="195"/>
    </row>
    <row r="64" spans="2:8" x14ac:dyDescent="0.2">
      <c r="E64" s="195"/>
      <c r="F64" s="195"/>
      <c r="G64" s="195"/>
      <c r="H64" s="195"/>
    </row>
    <row r="65" spans="5:8" x14ac:dyDescent="0.2">
      <c r="E65" s="195"/>
      <c r="F65" s="195"/>
      <c r="G65" s="195"/>
      <c r="H65" s="195"/>
    </row>
    <row r="66" spans="5:8" x14ac:dyDescent="0.2">
      <c r="E66" s="195"/>
      <c r="F66" s="195"/>
      <c r="G66" s="195"/>
      <c r="H66" s="195"/>
    </row>
    <row r="67" spans="5:8" x14ac:dyDescent="0.2">
      <c r="E67" s="195"/>
      <c r="F67" s="195"/>
      <c r="G67" s="195"/>
      <c r="H67" s="195"/>
    </row>
    <row r="68" spans="5:8" x14ac:dyDescent="0.2">
      <c r="E68" s="195"/>
      <c r="F68" s="195"/>
      <c r="G68" s="195"/>
      <c r="H68" s="195"/>
    </row>
    <row r="69" spans="5:8" x14ac:dyDescent="0.2">
      <c r="E69" s="195"/>
      <c r="F69" s="195"/>
      <c r="G69" s="195"/>
      <c r="H69" s="195"/>
    </row>
    <row r="70" spans="5:8" x14ac:dyDescent="0.2">
      <c r="E70" s="195"/>
      <c r="F70" s="195"/>
      <c r="G70" s="195"/>
      <c r="H70" s="195"/>
    </row>
    <row r="71" spans="5:8" x14ac:dyDescent="0.2">
      <c r="E71" s="195"/>
      <c r="F71" s="195"/>
      <c r="G71" s="195"/>
      <c r="H71" s="195"/>
    </row>
    <row r="72" spans="5:8" x14ac:dyDescent="0.2">
      <c r="E72" s="195"/>
      <c r="F72" s="195"/>
      <c r="G72" s="195"/>
      <c r="H72" s="195"/>
    </row>
    <row r="73" spans="5:8" x14ac:dyDescent="0.2">
      <c r="E73" s="195"/>
      <c r="F73" s="195"/>
      <c r="G73" s="195"/>
      <c r="H73" s="195"/>
    </row>
    <row r="74" spans="5:8" x14ac:dyDescent="0.2">
      <c r="E74" s="195"/>
      <c r="F74" s="195"/>
      <c r="G74" s="195"/>
      <c r="H74" s="195"/>
    </row>
    <row r="75" spans="5:8" x14ac:dyDescent="0.2">
      <c r="E75" s="195"/>
      <c r="F75" s="195"/>
      <c r="G75" s="195"/>
      <c r="H75" s="195"/>
    </row>
    <row r="76" spans="5:8" x14ac:dyDescent="0.2">
      <c r="E76" s="195"/>
      <c r="F76" s="195"/>
      <c r="G76" s="195"/>
      <c r="H76" s="195"/>
    </row>
    <row r="77" spans="5:8" x14ac:dyDescent="0.2">
      <c r="E77" s="195"/>
      <c r="F77" s="195"/>
      <c r="G77" s="195"/>
      <c r="H77" s="195"/>
    </row>
    <row r="78" spans="5:8" x14ac:dyDescent="0.2">
      <c r="E78" s="195"/>
      <c r="F78" s="195"/>
      <c r="G78" s="195"/>
      <c r="H78" s="195"/>
    </row>
    <row r="79" spans="5:8" x14ac:dyDescent="0.2">
      <c r="E79" s="195"/>
      <c r="F79" s="195"/>
      <c r="G79" s="195"/>
      <c r="H79" s="195"/>
    </row>
    <row r="80" spans="5:8" x14ac:dyDescent="0.2">
      <c r="E80" s="195"/>
      <c r="F80" s="195"/>
      <c r="G80" s="195"/>
      <c r="H80" s="195"/>
    </row>
    <row r="81" spans="5:8" x14ac:dyDescent="0.2">
      <c r="E81" s="195"/>
      <c r="F81" s="195"/>
      <c r="G81" s="195"/>
      <c r="H81" s="195"/>
    </row>
    <row r="82" spans="5:8" x14ac:dyDescent="0.2">
      <c r="E82" s="195"/>
      <c r="F82" s="195"/>
      <c r="G82" s="195"/>
      <c r="H82" s="195"/>
    </row>
    <row r="83" spans="5:8" x14ac:dyDescent="0.2">
      <c r="E83" s="195"/>
      <c r="F83" s="195"/>
      <c r="G83" s="195"/>
      <c r="H83" s="195"/>
    </row>
    <row r="84" spans="5:8" x14ac:dyDescent="0.2">
      <c r="E84" s="195"/>
      <c r="F84" s="195"/>
      <c r="G84" s="195"/>
      <c r="H84" s="195"/>
    </row>
    <row r="85" spans="5:8" x14ac:dyDescent="0.2">
      <c r="E85" s="195"/>
      <c r="F85" s="195"/>
      <c r="G85" s="195"/>
      <c r="H85" s="195"/>
    </row>
    <row r="86" spans="5:8" x14ac:dyDescent="0.2">
      <c r="E86" s="195"/>
      <c r="F86" s="195"/>
      <c r="G86" s="195"/>
      <c r="H86" s="195"/>
    </row>
    <row r="87" spans="5:8" x14ac:dyDescent="0.2">
      <c r="E87" s="195"/>
      <c r="F87" s="195"/>
      <c r="G87" s="195"/>
      <c r="H87" s="195"/>
    </row>
    <row r="88" spans="5:8" x14ac:dyDescent="0.2">
      <c r="E88" s="195"/>
      <c r="F88" s="195"/>
      <c r="G88" s="195"/>
      <c r="H88" s="195"/>
    </row>
    <row r="89" spans="5:8" x14ac:dyDescent="0.2">
      <c r="E89" s="195"/>
      <c r="F89" s="195"/>
      <c r="G89" s="195"/>
      <c r="H89" s="195"/>
    </row>
    <row r="90" spans="5:8" x14ac:dyDescent="0.2">
      <c r="E90" s="195"/>
      <c r="F90" s="195"/>
      <c r="G90" s="195"/>
      <c r="H90" s="195"/>
    </row>
    <row r="91" spans="5:8" x14ac:dyDescent="0.2">
      <c r="E91" s="195"/>
      <c r="F91" s="195"/>
      <c r="G91" s="195"/>
      <c r="H91" s="195"/>
    </row>
    <row r="92" spans="5:8" x14ac:dyDescent="0.2">
      <c r="E92" s="195"/>
      <c r="F92" s="195"/>
      <c r="G92" s="195"/>
      <c r="H92" s="195"/>
    </row>
    <row r="93" spans="5:8" x14ac:dyDescent="0.2">
      <c r="E93" s="195"/>
      <c r="F93" s="195"/>
      <c r="G93" s="195"/>
      <c r="H93" s="195"/>
    </row>
    <row r="94" spans="5:8" x14ac:dyDescent="0.2">
      <c r="E94" s="195"/>
      <c r="F94" s="195"/>
      <c r="G94" s="195"/>
      <c r="H94" s="195"/>
    </row>
    <row r="95" spans="5:8" x14ac:dyDescent="0.2">
      <c r="E95" s="195"/>
      <c r="F95" s="195"/>
      <c r="G95" s="195"/>
      <c r="H95" s="195"/>
    </row>
    <row r="96" spans="5:8" x14ac:dyDescent="0.2">
      <c r="E96" s="195"/>
      <c r="F96" s="195"/>
      <c r="G96" s="195"/>
      <c r="H96" s="195"/>
    </row>
    <row r="97" spans="5:8" x14ac:dyDescent="0.2">
      <c r="E97" s="195"/>
      <c r="F97" s="195"/>
      <c r="G97" s="195"/>
      <c r="H97" s="195"/>
    </row>
    <row r="98" spans="5:8" x14ac:dyDescent="0.2">
      <c r="E98" s="195"/>
      <c r="F98" s="195"/>
      <c r="G98" s="195"/>
      <c r="H98" s="195"/>
    </row>
    <row r="99" spans="5:8" x14ac:dyDescent="0.2">
      <c r="E99" s="195"/>
      <c r="F99" s="195"/>
      <c r="G99" s="195"/>
      <c r="H99" s="195"/>
    </row>
    <row r="100" spans="5:8" x14ac:dyDescent="0.2">
      <c r="E100" s="195"/>
      <c r="F100" s="195"/>
      <c r="G100" s="195"/>
      <c r="H100" s="195"/>
    </row>
    <row r="101" spans="5:8" x14ac:dyDescent="0.2">
      <c r="E101" s="195"/>
      <c r="F101" s="195"/>
      <c r="G101" s="195"/>
      <c r="H101" s="195"/>
    </row>
    <row r="102" spans="5:8" x14ac:dyDescent="0.2">
      <c r="E102" s="195"/>
      <c r="F102" s="195"/>
      <c r="G102" s="195"/>
      <c r="H102" s="195"/>
    </row>
    <row r="103" spans="5:8" x14ac:dyDescent="0.2">
      <c r="E103" s="195"/>
      <c r="F103" s="195"/>
      <c r="G103" s="195"/>
      <c r="H103" s="195"/>
    </row>
    <row r="104" spans="5:8" x14ac:dyDescent="0.2">
      <c r="E104" s="195"/>
      <c r="F104" s="195"/>
      <c r="G104" s="195"/>
      <c r="H104" s="195"/>
    </row>
    <row r="105" spans="5:8" x14ac:dyDescent="0.2">
      <c r="E105" s="195"/>
      <c r="F105" s="195"/>
      <c r="G105" s="195"/>
      <c r="H105" s="195"/>
    </row>
    <row r="106" spans="5:8" x14ac:dyDescent="0.2">
      <c r="E106" s="195"/>
      <c r="F106" s="195"/>
      <c r="G106" s="195"/>
      <c r="H106" s="195"/>
    </row>
    <row r="107" spans="5:8" x14ac:dyDescent="0.2">
      <c r="E107" s="195"/>
      <c r="F107" s="195"/>
      <c r="G107" s="195"/>
      <c r="H107" s="195"/>
    </row>
    <row r="108" spans="5:8" x14ac:dyDescent="0.2">
      <c r="E108" s="195"/>
      <c r="F108" s="195"/>
      <c r="G108" s="195"/>
      <c r="H108" s="195"/>
    </row>
    <row r="109" spans="5:8" x14ac:dyDescent="0.2">
      <c r="E109" s="195"/>
      <c r="F109" s="195"/>
      <c r="G109" s="195"/>
      <c r="H109" s="195"/>
    </row>
    <row r="110" spans="5:8" x14ac:dyDescent="0.2">
      <c r="E110" s="195"/>
      <c r="F110" s="195"/>
      <c r="G110" s="195"/>
      <c r="H110" s="195"/>
    </row>
    <row r="111" spans="5:8" x14ac:dyDescent="0.2">
      <c r="E111" s="195"/>
      <c r="F111" s="195"/>
      <c r="G111" s="195"/>
      <c r="H111" s="195"/>
    </row>
    <row r="112" spans="5:8" x14ac:dyDescent="0.2">
      <c r="E112" s="195"/>
      <c r="F112" s="195"/>
      <c r="G112" s="195"/>
      <c r="H112" s="195"/>
    </row>
    <row r="113" spans="5:8" x14ac:dyDescent="0.2">
      <c r="E113" s="195"/>
      <c r="F113" s="195"/>
      <c r="G113" s="195"/>
      <c r="H113" s="195"/>
    </row>
    <row r="114" spans="5:8" x14ac:dyDescent="0.2">
      <c r="E114" s="195"/>
      <c r="F114" s="195"/>
      <c r="G114" s="195"/>
      <c r="H114" s="195"/>
    </row>
    <row r="115" spans="5:8" x14ac:dyDescent="0.2">
      <c r="E115" s="195"/>
      <c r="F115" s="195"/>
      <c r="G115" s="195"/>
      <c r="H115" s="195"/>
    </row>
    <row r="116" spans="5:8" x14ac:dyDescent="0.2">
      <c r="E116" s="195"/>
      <c r="F116" s="195"/>
      <c r="G116" s="195"/>
      <c r="H116" s="195"/>
    </row>
    <row r="117" spans="5:8" x14ac:dyDescent="0.2">
      <c r="E117" s="195"/>
      <c r="F117" s="195"/>
      <c r="G117" s="195"/>
      <c r="H117" s="195"/>
    </row>
    <row r="118" spans="5:8" x14ac:dyDescent="0.2">
      <c r="E118" s="195"/>
      <c r="F118" s="195"/>
      <c r="G118" s="195"/>
      <c r="H118" s="195"/>
    </row>
    <row r="119" spans="5:8" x14ac:dyDescent="0.2">
      <c r="E119" s="195"/>
      <c r="F119" s="195"/>
      <c r="G119" s="195"/>
      <c r="H119" s="195"/>
    </row>
    <row r="120" spans="5:8" x14ac:dyDescent="0.2">
      <c r="E120" s="195"/>
      <c r="F120" s="195"/>
      <c r="G120" s="195"/>
      <c r="H120" s="195"/>
    </row>
    <row r="121" spans="5:8" x14ac:dyDescent="0.2">
      <c r="E121" s="195"/>
      <c r="F121" s="195"/>
      <c r="G121" s="195"/>
      <c r="H121" s="195"/>
    </row>
    <row r="122" spans="5:8" x14ac:dyDescent="0.2">
      <c r="E122" s="195"/>
      <c r="F122" s="195"/>
      <c r="G122" s="195"/>
      <c r="H122" s="195"/>
    </row>
    <row r="123" spans="5:8" x14ac:dyDescent="0.2">
      <c r="E123" s="195"/>
      <c r="F123" s="195"/>
      <c r="G123" s="195"/>
      <c r="H123" s="195"/>
    </row>
    <row r="124" spans="5:8" x14ac:dyDescent="0.2">
      <c r="E124" s="195"/>
      <c r="F124" s="195"/>
      <c r="G124" s="195"/>
      <c r="H124" s="195"/>
    </row>
    <row r="125" spans="5:8" x14ac:dyDescent="0.2">
      <c r="E125" s="195"/>
      <c r="F125" s="195"/>
      <c r="G125" s="195"/>
      <c r="H125" s="195"/>
    </row>
    <row r="126" spans="5:8" x14ac:dyDescent="0.2">
      <c r="E126" s="195"/>
      <c r="F126" s="195"/>
      <c r="G126" s="195"/>
      <c r="H126" s="195"/>
    </row>
    <row r="127" spans="5:8" x14ac:dyDescent="0.2">
      <c r="E127" s="195"/>
      <c r="F127" s="195"/>
      <c r="G127" s="195"/>
      <c r="H127" s="195"/>
    </row>
    <row r="128" spans="5:8" x14ac:dyDescent="0.2">
      <c r="E128" s="195"/>
      <c r="F128" s="195"/>
      <c r="G128" s="195"/>
      <c r="H128" s="195"/>
    </row>
    <row r="129" spans="5:8" x14ac:dyDescent="0.2">
      <c r="E129" s="195"/>
      <c r="F129" s="195"/>
      <c r="G129" s="195"/>
      <c r="H129" s="195"/>
    </row>
    <row r="130" spans="5:8" x14ac:dyDescent="0.2">
      <c r="E130" s="195"/>
      <c r="F130" s="195"/>
      <c r="G130" s="195"/>
      <c r="H130" s="195"/>
    </row>
    <row r="131" spans="5:8" x14ac:dyDescent="0.2">
      <c r="E131" s="195"/>
      <c r="F131" s="195"/>
      <c r="G131" s="195"/>
      <c r="H131" s="195"/>
    </row>
    <row r="132" spans="5:8" x14ac:dyDescent="0.2">
      <c r="E132" s="195"/>
      <c r="F132" s="195"/>
      <c r="G132" s="195"/>
      <c r="H132" s="195"/>
    </row>
    <row r="133" spans="5:8" x14ac:dyDescent="0.2">
      <c r="E133" s="195"/>
      <c r="F133" s="195"/>
      <c r="G133" s="195"/>
      <c r="H133" s="195"/>
    </row>
    <row r="134" spans="5:8" x14ac:dyDescent="0.2">
      <c r="E134" s="195"/>
      <c r="F134" s="195"/>
      <c r="G134" s="195"/>
      <c r="H134" s="195"/>
    </row>
    <row r="135" spans="5:8" x14ac:dyDescent="0.2">
      <c r="E135" s="195"/>
      <c r="F135" s="195"/>
      <c r="G135" s="195"/>
      <c r="H135" s="195"/>
    </row>
    <row r="136" spans="5:8" x14ac:dyDescent="0.2">
      <c r="E136" s="195"/>
      <c r="F136" s="195"/>
      <c r="G136" s="195"/>
      <c r="H136" s="195"/>
    </row>
    <row r="137" spans="5:8" x14ac:dyDescent="0.2">
      <c r="E137" s="195"/>
      <c r="F137" s="195"/>
      <c r="G137" s="195"/>
      <c r="H137" s="195"/>
    </row>
    <row r="138" spans="5:8" x14ac:dyDescent="0.2">
      <c r="E138" s="195"/>
      <c r="F138" s="195"/>
      <c r="G138" s="195"/>
      <c r="H138" s="195"/>
    </row>
    <row r="139" spans="5:8" x14ac:dyDescent="0.2">
      <c r="E139" s="195"/>
      <c r="F139" s="195"/>
      <c r="G139" s="195"/>
      <c r="H139" s="195"/>
    </row>
    <row r="140" spans="5:8" x14ac:dyDescent="0.2">
      <c r="E140" s="195"/>
      <c r="F140" s="195"/>
      <c r="G140" s="195"/>
      <c r="H140" s="195"/>
    </row>
    <row r="141" spans="5:8" x14ac:dyDescent="0.2">
      <c r="E141" s="195"/>
      <c r="F141" s="195"/>
      <c r="G141" s="195"/>
      <c r="H141" s="195"/>
    </row>
    <row r="142" spans="5:8" x14ac:dyDescent="0.2">
      <c r="E142" s="195"/>
      <c r="F142" s="195"/>
      <c r="G142" s="195"/>
      <c r="H142" s="195"/>
    </row>
    <row r="143" spans="5:8" x14ac:dyDescent="0.2">
      <c r="E143" s="195"/>
      <c r="F143" s="195"/>
      <c r="G143" s="195"/>
      <c r="H143" s="195"/>
    </row>
    <row r="144" spans="5:8" x14ac:dyDescent="0.2">
      <c r="E144" s="195"/>
      <c r="F144" s="195"/>
      <c r="G144" s="195"/>
      <c r="H144" s="195"/>
    </row>
    <row r="145" spans="5:8" x14ac:dyDescent="0.2">
      <c r="E145" s="195"/>
      <c r="F145" s="195"/>
      <c r="G145" s="195"/>
      <c r="H145" s="195"/>
    </row>
    <row r="146" spans="5:8" x14ac:dyDescent="0.2">
      <c r="E146" s="195"/>
      <c r="F146" s="195"/>
      <c r="G146" s="195"/>
      <c r="H146" s="195"/>
    </row>
    <row r="147" spans="5:8" x14ac:dyDescent="0.2">
      <c r="E147" s="195"/>
      <c r="F147" s="195"/>
      <c r="G147" s="195"/>
      <c r="H147" s="195"/>
    </row>
    <row r="148" spans="5:8" x14ac:dyDescent="0.2">
      <c r="E148" s="195"/>
      <c r="F148" s="195"/>
      <c r="G148" s="195"/>
      <c r="H148" s="195"/>
    </row>
    <row r="149" spans="5:8" x14ac:dyDescent="0.2">
      <c r="E149" s="195"/>
      <c r="F149" s="195"/>
      <c r="G149" s="195"/>
      <c r="H149" s="195"/>
    </row>
    <row r="150" spans="5:8" x14ac:dyDescent="0.2">
      <c r="E150" s="195"/>
      <c r="F150" s="195"/>
      <c r="G150" s="195"/>
      <c r="H150" s="195"/>
    </row>
    <row r="151" spans="5:8" x14ac:dyDescent="0.2">
      <c r="E151" s="195"/>
      <c r="F151" s="195"/>
      <c r="G151" s="195"/>
      <c r="H151" s="195"/>
    </row>
    <row r="152" spans="5:8" x14ac:dyDescent="0.2">
      <c r="E152" s="195"/>
      <c r="F152" s="195"/>
      <c r="G152" s="195"/>
      <c r="H152" s="195"/>
    </row>
    <row r="153" spans="5:8" x14ac:dyDescent="0.2">
      <c r="E153" s="195"/>
      <c r="F153" s="195"/>
      <c r="G153" s="195"/>
      <c r="H153" s="195"/>
    </row>
    <row r="154" spans="5:8" x14ac:dyDescent="0.2">
      <c r="E154" s="195"/>
      <c r="F154" s="195"/>
      <c r="G154" s="195"/>
      <c r="H154" s="195"/>
    </row>
    <row r="155" spans="5:8" x14ac:dyDescent="0.2">
      <c r="E155" s="195"/>
      <c r="F155" s="195"/>
      <c r="G155" s="195"/>
      <c r="H155" s="195"/>
    </row>
    <row r="156" spans="5:8" x14ac:dyDescent="0.2">
      <c r="E156" s="195"/>
      <c r="F156" s="195"/>
      <c r="G156" s="195"/>
      <c r="H156" s="195"/>
    </row>
    <row r="157" spans="5:8" x14ac:dyDescent="0.2">
      <c r="E157" s="195"/>
      <c r="F157" s="195"/>
      <c r="G157" s="195"/>
      <c r="H157" s="195"/>
    </row>
    <row r="158" spans="5:8" x14ac:dyDescent="0.2">
      <c r="E158" s="195"/>
      <c r="F158" s="195"/>
      <c r="G158" s="195"/>
      <c r="H158" s="195"/>
    </row>
    <row r="159" spans="5:8" x14ac:dyDescent="0.2">
      <c r="E159" s="195"/>
      <c r="F159" s="195"/>
      <c r="G159" s="195"/>
      <c r="H159" s="195"/>
    </row>
    <row r="160" spans="5:8" x14ac:dyDescent="0.2">
      <c r="E160" s="195"/>
      <c r="F160" s="195"/>
      <c r="G160" s="195"/>
      <c r="H160" s="195"/>
    </row>
    <row r="161" spans="5:8" x14ac:dyDescent="0.2">
      <c r="E161" s="195"/>
      <c r="F161" s="195"/>
      <c r="G161" s="195"/>
      <c r="H161" s="195"/>
    </row>
    <row r="162" spans="5:8" x14ac:dyDescent="0.2">
      <c r="E162" s="195"/>
      <c r="F162" s="195"/>
      <c r="G162" s="195"/>
      <c r="H162" s="195"/>
    </row>
    <row r="163" spans="5:8" x14ac:dyDescent="0.2">
      <c r="E163" s="195"/>
      <c r="F163" s="195"/>
      <c r="G163" s="195"/>
      <c r="H163" s="195"/>
    </row>
    <row r="164" spans="5:8" x14ac:dyDescent="0.2">
      <c r="E164" s="195"/>
      <c r="F164" s="195"/>
      <c r="G164" s="195"/>
      <c r="H164" s="195"/>
    </row>
    <row r="165" spans="5:8" x14ac:dyDescent="0.2">
      <c r="E165" s="195"/>
      <c r="F165" s="195"/>
      <c r="G165" s="195"/>
      <c r="H165" s="195"/>
    </row>
    <row r="166" spans="5:8" x14ac:dyDescent="0.2">
      <c r="E166" s="195"/>
      <c r="F166" s="195"/>
      <c r="G166" s="195"/>
      <c r="H166" s="195"/>
    </row>
    <row r="167" spans="5:8" x14ac:dyDescent="0.2">
      <c r="E167" s="195"/>
      <c r="F167" s="195"/>
      <c r="G167" s="195"/>
      <c r="H167" s="195"/>
    </row>
    <row r="168" spans="5:8" x14ac:dyDescent="0.2">
      <c r="E168" s="195"/>
      <c r="F168" s="195"/>
      <c r="G168" s="195"/>
      <c r="H168" s="195"/>
    </row>
    <row r="169" spans="5:8" x14ac:dyDescent="0.2">
      <c r="E169" s="195"/>
      <c r="F169" s="195"/>
      <c r="G169" s="195"/>
      <c r="H169" s="195"/>
    </row>
    <row r="170" spans="5:8" x14ac:dyDescent="0.2">
      <c r="E170" s="195"/>
      <c r="F170" s="195"/>
      <c r="G170" s="195"/>
      <c r="H170" s="195"/>
    </row>
    <row r="171" spans="5:8" x14ac:dyDescent="0.2">
      <c r="E171" s="195"/>
      <c r="F171" s="195"/>
      <c r="G171" s="195"/>
      <c r="H171" s="195"/>
    </row>
    <row r="172" spans="5:8" x14ac:dyDescent="0.2">
      <c r="E172" s="195"/>
      <c r="F172" s="195"/>
      <c r="G172" s="195"/>
      <c r="H172" s="195"/>
    </row>
    <row r="173" spans="5:8" x14ac:dyDescent="0.2">
      <c r="E173" s="195"/>
      <c r="F173" s="195"/>
      <c r="G173" s="195"/>
      <c r="H173" s="195"/>
    </row>
    <row r="174" spans="5:8" x14ac:dyDescent="0.2">
      <c r="E174" s="195"/>
      <c r="F174" s="195"/>
      <c r="G174" s="195"/>
      <c r="H174" s="195"/>
    </row>
    <row r="175" spans="5:8" x14ac:dyDescent="0.2">
      <c r="E175" s="195"/>
      <c r="F175" s="195"/>
      <c r="G175" s="195"/>
      <c r="H175" s="195"/>
    </row>
    <row r="176" spans="5:8" x14ac:dyDescent="0.2">
      <c r="E176" s="195"/>
      <c r="F176" s="195"/>
      <c r="G176" s="195"/>
      <c r="H176" s="195"/>
    </row>
    <row r="177" spans="5:8" x14ac:dyDescent="0.2">
      <c r="E177" s="195"/>
      <c r="F177" s="195"/>
      <c r="G177" s="195"/>
      <c r="H177" s="195"/>
    </row>
    <row r="178" spans="5:8" x14ac:dyDescent="0.2">
      <c r="E178" s="195"/>
      <c r="F178" s="195"/>
      <c r="G178" s="195"/>
      <c r="H178" s="195"/>
    </row>
    <row r="179" spans="5:8" x14ac:dyDescent="0.2">
      <c r="E179" s="195"/>
      <c r="F179" s="195"/>
      <c r="G179" s="195"/>
      <c r="H179" s="195"/>
    </row>
    <row r="180" spans="5:8" x14ac:dyDescent="0.2">
      <c r="E180" s="195"/>
      <c r="F180" s="195"/>
      <c r="G180" s="195"/>
      <c r="H180" s="195"/>
    </row>
    <row r="181" spans="5:8" x14ac:dyDescent="0.2">
      <c r="E181" s="195"/>
      <c r="F181" s="195"/>
      <c r="G181" s="195"/>
      <c r="H181" s="195"/>
    </row>
    <row r="182" spans="5:8" x14ac:dyDescent="0.2">
      <c r="E182" s="195"/>
      <c r="F182" s="195"/>
      <c r="G182" s="195"/>
      <c r="H182" s="195"/>
    </row>
    <row r="183" spans="5:8" x14ac:dyDescent="0.2">
      <c r="E183" s="195"/>
      <c r="F183" s="195"/>
      <c r="G183" s="195"/>
      <c r="H183" s="195"/>
    </row>
    <row r="184" spans="5:8" x14ac:dyDescent="0.2">
      <c r="E184" s="195"/>
      <c r="F184" s="195"/>
      <c r="G184" s="195"/>
      <c r="H184" s="195"/>
    </row>
    <row r="185" spans="5:8" x14ac:dyDescent="0.2">
      <c r="E185" s="195"/>
      <c r="F185" s="195"/>
      <c r="G185" s="195"/>
      <c r="H185" s="195"/>
    </row>
    <row r="186" spans="5:8" x14ac:dyDescent="0.2">
      <c r="E186" s="195"/>
      <c r="F186" s="195"/>
      <c r="G186" s="195"/>
      <c r="H186" s="195"/>
    </row>
    <row r="187" spans="5:8" x14ac:dyDescent="0.2">
      <c r="E187" s="195"/>
      <c r="F187" s="195"/>
      <c r="G187" s="195"/>
      <c r="H187" s="195"/>
    </row>
    <row r="188" spans="5:8" x14ac:dyDescent="0.2">
      <c r="E188" s="195"/>
      <c r="F188" s="195"/>
      <c r="G188" s="195"/>
      <c r="H188" s="195"/>
    </row>
    <row r="189" spans="5:8" x14ac:dyDescent="0.2">
      <c r="E189" s="195"/>
      <c r="F189" s="195"/>
      <c r="G189" s="195"/>
      <c r="H189" s="195"/>
    </row>
    <row r="190" spans="5:8" x14ac:dyDescent="0.2">
      <c r="E190" s="195"/>
      <c r="F190" s="195"/>
      <c r="G190" s="195"/>
      <c r="H190" s="195"/>
    </row>
    <row r="191" spans="5:8" x14ac:dyDescent="0.2">
      <c r="E191" s="195"/>
      <c r="F191" s="195"/>
      <c r="G191" s="195"/>
      <c r="H191" s="195"/>
    </row>
    <row r="192" spans="5:8" x14ac:dyDescent="0.2">
      <c r="E192" s="195"/>
      <c r="F192" s="195"/>
      <c r="G192" s="195"/>
      <c r="H192" s="195"/>
    </row>
    <row r="193" spans="5:8" x14ac:dyDescent="0.2">
      <c r="E193" s="195"/>
      <c r="F193" s="195"/>
      <c r="G193" s="195"/>
      <c r="H193" s="195"/>
    </row>
    <row r="194" spans="5:8" x14ac:dyDescent="0.2">
      <c r="E194" s="195"/>
      <c r="F194" s="195"/>
      <c r="G194" s="195"/>
      <c r="H194" s="195"/>
    </row>
    <row r="195" spans="5:8" x14ac:dyDescent="0.2">
      <c r="E195" s="195"/>
      <c r="F195" s="195"/>
      <c r="G195" s="195"/>
      <c r="H195" s="195"/>
    </row>
    <row r="196" spans="5:8" x14ac:dyDescent="0.2">
      <c r="E196" s="195"/>
      <c r="F196" s="195"/>
      <c r="G196" s="195"/>
      <c r="H196" s="195"/>
    </row>
    <row r="197" spans="5:8" x14ac:dyDescent="0.2">
      <c r="E197" s="195"/>
      <c r="F197" s="195"/>
      <c r="G197" s="195"/>
      <c r="H197" s="195"/>
    </row>
    <row r="198" spans="5:8" x14ac:dyDescent="0.2">
      <c r="E198" s="195"/>
      <c r="F198" s="195"/>
      <c r="G198" s="195"/>
      <c r="H198" s="195"/>
    </row>
    <row r="199" spans="5:8" x14ac:dyDescent="0.2">
      <c r="E199" s="195"/>
      <c r="F199" s="195"/>
      <c r="G199" s="195"/>
      <c r="H199" s="195"/>
    </row>
    <row r="200" spans="5:8" x14ac:dyDescent="0.2">
      <c r="E200" s="195"/>
      <c r="F200" s="195"/>
      <c r="G200" s="195"/>
      <c r="H200" s="195"/>
    </row>
    <row r="201" spans="5:8" x14ac:dyDescent="0.2">
      <c r="E201" s="195"/>
      <c r="F201" s="195"/>
      <c r="G201" s="195"/>
      <c r="H201" s="195"/>
    </row>
    <row r="202" spans="5:8" x14ac:dyDescent="0.2">
      <c r="E202" s="195"/>
      <c r="F202" s="195"/>
      <c r="G202" s="195"/>
      <c r="H202" s="195"/>
    </row>
    <row r="203" spans="5:8" x14ac:dyDescent="0.2">
      <c r="E203" s="195"/>
      <c r="F203" s="195"/>
      <c r="G203" s="195"/>
      <c r="H203" s="195"/>
    </row>
    <row r="204" spans="5:8" x14ac:dyDescent="0.2">
      <c r="E204" s="195"/>
      <c r="F204" s="195"/>
      <c r="G204" s="195"/>
      <c r="H204" s="195"/>
    </row>
    <row r="205" spans="5:8" x14ac:dyDescent="0.2">
      <c r="E205" s="195"/>
      <c r="F205" s="195"/>
      <c r="G205" s="195"/>
      <c r="H205" s="195"/>
    </row>
    <row r="206" spans="5:8" x14ac:dyDescent="0.2">
      <c r="E206" s="195"/>
      <c r="F206" s="195"/>
      <c r="G206" s="195"/>
      <c r="H206" s="195"/>
    </row>
    <row r="207" spans="5:8" x14ac:dyDescent="0.2">
      <c r="E207" s="195"/>
      <c r="F207" s="195"/>
      <c r="G207" s="195"/>
      <c r="H207" s="195"/>
    </row>
    <row r="208" spans="5:8" x14ac:dyDescent="0.2">
      <c r="E208" s="195"/>
      <c r="F208" s="195"/>
      <c r="G208" s="195"/>
      <c r="H208" s="195"/>
    </row>
    <row r="209" spans="5:8" x14ac:dyDescent="0.2">
      <c r="E209" s="195"/>
      <c r="F209" s="195"/>
      <c r="G209" s="195"/>
      <c r="H209" s="195"/>
    </row>
    <row r="210" spans="5:8" x14ac:dyDescent="0.2">
      <c r="E210" s="195"/>
      <c r="F210" s="195"/>
      <c r="G210" s="195"/>
      <c r="H210" s="195"/>
    </row>
    <row r="211" spans="5:8" x14ac:dyDescent="0.2">
      <c r="E211" s="195"/>
      <c r="F211" s="195"/>
      <c r="G211" s="195"/>
      <c r="H211" s="195"/>
    </row>
    <row r="212" spans="5:8" x14ac:dyDescent="0.2">
      <c r="E212" s="195"/>
      <c r="F212" s="195"/>
      <c r="G212" s="195"/>
      <c r="H212" s="195"/>
    </row>
    <row r="213" spans="5:8" x14ac:dyDescent="0.2">
      <c r="E213" s="195"/>
      <c r="F213" s="195"/>
      <c r="G213" s="195"/>
      <c r="H213" s="195"/>
    </row>
    <row r="214" spans="5:8" x14ac:dyDescent="0.2">
      <c r="E214" s="195"/>
      <c r="F214" s="195"/>
      <c r="G214" s="195"/>
      <c r="H214" s="195"/>
    </row>
    <row r="215" spans="5:8" x14ac:dyDescent="0.2">
      <c r="E215" s="195"/>
      <c r="F215" s="195"/>
      <c r="G215" s="195"/>
      <c r="H215" s="195"/>
    </row>
    <row r="216" spans="5:8" x14ac:dyDescent="0.2">
      <c r="E216" s="195"/>
      <c r="F216" s="195"/>
      <c r="G216" s="195"/>
      <c r="H216" s="195"/>
    </row>
    <row r="217" spans="5:8" x14ac:dyDescent="0.2">
      <c r="E217" s="195"/>
      <c r="F217" s="195"/>
      <c r="G217" s="195"/>
      <c r="H217" s="195"/>
    </row>
    <row r="218" spans="5:8" x14ac:dyDescent="0.2">
      <c r="E218" s="195"/>
      <c r="F218" s="195"/>
      <c r="G218" s="195"/>
      <c r="H218" s="195"/>
    </row>
    <row r="219" spans="5:8" x14ac:dyDescent="0.2">
      <c r="E219" s="195"/>
      <c r="F219" s="195"/>
      <c r="G219" s="195"/>
      <c r="H219" s="195"/>
    </row>
    <row r="220" spans="5:8" x14ac:dyDescent="0.2">
      <c r="E220" s="195"/>
      <c r="F220" s="195"/>
      <c r="G220" s="195"/>
      <c r="H220" s="195"/>
    </row>
    <row r="221" spans="5:8" x14ac:dyDescent="0.2">
      <c r="E221" s="195"/>
      <c r="F221" s="195"/>
      <c r="G221" s="195"/>
      <c r="H221" s="195"/>
    </row>
    <row r="222" spans="5:8" x14ac:dyDescent="0.2">
      <c r="E222" s="195"/>
      <c r="F222" s="195"/>
      <c r="G222" s="195"/>
      <c r="H222" s="195"/>
    </row>
    <row r="223" spans="5:8" x14ac:dyDescent="0.2">
      <c r="E223" s="195"/>
      <c r="F223" s="195"/>
      <c r="G223" s="195"/>
      <c r="H223" s="195"/>
    </row>
    <row r="224" spans="5:8" x14ac:dyDescent="0.2">
      <c r="E224" s="195"/>
      <c r="F224" s="195"/>
      <c r="G224" s="195"/>
      <c r="H224" s="195"/>
    </row>
    <row r="225" spans="5:8" x14ac:dyDescent="0.2">
      <c r="E225" s="195"/>
      <c r="F225" s="195"/>
      <c r="G225" s="195"/>
      <c r="H225" s="195"/>
    </row>
    <row r="226" spans="5:8" x14ac:dyDescent="0.2">
      <c r="E226" s="195"/>
      <c r="F226" s="195"/>
      <c r="G226" s="195"/>
      <c r="H226" s="195"/>
    </row>
    <row r="227" spans="5:8" x14ac:dyDescent="0.2">
      <c r="E227" s="195"/>
      <c r="F227" s="195"/>
      <c r="G227" s="195"/>
      <c r="H227" s="195"/>
    </row>
    <row r="228" spans="5:8" x14ac:dyDescent="0.2">
      <c r="E228" s="195"/>
      <c r="F228" s="195"/>
      <c r="G228" s="195"/>
      <c r="H228" s="195"/>
    </row>
    <row r="229" spans="5:8" x14ac:dyDescent="0.2">
      <c r="E229" s="195"/>
      <c r="F229" s="195"/>
      <c r="G229" s="195"/>
      <c r="H229" s="195"/>
    </row>
    <row r="230" spans="5:8" x14ac:dyDescent="0.2">
      <c r="E230" s="195"/>
      <c r="F230" s="195"/>
      <c r="G230" s="195"/>
      <c r="H230" s="195"/>
    </row>
    <row r="231" spans="5:8" x14ac:dyDescent="0.2">
      <c r="E231" s="195"/>
      <c r="F231" s="195"/>
      <c r="G231" s="195"/>
      <c r="H231" s="195"/>
    </row>
    <row r="232" spans="5:8" x14ac:dyDescent="0.2">
      <c r="E232" s="195"/>
      <c r="F232" s="195"/>
      <c r="G232" s="195"/>
      <c r="H232" s="195"/>
    </row>
    <row r="233" spans="5:8" x14ac:dyDescent="0.2">
      <c r="E233" s="195"/>
      <c r="F233" s="195"/>
      <c r="G233" s="195"/>
      <c r="H233" s="195"/>
    </row>
    <row r="234" spans="5:8" x14ac:dyDescent="0.2">
      <c r="E234" s="195"/>
      <c r="F234" s="195"/>
      <c r="G234" s="195"/>
      <c r="H234" s="195"/>
    </row>
    <row r="235" spans="5:8" x14ac:dyDescent="0.2">
      <c r="E235" s="195"/>
      <c r="F235" s="195"/>
      <c r="G235" s="195"/>
      <c r="H235" s="195"/>
    </row>
    <row r="236" spans="5:8" x14ac:dyDescent="0.2">
      <c r="E236" s="195"/>
      <c r="F236" s="195"/>
      <c r="G236" s="195"/>
      <c r="H236" s="195"/>
    </row>
    <row r="237" spans="5:8" x14ac:dyDescent="0.2">
      <c r="E237" s="195"/>
      <c r="F237" s="195"/>
      <c r="G237" s="195"/>
      <c r="H237" s="195"/>
    </row>
    <row r="238" spans="5:8" x14ac:dyDescent="0.2">
      <c r="E238" s="195"/>
      <c r="F238" s="195"/>
      <c r="G238" s="195"/>
      <c r="H238" s="195"/>
    </row>
    <row r="239" spans="5:8" x14ac:dyDescent="0.2">
      <c r="E239" s="195"/>
      <c r="F239" s="195"/>
      <c r="G239" s="195"/>
      <c r="H239" s="195"/>
    </row>
    <row r="240" spans="5:8" x14ac:dyDescent="0.2">
      <c r="E240" s="195"/>
      <c r="F240" s="195"/>
      <c r="G240" s="195"/>
      <c r="H240" s="195"/>
    </row>
    <row r="241" spans="5:8" x14ac:dyDescent="0.2">
      <c r="E241" s="195"/>
      <c r="F241" s="195"/>
      <c r="G241" s="195"/>
      <c r="H241" s="195"/>
    </row>
    <row r="242" spans="5:8" x14ac:dyDescent="0.2">
      <c r="E242" s="195"/>
      <c r="F242" s="195"/>
      <c r="G242" s="195"/>
      <c r="H242" s="195"/>
    </row>
    <row r="243" spans="5:8" x14ac:dyDescent="0.2">
      <c r="E243" s="195"/>
      <c r="F243" s="195"/>
      <c r="G243" s="195"/>
      <c r="H243" s="195"/>
    </row>
    <row r="244" spans="5:8" x14ac:dyDescent="0.2">
      <c r="E244" s="195"/>
      <c r="F244" s="195"/>
      <c r="G244" s="195"/>
      <c r="H244" s="195"/>
    </row>
    <row r="245" spans="5:8" x14ac:dyDescent="0.2">
      <c r="E245" s="195"/>
      <c r="F245" s="195"/>
      <c r="G245" s="195"/>
      <c r="H245" s="195"/>
    </row>
    <row r="246" spans="5:8" x14ac:dyDescent="0.2">
      <c r="E246" s="195"/>
      <c r="F246" s="195"/>
      <c r="G246" s="195"/>
      <c r="H246" s="195"/>
    </row>
    <row r="247" spans="5:8" x14ac:dyDescent="0.2">
      <c r="E247" s="195"/>
      <c r="F247" s="195"/>
      <c r="G247" s="195"/>
      <c r="H247" s="195"/>
    </row>
    <row r="248" spans="5:8" x14ac:dyDescent="0.2">
      <c r="E248" s="195"/>
      <c r="F248" s="195"/>
      <c r="G248" s="195"/>
      <c r="H248" s="195"/>
    </row>
    <row r="249" spans="5:8" x14ac:dyDescent="0.2">
      <c r="E249" s="195"/>
      <c r="F249" s="195"/>
      <c r="G249" s="195"/>
      <c r="H249" s="195"/>
    </row>
    <row r="250" spans="5:8" x14ac:dyDescent="0.2">
      <c r="E250" s="195"/>
      <c r="F250" s="195"/>
      <c r="G250" s="195"/>
      <c r="H250" s="195"/>
    </row>
    <row r="251" spans="5:8" x14ac:dyDescent="0.2">
      <c r="E251" s="195"/>
      <c r="F251" s="195"/>
      <c r="G251" s="195"/>
      <c r="H251" s="195"/>
    </row>
    <row r="252" spans="5:8" x14ac:dyDescent="0.2">
      <c r="E252" s="195"/>
      <c r="F252" s="195"/>
      <c r="G252" s="195"/>
      <c r="H252" s="195"/>
    </row>
    <row r="253" spans="5:8" x14ac:dyDescent="0.2">
      <c r="E253" s="195"/>
      <c r="F253" s="195"/>
      <c r="G253" s="195"/>
      <c r="H253" s="195"/>
    </row>
    <row r="254" spans="5:8" x14ac:dyDescent="0.2">
      <c r="E254" s="195"/>
      <c r="F254" s="195"/>
      <c r="G254" s="195"/>
      <c r="H254" s="195"/>
    </row>
    <row r="255" spans="5:8" x14ac:dyDescent="0.2">
      <c r="E255" s="195"/>
      <c r="F255" s="195"/>
      <c r="G255" s="195"/>
      <c r="H255" s="195"/>
    </row>
    <row r="256" spans="5:8" x14ac:dyDescent="0.2">
      <c r="E256" s="195"/>
      <c r="F256" s="195"/>
      <c r="G256" s="195"/>
      <c r="H256" s="195"/>
    </row>
    <row r="257" spans="5:8" x14ac:dyDescent="0.2">
      <c r="E257" s="195"/>
      <c r="F257" s="195"/>
      <c r="G257" s="195"/>
      <c r="H257" s="195"/>
    </row>
    <row r="258" spans="5:8" x14ac:dyDescent="0.2">
      <c r="E258" s="195"/>
      <c r="F258" s="195"/>
      <c r="G258" s="195"/>
      <c r="H258" s="195"/>
    </row>
    <row r="259" spans="5:8" x14ac:dyDescent="0.2">
      <c r="E259" s="195"/>
      <c r="F259" s="195"/>
      <c r="G259" s="195"/>
      <c r="H259" s="195"/>
    </row>
    <row r="260" spans="5:8" x14ac:dyDescent="0.2">
      <c r="E260" s="195"/>
      <c r="F260" s="195"/>
      <c r="G260" s="195"/>
      <c r="H260" s="195"/>
    </row>
    <row r="261" spans="5:8" x14ac:dyDescent="0.2">
      <c r="E261" s="195"/>
      <c r="F261" s="195"/>
      <c r="G261" s="195"/>
      <c r="H261" s="195"/>
    </row>
    <row r="262" spans="5:8" x14ac:dyDescent="0.2">
      <c r="E262" s="195"/>
      <c r="F262" s="195"/>
      <c r="G262" s="195"/>
      <c r="H262" s="195"/>
    </row>
    <row r="263" spans="5:8" x14ac:dyDescent="0.2">
      <c r="E263" s="195"/>
      <c r="F263" s="195"/>
      <c r="G263" s="195"/>
      <c r="H263" s="195"/>
    </row>
    <row r="264" spans="5:8" x14ac:dyDescent="0.2">
      <c r="E264" s="195"/>
      <c r="F264" s="195"/>
      <c r="G264" s="195"/>
      <c r="H264" s="195"/>
    </row>
    <row r="265" spans="5:8" x14ac:dyDescent="0.2">
      <c r="E265" s="195"/>
      <c r="F265" s="195"/>
      <c r="G265" s="195"/>
      <c r="H265" s="195"/>
    </row>
    <row r="266" spans="5:8" x14ac:dyDescent="0.2">
      <c r="E266" s="195"/>
      <c r="F266" s="195"/>
      <c r="G266" s="195"/>
      <c r="H266" s="195"/>
    </row>
    <row r="267" spans="5:8" x14ac:dyDescent="0.2">
      <c r="E267" s="195"/>
      <c r="F267" s="195"/>
      <c r="G267" s="195"/>
      <c r="H267" s="195"/>
    </row>
    <row r="268" spans="5:8" x14ac:dyDescent="0.2">
      <c r="E268" s="195"/>
      <c r="F268" s="195"/>
      <c r="G268" s="195"/>
      <c r="H268" s="195"/>
    </row>
    <row r="269" spans="5:8" x14ac:dyDescent="0.2">
      <c r="E269" s="195"/>
      <c r="F269" s="195"/>
      <c r="G269" s="195"/>
      <c r="H269" s="195"/>
    </row>
    <row r="270" spans="5:8" x14ac:dyDescent="0.2">
      <c r="E270" s="195"/>
      <c r="F270" s="195"/>
      <c r="G270" s="195"/>
      <c r="H270" s="195"/>
    </row>
    <row r="271" spans="5:8" x14ac:dyDescent="0.2">
      <c r="E271" s="195"/>
      <c r="F271" s="195"/>
      <c r="G271" s="195"/>
      <c r="H271" s="195"/>
    </row>
    <row r="272" spans="5:8" x14ac:dyDescent="0.2">
      <c r="E272" s="195"/>
      <c r="F272" s="195"/>
      <c r="G272" s="195"/>
      <c r="H272" s="195"/>
    </row>
    <row r="273" spans="5:8" x14ac:dyDescent="0.2">
      <c r="E273" s="195"/>
      <c r="F273" s="195"/>
      <c r="G273" s="195"/>
      <c r="H273" s="195"/>
    </row>
    <row r="274" spans="5:8" x14ac:dyDescent="0.2">
      <c r="E274" s="195"/>
      <c r="F274" s="195"/>
      <c r="G274" s="195"/>
      <c r="H274" s="195"/>
    </row>
    <row r="275" spans="5:8" x14ac:dyDescent="0.2">
      <c r="E275" s="195"/>
      <c r="F275" s="195"/>
      <c r="G275" s="195"/>
      <c r="H275" s="195"/>
    </row>
    <row r="276" spans="5:8" x14ac:dyDescent="0.2">
      <c r="E276" s="195"/>
      <c r="F276" s="195"/>
      <c r="G276" s="195"/>
      <c r="H276" s="195"/>
    </row>
    <row r="277" spans="5:8" x14ac:dyDescent="0.2">
      <c r="E277" s="195"/>
      <c r="F277" s="195"/>
      <c r="G277" s="195"/>
      <c r="H277" s="195"/>
    </row>
    <row r="278" spans="5:8" x14ac:dyDescent="0.2">
      <c r="E278" s="195"/>
      <c r="F278" s="195"/>
      <c r="G278" s="195"/>
      <c r="H278" s="195"/>
    </row>
    <row r="279" spans="5:8" x14ac:dyDescent="0.2">
      <c r="E279" s="195"/>
      <c r="F279" s="195"/>
      <c r="G279" s="195"/>
      <c r="H279" s="195"/>
    </row>
    <row r="280" spans="5:8" x14ac:dyDescent="0.2">
      <c r="E280" s="195"/>
      <c r="F280" s="195"/>
      <c r="G280" s="195"/>
      <c r="H280" s="195"/>
    </row>
    <row r="281" spans="5:8" x14ac:dyDescent="0.2">
      <c r="E281" s="195"/>
      <c r="F281" s="195"/>
      <c r="G281" s="195"/>
      <c r="H281" s="195"/>
    </row>
    <row r="282" spans="5:8" x14ac:dyDescent="0.2">
      <c r="E282" s="195"/>
      <c r="F282" s="195"/>
      <c r="G282" s="195"/>
      <c r="H282" s="195"/>
    </row>
    <row r="283" spans="5:8" x14ac:dyDescent="0.2">
      <c r="E283" s="195"/>
      <c r="F283" s="195"/>
      <c r="G283" s="195"/>
      <c r="H283" s="195"/>
    </row>
    <row r="284" spans="5:8" x14ac:dyDescent="0.2">
      <c r="E284" s="195"/>
      <c r="F284" s="195"/>
      <c r="G284" s="195"/>
      <c r="H284" s="195"/>
    </row>
    <row r="285" spans="5:8" x14ac:dyDescent="0.2">
      <c r="E285" s="195"/>
      <c r="F285" s="195"/>
      <c r="G285" s="195"/>
      <c r="H285" s="195"/>
    </row>
    <row r="286" spans="5:8" x14ac:dyDescent="0.2">
      <c r="E286" s="195"/>
      <c r="F286" s="195"/>
      <c r="G286" s="195"/>
      <c r="H286" s="195"/>
    </row>
    <row r="287" spans="5:8" x14ac:dyDescent="0.2">
      <c r="E287" s="195"/>
      <c r="F287" s="195"/>
      <c r="G287" s="195"/>
      <c r="H287" s="195"/>
    </row>
    <row r="288" spans="5:8" x14ac:dyDescent="0.2">
      <c r="E288" s="195"/>
      <c r="F288" s="195"/>
      <c r="G288" s="195"/>
      <c r="H288" s="195"/>
    </row>
    <row r="289" spans="5:8" x14ac:dyDescent="0.2">
      <c r="E289" s="195"/>
      <c r="F289" s="195"/>
      <c r="G289" s="195"/>
      <c r="H289" s="195"/>
    </row>
    <row r="290" spans="5:8" x14ac:dyDescent="0.2">
      <c r="E290" s="195"/>
      <c r="F290" s="195"/>
      <c r="G290" s="195"/>
      <c r="H290" s="195"/>
    </row>
    <row r="291" spans="5:8" x14ac:dyDescent="0.2">
      <c r="E291" s="195"/>
      <c r="F291" s="195"/>
      <c r="G291" s="195"/>
      <c r="H291" s="195"/>
    </row>
    <row r="292" spans="5:8" x14ac:dyDescent="0.2">
      <c r="E292" s="195"/>
      <c r="F292" s="195"/>
      <c r="G292" s="195"/>
      <c r="H292" s="195"/>
    </row>
    <row r="293" spans="5:8" x14ac:dyDescent="0.2">
      <c r="E293" s="195"/>
      <c r="F293" s="195"/>
      <c r="G293" s="195"/>
      <c r="H293" s="195"/>
    </row>
    <row r="294" spans="5:8" x14ac:dyDescent="0.2">
      <c r="E294" s="195"/>
      <c r="F294" s="195"/>
      <c r="G294" s="195"/>
      <c r="H294" s="195"/>
    </row>
    <row r="295" spans="5:8" x14ac:dyDescent="0.2">
      <c r="E295" s="195"/>
      <c r="F295" s="195"/>
      <c r="G295" s="195"/>
      <c r="H295" s="195"/>
    </row>
    <row r="296" spans="5:8" x14ac:dyDescent="0.2">
      <c r="E296" s="195"/>
      <c r="F296" s="195"/>
      <c r="G296" s="195"/>
      <c r="H296" s="195"/>
    </row>
    <row r="297" spans="5:8" x14ac:dyDescent="0.2">
      <c r="E297" s="195"/>
      <c r="F297" s="195"/>
      <c r="G297" s="195"/>
      <c r="H297" s="195"/>
    </row>
    <row r="298" spans="5:8" x14ac:dyDescent="0.2">
      <c r="E298" s="195"/>
      <c r="F298" s="195"/>
      <c r="G298" s="195"/>
      <c r="H298" s="195"/>
    </row>
    <row r="299" spans="5:8" x14ac:dyDescent="0.2">
      <c r="E299" s="195"/>
      <c r="F299" s="195"/>
      <c r="G299" s="195"/>
      <c r="H299" s="195"/>
    </row>
    <row r="300" spans="5:8" x14ac:dyDescent="0.2">
      <c r="E300" s="195"/>
      <c r="F300" s="195"/>
      <c r="G300" s="195"/>
      <c r="H300" s="195"/>
    </row>
    <row r="301" spans="5:8" x14ac:dyDescent="0.2">
      <c r="E301" s="195"/>
      <c r="F301" s="195"/>
      <c r="G301" s="195"/>
      <c r="H301" s="195"/>
    </row>
    <row r="302" spans="5:8" x14ac:dyDescent="0.2">
      <c r="E302" s="195"/>
      <c r="F302" s="195"/>
      <c r="G302" s="195"/>
      <c r="H302" s="195"/>
    </row>
    <row r="303" spans="5:8" x14ac:dyDescent="0.2">
      <c r="E303" s="195"/>
      <c r="F303" s="195"/>
      <c r="G303" s="195"/>
      <c r="H303" s="195"/>
    </row>
    <row r="304" spans="5:8" x14ac:dyDescent="0.2">
      <c r="E304" s="195"/>
      <c r="F304" s="195"/>
      <c r="G304" s="195"/>
      <c r="H304" s="195"/>
    </row>
    <row r="305" spans="5:8" x14ac:dyDescent="0.2">
      <c r="E305" s="195"/>
      <c r="F305" s="195"/>
      <c r="G305" s="195"/>
      <c r="H305" s="195"/>
    </row>
    <row r="306" spans="5:8" x14ac:dyDescent="0.2">
      <c r="E306" s="195"/>
      <c r="F306" s="195"/>
      <c r="G306" s="195"/>
      <c r="H306" s="195"/>
    </row>
    <row r="307" spans="5:8" x14ac:dyDescent="0.2">
      <c r="E307" s="195"/>
      <c r="F307" s="195"/>
      <c r="G307" s="195"/>
      <c r="H307" s="195"/>
    </row>
    <row r="308" spans="5:8" x14ac:dyDescent="0.2">
      <c r="E308" s="195"/>
      <c r="F308" s="195"/>
      <c r="G308" s="195"/>
      <c r="H308" s="195"/>
    </row>
    <row r="309" spans="5:8" x14ac:dyDescent="0.2">
      <c r="E309" s="195"/>
      <c r="F309" s="195"/>
      <c r="G309" s="195"/>
      <c r="H309" s="195"/>
    </row>
    <row r="310" spans="5:8" x14ac:dyDescent="0.2">
      <c r="E310" s="195"/>
      <c r="F310" s="195"/>
      <c r="G310" s="195"/>
      <c r="H310" s="195"/>
    </row>
    <row r="311" spans="5:8" x14ac:dyDescent="0.2">
      <c r="E311" s="195"/>
      <c r="F311" s="195"/>
      <c r="G311" s="195"/>
      <c r="H311" s="195"/>
    </row>
    <row r="312" spans="5:8" x14ac:dyDescent="0.2">
      <c r="E312" s="195"/>
      <c r="F312" s="195"/>
      <c r="G312" s="195"/>
      <c r="H312" s="195"/>
    </row>
    <row r="313" spans="5:8" x14ac:dyDescent="0.2">
      <c r="E313" s="195"/>
      <c r="F313" s="195"/>
      <c r="G313" s="195"/>
      <c r="H313" s="195"/>
    </row>
    <row r="314" spans="5:8" x14ac:dyDescent="0.2">
      <c r="E314" s="195"/>
      <c r="F314" s="195"/>
      <c r="G314" s="195"/>
      <c r="H314" s="195"/>
    </row>
    <row r="315" spans="5:8" x14ac:dyDescent="0.2">
      <c r="E315" s="195"/>
      <c r="F315" s="195"/>
      <c r="G315" s="195"/>
      <c r="H315" s="195"/>
    </row>
    <row r="316" spans="5:8" x14ac:dyDescent="0.2">
      <c r="E316" s="195"/>
      <c r="F316" s="195"/>
      <c r="G316" s="195"/>
      <c r="H316" s="195"/>
    </row>
    <row r="317" spans="5:8" x14ac:dyDescent="0.2">
      <c r="E317" s="195"/>
      <c r="F317" s="195"/>
      <c r="G317" s="195"/>
      <c r="H317" s="195"/>
    </row>
    <row r="318" spans="5:8" x14ac:dyDescent="0.2">
      <c r="E318" s="195"/>
      <c r="F318" s="195"/>
      <c r="G318" s="195"/>
      <c r="H318" s="195"/>
    </row>
    <row r="319" spans="5:8" x14ac:dyDescent="0.2">
      <c r="E319" s="195"/>
      <c r="F319" s="195"/>
      <c r="G319" s="195"/>
      <c r="H319" s="195"/>
    </row>
    <row r="320" spans="5:8" x14ac:dyDescent="0.2">
      <c r="E320" s="195"/>
      <c r="F320" s="195"/>
      <c r="G320" s="195"/>
      <c r="H320" s="195"/>
    </row>
    <row r="321" spans="5:8" x14ac:dyDescent="0.2">
      <c r="E321" s="195"/>
      <c r="F321" s="195"/>
      <c r="G321" s="195"/>
      <c r="H321" s="195"/>
    </row>
    <row r="322" spans="5:8" x14ac:dyDescent="0.2">
      <c r="E322" s="195"/>
      <c r="F322" s="195"/>
      <c r="G322" s="195"/>
      <c r="H322" s="195"/>
    </row>
    <row r="323" spans="5:8" x14ac:dyDescent="0.2">
      <c r="E323" s="195"/>
      <c r="F323" s="195"/>
      <c r="G323" s="195"/>
      <c r="H323" s="195"/>
    </row>
    <row r="324" spans="5:8" x14ac:dyDescent="0.2">
      <c r="E324" s="195"/>
      <c r="F324" s="195"/>
      <c r="G324" s="195"/>
      <c r="H324" s="195"/>
    </row>
    <row r="325" spans="5:8" x14ac:dyDescent="0.2">
      <c r="E325" s="195"/>
      <c r="F325" s="195"/>
      <c r="G325" s="195"/>
      <c r="H325" s="195"/>
    </row>
    <row r="326" spans="5:8" x14ac:dyDescent="0.2">
      <c r="E326" s="195"/>
      <c r="F326" s="195"/>
      <c r="G326" s="195"/>
      <c r="H326" s="195"/>
    </row>
    <row r="327" spans="5:8" x14ac:dyDescent="0.2">
      <c r="E327" s="195"/>
      <c r="F327" s="195"/>
      <c r="G327" s="195"/>
      <c r="H327" s="195"/>
    </row>
    <row r="328" spans="5:8" x14ac:dyDescent="0.2">
      <c r="E328" s="195"/>
      <c r="F328" s="195"/>
      <c r="G328" s="195"/>
      <c r="H328" s="195"/>
    </row>
    <row r="329" spans="5:8" x14ac:dyDescent="0.2">
      <c r="E329" s="195"/>
      <c r="F329" s="195"/>
      <c r="G329" s="195"/>
      <c r="H329" s="195"/>
    </row>
    <row r="330" spans="5:8" x14ac:dyDescent="0.2">
      <c r="E330" s="195"/>
      <c r="F330" s="195"/>
      <c r="G330" s="195"/>
      <c r="H330" s="195"/>
    </row>
    <row r="331" spans="5:8" x14ac:dyDescent="0.2">
      <c r="E331" s="195"/>
      <c r="F331" s="195"/>
      <c r="G331" s="195"/>
      <c r="H331" s="195"/>
    </row>
    <row r="332" spans="5:8" x14ac:dyDescent="0.2">
      <c r="E332" s="195"/>
      <c r="F332" s="195"/>
      <c r="G332" s="195"/>
      <c r="H332" s="195"/>
    </row>
    <row r="333" spans="5:8" x14ac:dyDescent="0.2">
      <c r="E333" s="195"/>
      <c r="F333" s="195"/>
      <c r="G333" s="195"/>
      <c r="H333" s="195"/>
    </row>
    <row r="334" spans="5:8" x14ac:dyDescent="0.2">
      <c r="E334" s="195"/>
      <c r="F334" s="195"/>
      <c r="G334" s="195"/>
      <c r="H334" s="195"/>
    </row>
    <row r="335" spans="5:8" x14ac:dyDescent="0.2">
      <c r="E335" s="195"/>
      <c r="F335" s="195"/>
      <c r="G335" s="195"/>
      <c r="H335" s="195"/>
    </row>
    <row r="336" spans="5:8" x14ac:dyDescent="0.2">
      <c r="E336" s="195"/>
      <c r="F336" s="195"/>
      <c r="G336" s="195"/>
      <c r="H336" s="195"/>
    </row>
    <row r="337" spans="5:8" x14ac:dyDescent="0.2">
      <c r="E337" s="195"/>
      <c r="F337" s="195"/>
      <c r="G337" s="195"/>
      <c r="H337" s="195"/>
    </row>
    <row r="338" spans="5:8" x14ac:dyDescent="0.2">
      <c r="E338" s="195"/>
      <c r="F338" s="195"/>
      <c r="G338" s="195"/>
      <c r="H338" s="195"/>
    </row>
    <row r="339" spans="5:8" x14ac:dyDescent="0.2">
      <c r="E339" s="195"/>
      <c r="F339" s="195"/>
      <c r="G339" s="195"/>
      <c r="H339" s="195"/>
    </row>
    <row r="340" spans="5:8" x14ac:dyDescent="0.2">
      <c r="E340" s="195"/>
      <c r="F340" s="195"/>
      <c r="G340" s="195"/>
      <c r="H340" s="195"/>
    </row>
    <row r="341" spans="5:8" x14ac:dyDescent="0.2">
      <c r="E341" s="195"/>
      <c r="F341" s="195"/>
      <c r="G341" s="195"/>
      <c r="H341" s="195"/>
    </row>
    <row r="342" spans="5:8" x14ac:dyDescent="0.2">
      <c r="E342" s="195"/>
      <c r="F342" s="195"/>
      <c r="G342" s="195"/>
      <c r="H342" s="195"/>
    </row>
    <row r="343" spans="5:8" x14ac:dyDescent="0.2">
      <c r="E343" s="195"/>
      <c r="F343" s="195"/>
      <c r="G343" s="195"/>
      <c r="H343" s="195"/>
    </row>
    <row r="344" spans="5:8" x14ac:dyDescent="0.2">
      <c r="E344" s="195"/>
      <c r="F344" s="195"/>
      <c r="G344" s="195"/>
      <c r="H344" s="195"/>
    </row>
    <row r="345" spans="5:8" x14ac:dyDescent="0.2">
      <c r="E345" s="195"/>
      <c r="F345" s="195"/>
      <c r="G345" s="195"/>
      <c r="H345" s="195"/>
    </row>
    <row r="346" spans="5:8" x14ac:dyDescent="0.2">
      <c r="E346" s="195"/>
      <c r="F346" s="195"/>
      <c r="G346" s="195"/>
      <c r="H346" s="195"/>
    </row>
    <row r="347" spans="5:8" x14ac:dyDescent="0.2">
      <c r="E347" s="195"/>
      <c r="F347" s="195"/>
      <c r="G347" s="195"/>
      <c r="H347" s="195"/>
    </row>
    <row r="348" spans="5:8" x14ac:dyDescent="0.2">
      <c r="E348" s="195"/>
      <c r="F348" s="195"/>
      <c r="G348" s="195"/>
      <c r="H348" s="195"/>
    </row>
    <row r="349" spans="5:8" x14ac:dyDescent="0.2">
      <c r="E349" s="195"/>
      <c r="F349" s="195"/>
      <c r="G349" s="195"/>
      <c r="H349" s="195"/>
    </row>
    <row r="350" spans="5:8" x14ac:dyDescent="0.2">
      <c r="E350" s="195"/>
      <c r="F350" s="195"/>
      <c r="G350" s="195"/>
      <c r="H350" s="195"/>
    </row>
    <row r="351" spans="5:8" x14ac:dyDescent="0.2">
      <c r="E351" s="195"/>
      <c r="F351" s="195"/>
      <c r="G351" s="195"/>
      <c r="H351" s="195"/>
    </row>
  </sheetData>
  <mergeCells count="1">
    <mergeCell ref="H1:I1"/>
  </mergeCells>
  <hyperlinks>
    <hyperlink ref="H1:I1" location="Index!A1" display="Regresar al Índice" xr:uid="{A35D2B91-5314-4F09-832F-20F106FE4932}"/>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0"/>
  <dimension ref="A1:I11"/>
  <sheetViews>
    <sheetView workbookViewId="0">
      <selection activeCell="B3" sqref="B3"/>
    </sheetView>
  </sheetViews>
  <sheetFormatPr baseColWidth="10" defaultRowHeight="12.75" x14ac:dyDescent="0.2"/>
  <cols>
    <col min="1" max="1" width="34.42578125" style="12" customWidth="1"/>
    <col min="2" max="6" width="11.42578125" style="12"/>
    <col min="7" max="7" width="12.5703125" style="12" customWidth="1"/>
    <col min="8" max="8" width="13.85546875" style="12" customWidth="1"/>
    <col min="9" max="9" width="14.28515625" style="12" customWidth="1"/>
    <col min="10" max="16384" width="11.42578125" style="12"/>
  </cols>
  <sheetData>
    <row r="1" spans="1:9" ht="15" x14ac:dyDescent="0.25">
      <c r="A1" s="12" t="s">
        <v>1027</v>
      </c>
      <c r="H1" s="531" t="s">
        <v>39</v>
      </c>
      <c r="I1" s="531"/>
    </row>
    <row r="2" spans="1:9" x14ac:dyDescent="0.2">
      <c r="A2" s="10" t="s">
        <v>683</v>
      </c>
    </row>
    <row r="4" spans="1:9" ht="32.25" customHeight="1" x14ac:dyDescent="0.2">
      <c r="A4" s="533" t="s">
        <v>36</v>
      </c>
      <c r="B4" s="532" t="s">
        <v>41</v>
      </c>
      <c r="C4" s="532" t="s">
        <v>49</v>
      </c>
      <c r="D4" s="532" t="s">
        <v>50</v>
      </c>
      <c r="E4" s="532" t="s">
        <v>1197</v>
      </c>
      <c r="F4" s="532"/>
      <c r="G4" s="532" t="s">
        <v>1198</v>
      </c>
      <c r="H4" s="532"/>
    </row>
    <row r="5" spans="1:9" ht="24" customHeight="1" x14ac:dyDescent="0.2">
      <c r="A5" s="533"/>
      <c r="B5" s="532"/>
      <c r="C5" s="532"/>
      <c r="D5" s="532"/>
      <c r="E5" s="187" t="s">
        <v>364</v>
      </c>
      <c r="F5" s="187" t="s">
        <v>682</v>
      </c>
      <c r="G5" s="187" t="s">
        <v>364</v>
      </c>
      <c r="H5" s="187" t="s">
        <v>682</v>
      </c>
    </row>
    <row r="6" spans="1:9" ht="25.5" x14ac:dyDescent="0.2">
      <c r="A6" s="188" t="s">
        <v>37</v>
      </c>
      <c r="B6" s="69">
        <v>41.84</v>
      </c>
      <c r="C6" s="69">
        <v>32.25</v>
      </c>
      <c r="D6" s="69">
        <v>32.14</v>
      </c>
      <c r="E6" s="70">
        <v>-3.5000000000000001E-3</v>
      </c>
      <c r="F6" s="69">
        <v>-0.11</v>
      </c>
      <c r="G6" s="70">
        <v>-0.2319</v>
      </c>
      <c r="H6" s="69">
        <v>-9.6999999999999993</v>
      </c>
    </row>
    <row r="7" spans="1:9" ht="51" x14ac:dyDescent="0.2">
      <c r="A7" s="1" t="s">
        <v>781</v>
      </c>
      <c r="B7" s="2">
        <v>40.56</v>
      </c>
      <c r="C7" s="2">
        <v>31.13</v>
      </c>
      <c r="D7" s="2">
        <v>30.2</v>
      </c>
      <c r="E7" s="65">
        <v>-2.98E-2</v>
      </c>
      <c r="F7" s="2">
        <v>-0.93</v>
      </c>
      <c r="G7" s="65">
        <v>-0.25540000000000002</v>
      </c>
      <c r="H7" s="2">
        <v>-10.36</v>
      </c>
    </row>
    <row r="8" spans="1:9" ht="38.25" x14ac:dyDescent="0.2">
      <c r="A8" s="1" t="s">
        <v>782</v>
      </c>
      <c r="B8" s="67">
        <v>48.21</v>
      </c>
      <c r="C8" s="67">
        <v>47.23</v>
      </c>
      <c r="D8" s="67">
        <v>46.34</v>
      </c>
      <c r="E8" s="68">
        <v>-1.8800000000000001E-2</v>
      </c>
      <c r="F8" s="67">
        <v>-0.89</v>
      </c>
      <c r="G8" s="68">
        <v>-3.8800000000000001E-2</v>
      </c>
      <c r="H8" s="67">
        <v>-1.87</v>
      </c>
    </row>
    <row r="9" spans="1:9" ht="38.25" x14ac:dyDescent="0.2">
      <c r="A9" s="1" t="s">
        <v>783</v>
      </c>
      <c r="B9" s="2">
        <v>40.81</v>
      </c>
      <c r="C9" s="2">
        <v>25.08</v>
      </c>
      <c r="D9" s="2">
        <v>25.62</v>
      </c>
      <c r="E9" s="65">
        <v>2.1600000000000001E-2</v>
      </c>
      <c r="F9" s="2">
        <v>0.54</v>
      </c>
      <c r="G9" s="65">
        <v>-0.37209999999999999</v>
      </c>
      <c r="H9" s="2">
        <v>-15.18</v>
      </c>
    </row>
    <row r="10" spans="1:9" ht="38.25" x14ac:dyDescent="0.2">
      <c r="A10" s="1" t="s">
        <v>784</v>
      </c>
      <c r="B10" s="67">
        <v>52.16</v>
      </c>
      <c r="C10" s="67">
        <v>47.31</v>
      </c>
      <c r="D10" s="67">
        <v>47.71</v>
      </c>
      <c r="E10" s="68">
        <v>8.5000000000000006E-3</v>
      </c>
      <c r="F10" s="67">
        <v>0.4</v>
      </c>
      <c r="G10" s="68">
        <v>-8.5300000000000001E-2</v>
      </c>
      <c r="H10" s="67">
        <v>-4.45</v>
      </c>
    </row>
    <row r="11" spans="1:9" ht="76.5" x14ac:dyDescent="0.2">
      <c r="A11" s="1" t="s">
        <v>38</v>
      </c>
      <c r="B11" s="2">
        <v>27.45</v>
      </c>
      <c r="C11" s="2">
        <v>10.51</v>
      </c>
      <c r="D11" s="2">
        <v>10.82</v>
      </c>
      <c r="E11" s="65">
        <v>2.87E-2</v>
      </c>
      <c r="F11" s="2">
        <v>0.3</v>
      </c>
      <c r="G11" s="65">
        <v>-0.60609999999999997</v>
      </c>
      <c r="H11" s="2">
        <v>-16.64</v>
      </c>
    </row>
  </sheetData>
  <mergeCells count="7">
    <mergeCell ref="H1:I1"/>
    <mergeCell ref="E4:F4"/>
    <mergeCell ref="G4:H4"/>
    <mergeCell ref="A4:A5"/>
    <mergeCell ref="B4:B5"/>
    <mergeCell ref="C4:C5"/>
    <mergeCell ref="D4:D5"/>
  </mergeCells>
  <hyperlinks>
    <hyperlink ref="H1:I1" location="Index!A1" display="Regresar al Índice" xr:uid="{00000000-0004-0000-0F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9929-170D-4AB4-8993-DB124B546A37}">
  <sheetPr codeName="Hoja85"/>
  <dimension ref="A1:I53"/>
  <sheetViews>
    <sheetView workbookViewId="0">
      <selection activeCell="B3" sqref="B3"/>
    </sheetView>
  </sheetViews>
  <sheetFormatPr baseColWidth="10" defaultColWidth="11.42578125" defaultRowHeight="12.75" x14ac:dyDescent="0.2"/>
  <cols>
    <col min="1" max="1" width="20.140625" style="190" customWidth="1"/>
    <col min="2" max="3" width="11.42578125" style="190"/>
    <col min="4" max="4" width="8.85546875" style="190" bestFit="1" customWidth="1"/>
    <col min="5" max="16384" width="11.42578125" style="190"/>
  </cols>
  <sheetData>
    <row r="1" spans="1:9" ht="15" x14ac:dyDescent="0.25">
      <c r="A1" s="12" t="s">
        <v>957</v>
      </c>
      <c r="H1" s="525" t="s">
        <v>39</v>
      </c>
      <c r="I1" s="525"/>
    </row>
    <row r="2" spans="1:9" x14ac:dyDescent="0.2">
      <c r="A2" s="189" t="s">
        <v>166</v>
      </c>
    </row>
    <row r="4" spans="1:9" x14ac:dyDescent="0.2">
      <c r="A4" s="191" t="s">
        <v>644</v>
      </c>
    </row>
    <row r="5" spans="1:9" ht="14.25" x14ac:dyDescent="0.2">
      <c r="A5" s="192" t="s">
        <v>645</v>
      </c>
    </row>
    <row r="6" spans="1:9" x14ac:dyDescent="0.2">
      <c r="A6" s="192" t="s">
        <v>646</v>
      </c>
    </row>
    <row r="8" spans="1:9" x14ac:dyDescent="0.2">
      <c r="A8" s="192" t="s">
        <v>188</v>
      </c>
    </row>
    <row r="9" spans="1:9" x14ac:dyDescent="0.2">
      <c r="A9" s="192" t="s">
        <v>2</v>
      </c>
      <c r="B9" s="192" t="s">
        <v>167</v>
      </c>
      <c r="C9" s="192" t="s">
        <v>168</v>
      </c>
      <c r="D9" s="192" t="s">
        <v>186</v>
      </c>
      <c r="E9" s="192" t="s">
        <v>189</v>
      </c>
      <c r="F9" s="192" t="s">
        <v>190</v>
      </c>
      <c r="G9" s="192" t="s">
        <v>191</v>
      </c>
    </row>
    <row r="10" spans="1:9" x14ac:dyDescent="0.2">
      <c r="A10" s="190" t="s">
        <v>29</v>
      </c>
      <c r="B10" s="195">
        <v>15.724387349070099</v>
      </c>
      <c r="C10" s="195">
        <v>16.562632542996901</v>
      </c>
      <c r="D10" s="195">
        <v>18.9480250348639</v>
      </c>
      <c r="E10" s="190">
        <f t="shared" ref="E10:E42" si="0">_xlfn.RANK.EQ(B10,$B$10:$B$42,0)</f>
        <v>33</v>
      </c>
      <c r="F10" s="190">
        <f t="shared" ref="F10:F42" si="1">_xlfn.RANK.EQ(C10,$C$10:$C$42,0)</f>
        <v>33</v>
      </c>
      <c r="G10" s="190">
        <f t="shared" ref="G10:G42" si="2">_xlfn.RANK.EQ(D10,$D$10:$D$42,0)</f>
        <v>16</v>
      </c>
    </row>
    <row r="11" spans="1:9" x14ac:dyDescent="0.2">
      <c r="A11" s="190" t="s">
        <v>8</v>
      </c>
      <c r="B11" s="195">
        <v>15.774115230043201</v>
      </c>
      <c r="C11" s="195">
        <v>16.571962672387301</v>
      </c>
      <c r="D11" s="195">
        <v>18.315347062947499</v>
      </c>
      <c r="E11" s="190">
        <f t="shared" si="0"/>
        <v>32</v>
      </c>
      <c r="F11" s="190">
        <f t="shared" si="1"/>
        <v>32</v>
      </c>
      <c r="G11" s="190">
        <f t="shared" si="2"/>
        <v>27</v>
      </c>
    </row>
    <row r="12" spans="1:9" x14ac:dyDescent="0.2">
      <c r="A12" s="190" t="s">
        <v>4</v>
      </c>
      <c r="B12" s="195">
        <v>16.392306576092398</v>
      </c>
      <c r="C12" s="195">
        <v>17.3452868914387</v>
      </c>
      <c r="D12" s="195">
        <v>17.923357343413599</v>
      </c>
      <c r="E12" s="190">
        <f t="shared" si="0"/>
        <v>31</v>
      </c>
      <c r="F12" s="190">
        <f t="shared" si="1"/>
        <v>31</v>
      </c>
      <c r="G12" s="190">
        <f t="shared" si="2"/>
        <v>33</v>
      </c>
    </row>
    <row r="13" spans="1:9" x14ac:dyDescent="0.2">
      <c r="A13" s="190" t="s">
        <v>16</v>
      </c>
      <c r="B13" s="195">
        <v>17.222951422417001</v>
      </c>
      <c r="C13" s="195">
        <v>17.754528082447901</v>
      </c>
      <c r="D13" s="195">
        <v>18.112551430686</v>
      </c>
      <c r="E13" s="190">
        <f t="shared" si="0"/>
        <v>30</v>
      </c>
      <c r="F13" s="190">
        <f t="shared" si="1"/>
        <v>28</v>
      </c>
      <c r="G13" s="190">
        <f t="shared" si="2"/>
        <v>31</v>
      </c>
    </row>
    <row r="14" spans="1:9" x14ac:dyDescent="0.2">
      <c r="A14" s="190" t="s">
        <v>23</v>
      </c>
      <c r="B14" s="195">
        <v>17.2693592604606</v>
      </c>
      <c r="C14" s="195">
        <v>17.9373421622042</v>
      </c>
      <c r="D14" s="195">
        <v>18.248349130704401</v>
      </c>
      <c r="E14" s="190">
        <f t="shared" si="0"/>
        <v>29</v>
      </c>
      <c r="F14" s="190">
        <f t="shared" si="1"/>
        <v>26</v>
      </c>
      <c r="G14" s="190">
        <f t="shared" si="2"/>
        <v>29</v>
      </c>
    </row>
    <row r="15" spans="1:9" x14ac:dyDescent="0.2">
      <c r="A15" s="190" t="s">
        <v>22</v>
      </c>
      <c r="B15" s="195">
        <v>17.3138002248321</v>
      </c>
      <c r="C15" s="195">
        <v>17.713741317644399</v>
      </c>
      <c r="D15" s="195">
        <v>18.092753003197299</v>
      </c>
      <c r="E15" s="190">
        <f t="shared" si="0"/>
        <v>28</v>
      </c>
      <c r="F15" s="190">
        <f t="shared" si="1"/>
        <v>30</v>
      </c>
      <c r="G15" s="190">
        <f t="shared" si="2"/>
        <v>32</v>
      </c>
    </row>
    <row r="16" spans="1:9" x14ac:dyDescent="0.2">
      <c r="A16" s="190" t="s">
        <v>28</v>
      </c>
      <c r="B16" s="195">
        <v>17.418994762874998</v>
      </c>
      <c r="C16" s="195">
        <v>17.7321429604104</v>
      </c>
      <c r="D16" s="195">
        <v>18.534325627241799</v>
      </c>
      <c r="E16" s="190">
        <f t="shared" si="0"/>
        <v>27</v>
      </c>
      <c r="F16" s="190">
        <f t="shared" si="1"/>
        <v>29</v>
      </c>
      <c r="G16" s="190">
        <f t="shared" si="2"/>
        <v>25</v>
      </c>
    </row>
    <row r="17" spans="1:7" x14ac:dyDescent="0.2">
      <c r="A17" s="190" t="s">
        <v>10</v>
      </c>
      <c r="B17" s="195">
        <v>17.509258658467701</v>
      </c>
      <c r="C17" s="195">
        <v>18.041717843354899</v>
      </c>
      <c r="D17" s="195">
        <v>19.0094364976887</v>
      </c>
      <c r="E17" s="190">
        <f t="shared" si="0"/>
        <v>26</v>
      </c>
      <c r="F17" s="190">
        <f t="shared" si="1"/>
        <v>23</v>
      </c>
      <c r="G17" s="190">
        <f t="shared" si="2"/>
        <v>14</v>
      </c>
    </row>
    <row r="18" spans="1:7" x14ac:dyDescent="0.2">
      <c r="A18" s="190" t="s">
        <v>18</v>
      </c>
      <c r="B18" s="195">
        <v>17.569747854326899</v>
      </c>
      <c r="C18" s="195">
        <v>17.972786396159201</v>
      </c>
      <c r="D18" s="195">
        <v>18.607330203742102</v>
      </c>
      <c r="E18" s="190">
        <f t="shared" si="0"/>
        <v>25</v>
      </c>
      <c r="F18" s="190">
        <f t="shared" si="1"/>
        <v>24</v>
      </c>
      <c r="G18" s="190">
        <f t="shared" si="2"/>
        <v>23</v>
      </c>
    </row>
    <row r="19" spans="1:7" x14ac:dyDescent="0.2">
      <c r="A19" s="190" t="s">
        <v>52</v>
      </c>
      <c r="B19" s="195">
        <v>17.576032018257401</v>
      </c>
      <c r="C19" s="195">
        <v>18.0860014020998</v>
      </c>
      <c r="D19" s="195">
        <v>18.252176137011599</v>
      </c>
      <c r="E19" s="190">
        <f t="shared" si="0"/>
        <v>24</v>
      </c>
      <c r="F19" s="190">
        <f t="shared" si="1"/>
        <v>22</v>
      </c>
      <c r="G19" s="190">
        <f t="shared" si="2"/>
        <v>28</v>
      </c>
    </row>
    <row r="20" spans="1:7" x14ac:dyDescent="0.2">
      <c r="A20" s="190" t="s">
        <v>30</v>
      </c>
      <c r="B20" s="195">
        <v>17.591286920240702</v>
      </c>
      <c r="C20" s="195">
        <v>17.8637951557088</v>
      </c>
      <c r="D20" s="195">
        <v>18.213245314399298</v>
      </c>
      <c r="E20" s="190">
        <f t="shared" si="0"/>
        <v>23</v>
      </c>
      <c r="F20" s="190">
        <f t="shared" si="1"/>
        <v>27</v>
      </c>
      <c r="G20" s="190">
        <f t="shared" si="2"/>
        <v>30</v>
      </c>
    </row>
    <row r="21" spans="1:7" x14ac:dyDescent="0.2">
      <c r="A21" s="190" t="s">
        <v>11</v>
      </c>
      <c r="B21" s="195">
        <v>17.6495024747766</v>
      </c>
      <c r="C21" s="195">
        <v>18.166909298539601</v>
      </c>
      <c r="D21" s="195">
        <v>18.504732803994202</v>
      </c>
      <c r="E21" s="190">
        <f t="shared" si="0"/>
        <v>22</v>
      </c>
      <c r="F21" s="190">
        <f t="shared" si="1"/>
        <v>21</v>
      </c>
      <c r="G21" s="190">
        <f t="shared" si="2"/>
        <v>26</v>
      </c>
    </row>
    <row r="22" spans="1:7" x14ac:dyDescent="0.2">
      <c r="A22" s="190" t="s">
        <v>25</v>
      </c>
      <c r="B22" s="195">
        <v>17.659254752059301</v>
      </c>
      <c r="C22" s="195">
        <v>18.286898897768801</v>
      </c>
      <c r="D22" s="195">
        <v>18.656382097157699</v>
      </c>
      <c r="E22" s="190">
        <f t="shared" si="0"/>
        <v>21</v>
      </c>
      <c r="F22" s="190">
        <f t="shared" si="1"/>
        <v>20</v>
      </c>
      <c r="G22" s="190">
        <f t="shared" si="2"/>
        <v>21</v>
      </c>
    </row>
    <row r="23" spans="1:7" x14ac:dyDescent="0.2">
      <c r="A23" s="190" t="s">
        <v>31</v>
      </c>
      <c r="B23" s="195">
        <v>17.701488786324699</v>
      </c>
      <c r="C23" s="195">
        <v>17.957947000500699</v>
      </c>
      <c r="D23" s="195">
        <v>18.5408991213646</v>
      </c>
      <c r="E23" s="190">
        <f t="shared" si="0"/>
        <v>20</v>
      </c>
      <c r="F23" s="190">
        <f t="shared" si="1"/>
        <v>25</v>
      </c>
      <c r="G23" s="190">
        <f t="shared" si="2"/>
        <v>24</v>
      </c>
    </row>
    <row r="24" spans="1:7" x14ac:dyDescent="0.2">
      <c r="A24" s="190" t="s">
        <v>1</v>
      </c>
      <c r="B24" s="195">
        <v>17.721554810542202</v>
      </c>
      <c r="C24" s="195">
        <v>18.350083498004501</v>
      </c>
      <c r="D24" s="195">
        <v>18.8019315650339</v>
      </c>
      <c r="E24" s="190">
        <f t="shared" si="0"/>
        <v>19</v>
      </c>
      <c r="F24" s="190">
        <f t="shared" si="1"/>
        <v>19</v>
      </c>
      <c r="G24" s="190">
        <f t="shared" si="2"/>
        <v>18</v>
      </c>
    </row>
    <row r="25" spans="1:7" x14ac:dyDescent="0.2">
      <c r="A25" s="190" t="s">
        <v>14</v>
      </c>
      <c r="B25" s="195">
        <v>17.921192490584001</v>
      </c>
      <c r="C25" s="195">
        <v>18.836071008533501</v>
      </c>
      <c r="D25" s="195">
        <v>18.672427055992301</v>
      </c>
      <c r="E25" s="190">
        <f t="shared" si="0"/>
        <v>18</v>
      </c>
      <c r="F25" s="190">
        <f t="shared" si="1"/>
        <v>11</v>
      </c>
      <c r="G25" s="190">
        <f t="shared" si="2"/>
        <v>20</v>
      </c>
    </row>
    <row r="26" spans="1:7" x14ac:dyDescent="0.2">
      <c r="A26" s="190" t="s">
        <v>3</v>
      </c>
      <c r="B26" s="195">
        <v>17.9382689209306</v>
      </c>
      <c r="C26" s="195">
        <v>18.7677932162226</v>
      </c>
      <c r="D26" s="195">
        <v>18.778381861164998</v>
      </c>
      <c r="E26" s="190">
        <f t="shared" si="0"/>
        <v>17</v>
      </c>
      <c r="F26" s="190">
        <f t="shared" si="1"/>
        <v>12</v>
      </c>
      <c r="G26" s="190">
        <f t="shared" si="2"/>
        <v>19</v>
      </c>
    </row>
    <row r="27" spans="1:7" x14ac:dyDescent="0.2">
      <c r="A27" s="190" t="s">
        <v>27</v>
      </c>
      <c r="B27" s="195">
        <v>17.982148040046699</v>
      </c>
      <c r="C27" s="195">
        <v>18.9569391542095</v>
      </c>
      <c r="D27" s="195">
        <v>19.4633499443941</v>
      </c>
      <c r="E27" s="190">
        <f t="shared" si="0"/>
        <v>16</v>
      </c>
      <c r="F27" s="190">
        <f t="shared" si="1"/>
        <v>7</v>
      </c>
      <c r="G27" s="190">
        <f t="shared" si="2"/>
        <v>8</v>
      </c>
    </row>
    <row r="28" spans="1:7" x14ac:dyDescent="0.2">
      <c r="A28" s="190" t="s">
        <v>17</v>
      </c>
      <c r="B28" s="195">
        <v>18.147001684252</v>
      </c>
      <c r="C28" s="195">
        <v>18.539042784510698</v>
      </c>
      <c r="D28" s="195">
        <v>19.071122857517601</v>
      </c>
      <c r="E28" s="190">
        <f t="shared" si="0"/>
        <v>15</v>
      </c>
      <c r="F28" s="190">
        <f t="shared" si="1"/>
        <v>17</v>
      </c>
      <c r="G28" s="190">
        <f t="shared" si="2"/>
        <v>13</v>
      </c>
    </row>
    <row r="29" spans="1:7" x14ac:dyDescent="0.2">
      <c r="A29" s="190" t="s">
        <v>9</v>
      </c>
      <c r="B29" s="195">
        <v>18.152593089207102</v>
      </c>
      <c r="C29" s="195">
        <v>18.7329439825481</v>
      </c>
      <c r="D29" s="195">
        <v>18.608882371004899</v>
      </c>
      <c r="E29" s="190">
        <f t="shared" si="0"/>
        <v>14</v>
      </c>
      <c r="F29" s="190">
        <f t="shared" si="1"/>
        <v>14</v>
      </c>
      <c r="G29" s="190">
        <f t="shared" si="2"/>
        <v>22</v>
      </c>
    </row>
    <row r="30" spans="1:7" x14ac:dyDescent="0.2">
      <c r="A30" s="190" t="s">
        <v>12</v>
      </c>
      <c r="B30" s="195">
        <v>18.217288756008401</v>
      </c>
      <c r="C30" s="195">
        <v>18.682811681587399</v>
      </c>
      <c r="D30" s="195">
        <v>19.223744969973598</v>
      </c>
      <c r="E30" s="190">
        <f t="shared" si="0"/>
        <v>13</v>
      </c>
      <c r="F30" s="190">
        <f t="shared" si="1"/>
        <v>16</v>
      </c>
      <c r="G30" s="190">
        <f t="shared" si="2"/>
        <v>11</v>
      </c>
    </row>
    <row r="31" spans="1:7" x14ac:dyDescent="0.2">
      <c r="A31" s="190" t="s">
        <v>26</v>
      </c>
      <c r="B31" s="195">
        <v>18.2499868916038</v>
      </c>
      <c r="C31" s="195">
        <v>19.824285758341599</v>
      </c>
      <c r="D31" s="195">
        <v>19.332720949149302</v>
      </c>
      <c r="E31" s="190">
        <f t="shared" si="0"/>
        <v>12</v>
      </c>
      <c r="F31" s="190">
        <f t="shared" si="1"/>
        <v>1</v>
      </c>
      <c r="G31" s="190">
        <f t="shared" si="2"/>
        <v>9</v>
      </c>
    </row>
    <row r="32" spans="1:7" x14ac:dyDescent="0.2">
      <c r="A32" s="190" t="s">
        <v>7</v>
      </c>
      <c r="B32" s="195">
        <v>18.288019701274301</v>
      </c>
      <c r="C32" s="195">
        <v>18.509027484330499</v>
      </c>
      <c r="D32" s="195">
        <v>19.559936728873598</v>
      </c>
      <c r="E32" s="190">
        <f t="shared" si="0"/>
        <v>11</v>
      </c>
      <c r="F32" s="190">
        <f t="shared" si="1"/>
        <v>18</v>
      </c>
      <c r="G32" s="190">
        <f t="shared" si="2"/>
        <v>7</v>
      </c>
    </row>
    <row r="33" spans="1:7" x14ac:dyDescent="0.2">
      <c r="A33" s="190" t="s">
        <v>0</v>
      </c>
      <c r="B33" s="195">
        <v>18.298773726712302</v>
      </c>
      <c r="C33" s="195">
        <v>18.873631726388201</v>
      </c>
      <c r="D33" s="195">
        <v>18.938829060048199</v>
      </c>
      <c r="E33" s="190">
        <f t="shared" si="0"/>
        <v>10</v>
      </c>
      <c r="F33" s="190">
        <f t="shared" si="1"/>
        <v>9</v>
      </c>
      <c r="G33" s="190">
        <f t="shared" si="2"/>
        <v>17</v>
      </c>
    </row>
    <row r="34" spans="1:7" x14ac:dyDescent="0.2">
      <c r="A34" s="190" t="s">
        <v>19</v>
      </c>
      <c r="B34" s="195">
        <v>18.311231858101301</v>
      </c>
      <c r="C34" s="195">
        <v>18.7548322105729</v>
      </c>
      <c r="D34" s="195">
        <v>19.196540789386599</v>
      </c>
      <c r="E34" s="190">
        <f t="shared" si="0"/>
        <v>9</v>
      </c>
      <c r="F34" s="190">
        <f t="shared" si="1"/>
        <v>13</v>
      </c>
      <c r="G34" s="190">
        <f t="shared" si="2"/>
        <v>12</v>
      </c>
    </row>
    <row r="35" spans="1:7" x14ac:dyDescent="0.2">
      <c r="A35" s="190" t="s">
        <v>33</v>
      </c>
      <c r="B35" s="195">
        <v>18.460675124754498</v>
      </c>
      <c r="C35" s="195">
        <v>18.868050126922</v>
      </c>
      <c r="D35" s="195">
        <v>18.996781734588001</v>
      </c>
      <c r="E35" s="190">
        <f t="shared" si="0"/>
        <v>8</v>
      </c>
      <c r="F35" s="190">
        <f t="shared" si="1"/>
        <v>10</v>
      </c>
      <c r="G35" s="190">
        <f t="shared" si="2"/>
        <v>15</v>
      </c>
    </row>
    <row r="36" spans="1:7" x14ac:dyDescent="0.2">
      <c r="A36" s="190" t="s">
        <v>20</v>
      </c>
      <c r="B36" s="195">
        <v>18.527259068599601</v>
      </c>
      <c r="C36" s="195">
        <v>19.487649964756699</v>
      </c>
      <c r="D36" s="195">
        <v>19.235675385983601</v>
      </c>
      <c r="E36" s="190">
        <f t="shared" si="0"/>
        <v>7</v>
      </c>
      <c r="F36" s="190">
        <f t="shared" si="1"/>
        <v>2</v>
      </c>
      <c r="G36" s="190">
        <f t="shared" si="2"/>
        <v>10</v>
      </c>
    </row>
    <row r="37" spans="1:7" x14ac:dyDescent="0.2">
      <c r="A37" s="190" t="s">
        <v>32</v>
      </c>
      <c r="B37" s="195">
        <v>18.592709797003799</v>
      </c>
      <c r="C37" s="195">
        <v>18.6933588178603</v>
      </c>
      <c r="D37" s="195">
        <v>19.584496040056798</v>
      </c>
      <c r="E37" s="190">
        <f t="shared" si="0"/>
        <v>6</v>
      </c>
      <c r="F37" s="190">
        <f t="shared" si="1"/>
        <v>15</v>
      </c>
      <c r="G37" s="190">
        <f t="shared" si="2"/>
        <v>5</v>
      </c>
    </row>
    <row r="38" spans="1:7" x14ac:dyDescent="0.2">
      <c r="A38" s="190" t="s">
        <v>5</v>
      </c>
      <c r="B38" s="195">
        <v>18.7409628577612</v>
      </c>
      <c r="C38" s="195">
        <v>18.9284424057048</v>
      </c>
      <c r="D38" s="195">
        <v>19.9877446998279</v>
      </c>
      <c r="E38" s="190">
        <f t="shared" si="0"/>
        <v>5</v>
      </c>
      <c r="F38" s="190">
        <f t="shared" si="1"/>
        <v>8</v>
      </c>
      <c r="G38" s="190">
        <f t="shared" si="2"/>
        <v>2</v>
      </c>
    </row>
    <row r="39" spans="1:7" x14ac:dyDescent="0.2">
      <c r="A39" s="190" t="s">
        <v>6</v>
      </c>
      <c r="B39" s="195">
        <v>18.8361127941929</v>
      </c>
      <c r="C39" s="195">
        <v>19.184346324494499</v>
      </c>
      <c r="D39" s="195">
        <v>19.8039681497396</v>
      </c>
      <c r="E39" s="190">
        <f t="shared" si="0"/>
        <v>4</v>
      </c>
      <c r="F39" s="190">
        <f t="shared" si="1"/>
        <v>3</v>
      </c>
      <c r="G39" s="190">
        <f t="shared" si="2"/>
        <v>3</v>
      </c>
    </row>
    <row r="40" spans="1:7" x14ac:dyDescent="0.2">
      <c r="A40" s="190" t="s">
        <v>21</v>
      </c>
      <c r="B40" s="195">
        <v>18.862154910868899</v>
      </c>
      <c r="C40" s="195">
        <v>19.130027623420499</v>
      </c>
      <c r="D40" s="195">
        <v>19.687489007698598</v>
      </c>
      <c r="E40" s="190">
        <f t="shared" si="0"/>
        <v>3</v>
      </c>
      <c r="F40" s="190">
        <f t="shared" si="1"/>
        <v>5</v>
      </c>
      <c r="G40" s="190">
        <f t="shared" si="2"/>
        <v>4</v>
      </c>
    </row>
    <row r="41" spans="1:7" x14ac:dyDescent="0.2">
      <c r="A41" s="190" t="s">
        <v>15</v>
      </c>
      <c r="B41" s="195">
        <v>18.882897697757901</v>
      </c>
      <c r="C41" s="195">
        <v>19.0258096082874</v>
      </c>
      <c r="D41" s="195">
        <v>19.5639310530362</v>
      </c>
      <c r="E41" s="190">
        <f t="shared" si="0"/>
        <v>2</v>
      </c>
      <c r="F41" s="190">
        <f t="shared" si="1"/>
        <v>6</v>
      </c>
      <c r="G41" s="190">
        <f t="shared" si="2"/>
        <v>6</v>
      </c>
    </row>
    <row r="42" spans="1:7" x14ac:dyDescent="0.2">
      <c r="A42" s="190" t="s">
        <v>24</v>
      </c>
      <c r="B42" s="195">
        <v>19.010127439348999</v>
      </c>
      <c r="C42" s="195">
        <v>19.155518874350101</v>
      </c>
      <c r="D42" s="195">
        <v>20.0285880287278</v>
      </c>
      <c r="E42" s="190">
        <f t="shared" si="0"/>
        <v>1</v>
      </c>
      <c r="F42" s="190">
        <f t="shared" si="1"/>
        <v>4</v>
      </c>
      <c r="G42" s="190">
        <f t="shared" si="2"/>
        <v>1</v>
      </c>
    </row>
    <row r="44" spans="1:7" x14ac:dyDescent="0.2">
      <c r="A44" s="193" t="s">
        <v>157</v>
      </c>
      <c r="B44" s="194" t="s">
        <v>192</v>
      </c>
      <c r="C44" s="194" t="s">
        <v>192</v>
      </c>
      <c r="D44" s="194" t="s">
        <v>192</v>
      </c>
    </row>
    <row r="45" spans="1:7" x14ac:dyDescent="0.2">
      <c r="A45" s="190" t="e">
        <f>VLOOKUP(B$45,B$10:G$42,10,FALSE)</f>
        <v>#REF!</v>
      </c>
      <c r="B45" s="195">
        <f>MAX(B10:B42)</f>
        <v>19.010127439348999</v>
      </c>
    </row>
    <row r="46" spans="1:7" x14ac:dyDescent="0.2">
      <c r="A46" s="190" t="e">
        <f>VLOOKUP(C$46,C$10:G$42,9,FALSE)</f>
        <v>#REF!</v>
      </c>
      <c r="C46" s="195">
        <f>MAX(C10:C42)</f>
        <v>19.824285758341599</v>
      </c>
    </row>
    <row r="47" spans="1:7" x14ac:dyDescent="0.2">
      <c r="A47" s="190" t="e">
        <f>VLOOKUP(D47,D10:G42,8,FALSE)</f>
        <v>#REF!</v>
      </c>
      <c r="D47" s="195">
        <f>MAX(D10:D42)</f>
        <v>20.0285880287278</v>
      </c>
    </row>
    <row r="48" spans="1:7" x14ac:dyDescent="0.2">
      <c r="B48" s="196" t="s">
        <v>193</v>
      </c>
      <c r="C48" s="196" t="s">
        <v>193</v>
      </c>
      <c r="D48" s="196" t="s">
        <v>193</v>
      </c>
    </row>
    <row r="49" spans="1:4" x14ac:dyDescent="0.2">
      <c r="A49" s="190" t="e">
        <f>VLOOKUP(B$49,B$10:G$42,10,FALSE)</f>
        <v>#REF!</v>
      </c>
      <c r="B49" s="195">
        <f>MIN(B10:B42)</f>
        <v>15.724387349070099</v>
      </c>
    </row>
    <row r="50" spans="1:4" x14ac:dyDescent="0.2">
      <c r="A50" s="190" t="e">
        <f>VLOOKUP(C$50,C$10:G$42,9,FALSE)</f>
        <v>#REF!</v>
      </c>
      <c r="C50" s="195">
        <f>MIN(C10:C42)</f>
        <v>16.562632542996901</v>
      </c>
    </row>
    <row r="51" spans="1:4" x14ac:dyDescent="0.2">
      <c r="A51" s="190" t="e">
        <f>VLOOKUP(D$51,D$9:G$42,8,FALSE)</f>
        <v>#REF!</v>
      </c>
      <c r="D51" s="195">
        <f>MIN(D10:D42)</f>
        <v>17.923357343413599</v>
      </c>
    </row>
    <row r="53" spans="1:4" x14ac:dyDescent="0.2">
      <c r="A53" s="190" t="s">
        <v>0</v>
      </c>
      <c r="B53" s="195">
        <f>VLOOKUP(A53,A10:D42,2,FALSE)</f>
        <v>18.298773726712302</v>
      </c>
      <c r="C53" s="195">
        <f>VLOOKUP(A53,A10:D42,3,FALSE)</f>
        <v>18.873631726388201</v>
      </c>
      <c r="D53" s="195">
        <f>VLOOKUP(A53,A10:D42,4,FALSE)</f>
        <v>18.938829060048199</v>
      </c>
    </row>
  </sheetData>
  <autoFilter ref="A9:G9" xr:uid="{00000000-0009-0000-0000-00000A000000}">
    <sortState ref="A10:G42">
      <sortCondition ref="B9"/>
    </sortState>
  </autoFilter>
  <mergeCells count="1">
    <mergeCell ref="H1:I1"/>
  </mergeCells>
  <hyperlinks>
    <hyperlink ref="H1:I1" location="Index!A1" display="Regresar al Índice" xr:uid="{D2AC235A-D4EF-4F06-B5C3-79C9E524EE66}"/>
  </hyperlinks>
  <pageMargins left="0.7" right="0.7" top="0.75" bottom="0.75" header="0.3" footer="0.3"/>
  <pageSetup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E17-9AD8-4120-B28A-5F5B49EC5005}">
  <sheetPr codeName="Hoja86"/>
  <dimension ref="A1:I21"/>
  <sheetViews>
    <sheetView workbookViewId="0">
      <selection activeCell="B3" sqref="B3"/>
    </sheetView>
  </sheetViews>
  <sheetFormatPr baseColWidth="10" defaultRowHeight="12.75" x14ac:dyDescent="0.2"/>
  <cols>
    <col min="1" max="1" width="11.42578125" style="190"/>
    <col min="2" max="2" width="25.140625" style="190" customWidth="1"/>
    <col min="3" max="16384" width="11.42578125" style="190"/>
  </cols>
  <sheetData>
    <row r="1" spans="1:9" ht="15" x14ac:dyDescent="0.25">
      <c r="A1" s="12" t="s">
        <v>958</v>
      </c>
      <c r="H1" s="525" t="s">
        <v>39</v>
      </c>
      <c r="I1" s="525"/>
    </row>
    <row r="6" spans="1:9" x14ac:dyDescent="0.2">
      <c r="A6" s="263" t="s">
        <v>375</v>
      </c>
      <c r="B6" s="288" t="s">
        <v>822</v>
      </c>
      <c r="C6" s="263" t="s">
        <v>156</v>
      </c>
    </row>
    <row r="7" spans="1:9" x14ac:dyDescent="0.2">
      <c r="A7" s="197" t="s">
        <v>1215</v>
      </c>
      <c r="B7" s="288">
        <v>3.646087590414</v>
      </c>
      <c r="C7" s="263">
        <v>7</v>
      </c>
    </row>
    <row r="8" spans="1:9" x14ac:dyDescent="0.2">
      <c r="A8" s="197" t="s">
        <v>1216</v>
      </c>
      <c r="B8" s="288">
        <v>3.3421962976559998</v>
      </c>
      <c r="C8" s="263">
        <v>4</v>
      </c>
    </row>
    <row r="9" spans="1:9" x14ac:dyDescent="0.2">
      <c r="A9" s="197" t="s">
        <v>1217</v>
      </c>
      <c r="B9" s="288">
        <v>3.8738714585570002</v>
      </c>
      <c r="C9" s="263">
        <v>6</v>
      </c>
    </row>
    <row r="10" spans="1:9" x14ac:dyDescent="0.2">
      <c r="A10" s="197" t="s">
        <v>1218</v>
      </c>
      <c r="B10" s="288">
        <v>5.2642391215600002</v>
      </c>
      <c r="C10" s="263">
        <v>12</v>
      </c>
    </row>
    <row r="11" spans="1:9" x14ac:dyDescent="0.2">
      <c r="A11" s="197" t="s">
        <v>1219</v>
      </c>
      <c r="B11" s="288">
        <v>5.5891426913949998</v>
      </c>
      <c r="C11" s="263">
        <v>15</v>
      </c>
    </row>
    <row r="12" spans="1:9" x14ac:dyDescent="0.2">
      <c r="A12" s="197" t="s">
        <v>1220</v>
      </c>
      <c r="B12" s="288">
        <v>5.4008694824879999</v>
      </c>
      <c r="C12" s="263">
        <v>14</v>
      </c>
    </row>
    <row r="13" spans="1:9" x14ac:dyDescent="0.2">
      <c r="A13" s="197" t="s">
        <v>1221</v>
      </c>
      <c r="B13" s="288">
        <v>5.3160083548710002</v>
      </c>
      <c r="C13" s="263">
        <v>13</v>
      </c>
    </row>
    <row r="14" spans="1:9" x14ac:dyDescent="0.2">
      <c r="A14" s="197" t="s">
        <v>1222</v>
      </c>
      <c r="B14" s="288">
        <v>4.9512289143289996</v>
      </c>
      <c r="C14" s="263">
        <v>10</v>
      </c>
    </row>
    <row r="15" spans="1:9" x14ac:dyDescent="0.2">
      <c r="A15" s="197" t="s">
        <v>1223</v>
      </c>
      <c r="B15" s="288">
        <v>5.1943997545030003</v>
      </c>
      <c r="C15" s="263">
        <v>11</v>
      </c>
    </row>
    <row r="16" spans="1:9" x14ac:dyDescent="0.2">
      <c r="A16" s="197" t="s">
        <v>1224</v>
      </c>
      <c r="B16" s="288">
        <v>4.4487562177060003</v>
      </c>
      <c r="C16" s="263">
        <v>8</v>
      </c>
    </row>
    <row r="17" spans="1:3" x14ac:dyDescent="0.2">
      <c r="A17" s="197" t="s">
        <v>1225</v>
      </c>
      <c r="B17" s="288">
        <v>3.229107288872</v>
      </c>
      <c r="C17" s="263">
        <v>3</v>
      </c>
    </row>
    <row r="18" spans="1:3" x14ac:dyDescent="0.2">
      <c r="A18" s="197" t="s">
        <v>1226</v>
      </c>
      <c r="B18" s="288">
        <v>2.9365409033329999</v>
      </c>
      <c r="C18" s="263">
        <v>2</v>
      </c>
    </row>
    <row r="19" spans="1:3" x14ac:dyDescent="0.2">
      <c r="A19" s="197" t="s">
        <v>1227</v>
      </c>
      <c r="B19" s="288">
        <v>2.7960271300000001</v>
      </c>
      <c r="C19" s="263">
        <v>1</v>
      </c>
    </row>
    <row r="20" spans="1:3" x14ac:dyDescent="0.2">
      <c r="A20" s="197" t="s">
        <v>1228</v>
      </c>
      <c r="B20" s="288">
        <v>3.4447320166669999</v>
      </c>
      <c r="C20" s="263">
        <v>5</v>
      </c>
    </row>
    <row r="21" spans="1:3" x14ac:dyDescent="0.2">
      <c r="A21" s="289" t="s">
        <v>1229</v>
      </c>
      <c r="B21" s="288">
        <v>4.7374999999999972</v>
      </c>
      <c r="C21" s="263">
        <v>9</v>
      </c>
    </row>
  </sheetData>
  <mergeCells count="1">
    <mergeCell ref="H1:I1"/>
  </mergeCells>
  <hyperlinks>
    <hyperlink ref="H1:I1" location="Index!A1" display="Regresar al Índice" xr:uid="{A814A9EC-9549-4E19-9196-1D63AA0E33A7}"/>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A32EB-E19C-4093-BB94-6C8186A80D88}">
  <sheetPr codeName="Hoja87"/>
  <dimension ref="A1:I38"/>
  <sheetViews>
    <sheetView workbookViewId="0">
      <selection activeCell="B3" sqref="B3"/>
    </sheetView>
  </sheetViews>
  <sheetFormatPr baseColWidth="10" defaultRowHeight="12.75" x14ac:dyDescent="0.2"/>
  <cols>
    <col min="1" max="1" width="25.7109375" style="190" customWidth="1"/>
    <col min="2" max="2" width="16.28515625" style="190" customWidth="1"/>
    <col min="3" max="3" width="20.28515625" style="190" customWidth="1"/>
    <col min="4" max="16384" width="11.42578125" style="190"/>
  </cols>
  <sheetData>
    <row r="1" spans="1:9" ht="15" x14ac:dyDescent="0.25">
      <c r="A1" s="12" t="s">
        <v>959</v>
      </c>
      <c r="H1" s="525" t="s">
        <v>39</v>
      </c>
      <c r="I1" s="525"/>
    </row>
    <row r="5" spans="1:9" x14ac:dyDescent="0.2">
      <c r="A5" s="190" t="s">
        <v>1230</v>
      </c>
      <c r="B5" s="190" t="s">
        <v>1231</v>
      </c>
      <c r="C5" s="190" t="s">
        <v>1232</v>
      </c>
      <c r="D5" s="190" t="s">
        <v>1233</v>
      </c>
    </row>
    <row r="6" spans="1:9" x14ac:dyDescent="0.2">
      <c r="A6" s="190" t="s">
        <v>17</v>
      </c>
      <c r="B6" s="190">
        <v>98.795500000000004</v>
      </c>
      <c r="C6" s="195">
        <f t="shared" ref="C6:C38" si="0">100-B6</f>
        <v>1.2044999999999959</v>
      </c>
      <c r="D6" s="190">
        <v>1</v>
      </c>
    </row>
    <row r="7" spans="1:9" x14ac:dyDescent="0.2">
      <c r="A7" s="190" t="s">
        <v>19</v>
      </c>
      <c r="B7" s="190">
        <v>98.317899999999995</v>
      </c>
      <c r="C7" s="195">
        <f t="shared" si="0"/>
        <v>1.6821000000000055</v>
      </c>
      <c r="D7" s="190">
        <v>2</v>
      </c>
    </row>
    <row r="8" spans="1:9" x14ac:dyDescent="0.2">
      <c r="A8" s="190" t="s">
        <v>18</v>
      </c>
      <c r="B8" s="190">
        <v>97.940700000000007</v>
      </c>
      <c r="C8" s="195">
        <f t="shared" si="0"/>
        <v>2.0592999999999932</v>
      </c>
      <c r="D8" s="190">
        <v>3</v>
      </c>
    </row>
    <row r="9" spans="1:9" x14ac:dyDescent="0.2">
      <c r="A9" s="190" t="s">
        <v>21</v>
      </c>
      <c r="B9" s="190">
        <v>97.785300000000007</v>
      </c>
      <c r="C9" s="195">
        <f t="shared" si="0"/>
        <v>2.2146999999999935</v>
      </c>
      <c r="D9" s="190">
        <v>4</v>
      </c>
    </row>
    <row r="10" spans="1:9" x14ac:dyDescent="0.2">
      <c r="A10" s="190" t="s">
        <v>15</v>
      </c>
      <c r="B10" s="190">
        <v>97.744799999999998</v>
      </c>
      <c r="C10" s="195">
        <f t="shared" si="0"/>
        <v>2.2552000000000021</v>
      </c>
      <c r="D10" s="190">
        <v>5</v>
      </c>
    </row>
    <row r="11" spans="1:9" x14ac:dyDescent="0.2">
      <c r="A11" s="190" t="s">
        <v>6</v>
      </c>
      <c r="B11" s="190">
        <v>97.666399999999996</v>
      </c>
      <c r="C11" s="195">
        <f t="shared" si="0"/>
        <v>2.3336000000000041</v>
      </c>
      <c r="D11" s="190">
        <v>6</v>
      </c>
    </row>
    <row r="12" spans="1:9" x14ac:dyDescent="0.2">
      <c r="A12" s="190" t="s">
        <v>8</v>
      </c>
      <c r="B12" s="190">
        <v>97.241200000000006</v>
      </c>
      <c r="C12" s="195">
        <f t="shared" si="0"/>
        <v>2.7587999999999937</v>
      </c>
      <c r="D12" s="190">
        <v>7</v>
      </c>
    </row>
    <row r="13" spans="1:9" x14ac:dyDescent="0.2">
      <c r="A13" s="190" t="s">
        <v>31</v>
      </c>
      <c r="B13" s="190">
        <v>97.138599999999997</v>
      </c>
      <c r="C13" s="195">
        <f t="shared" si="0"/>
        <v>2.8614000000000033</v>
      </c>
      <c r="D13" s="190">
        <v>8</v>
      </c>
    </row>
    <row r="14" spans="1:9" x14ac:dyDescent="0.2">
      <c r="A14" s="190" t="s">
        <v>26</v>
      </c>
      <c r="B14" s="190">
        <v>97.003699999999995</v>
      </c>
      <c r="C14" s="195">
        <f t="shared" si="0"/>
        <v>2.9963000000000051</v>
      </c>
      <c r="D14" s="190">
        <v>9</v>
      </c>
    </row>
    <row r="15" spans="1:9" x14ac:dyDescent="0.2">
      <c r="A15" s="190" t="s">
        <v>11</v>
      </c>
      <c r="B15" s="190">
        <v>96.899100000000004</v>
      </c>
      <c r="C15" s="195">
        <f t="shared" si="0"/>
        <v>3.1008999999999958</v>
      </c>
      <c r="D15" s="190">
        <v>10</v>
      </c>
    </row>
    <row r="16" spans="1:9" x14ac:dyDescent="0.2">
      <c r="A16" s="190" t="s">
        <v>29</v>
      </c>
      <c r="B16" s="190">
        <v>96.813299999999998</v>
      </c>
      <c r="C16" s="195">
        <f t="shared" si="0"/>
        <v>3.1867000000000019</v>
      </c>
      <c r="D16" s="190">
        <v>11</v>
      </c>
    </row>
    <row r="17" spans="1:4" x14ac:dyDescent="0.2">
      <c r="A17" s="190" t="s">
        <v>4</v>
      </c>
      <c r="B17" s="190">
        <v>96.7333</v>
      </c>
      <c r="C17" s="195">
        <f t="shared" si="0"/>
        <v>3.2667000000000002</v>
      </c>
      <c r="D17" s="190">
        <v>12</v>
      </c>
    </row>
    <row r="18" spans="1:4" x14ac:dyDescent="0.2">
      <c r="A18" s="190" t="s">
        <v>7</v>
      </c>
      <c r="B18" s="190">
        <v>96.691299999999998</v>
      </c>
      <c r="C18" s="195">
        <f t="shared" si="0"/>
        <v>3.3087000000000018</v>
      </c>
      <c r="D18" s="190">
        <v>13</v>
      </c>
    </row>
    <row r="19" spans="1:4" x14ac:dyDescent="0.2">
      <c r="A19" s="190" t="s">
        <v>25</v>
      </c>
      <c r="B19" s="190">
        <v>96.653199999999998</v>
      </c>
      <c r="C19" s="195">
        <f t="shared" si="0"/>
        <v>3.3468000000000018</v>
      </c>
      <c r="D19" s="190">
        <v>14</v>
      </c>
    </row>
    <row r="20" spans="1:4" x14ac:dyDescent="0.2">
      <c r="A20" s="190" t="s">
        <v>32</v>
      </c>
      <c r="B20" s="190">
        <v>96.619699999999995</v>
      </c>
      <c r="C20" s="195">
        <f t="shared" si="0"/>
        <v>3.3803000000000054</v>
      </c>
      <c r="D20" s="190">
        <v>15</v>
      </c>
    </row>
    <row r="21" spans="1:4" x14ac:dyDescent="0.2">
      <c r="A21" s="190" t="s">
        <v>16</v>
      </c>
      <c r="B21" s="190">
        <v>96.554000000000002</v>
      </c>
      <c r="C21" s="195">
        <f t="shared" si="0"/>
        <v>3.445999999999998</v>
      </c>
      <c r="D21" s="190">
        <v>16</v>
      </c>
    </row>
    <row r="22" spans="1:4" x14ac:dyDescent="0.2">
      <c r="A22" s="190" t="s">
        <v>33</v>
      </c>
      <c r="B22" s="190">
        <v>96.248800000000003</v>
      </c>
      <c r="C22" s="195">
        <f t="shared" si="0"/>
        <v>3.7511999999999972</v>
      </c>
      <c r="D22" s="190">
        <v>17</v>
      </c>
    </row>
    <row r="23" spans="1:4" x14ac:dyDescent="0.2">
      <c r="A23" s="190" t="s">
        <v>12</v>
      </c>
      <c r="B23" s="190">
        <v>96.089100000000002</v>
      </c>
      <c r="C23" s="195">
        <f t="shared" si="0"/>
        <v>3.910899999999998</v>
      </c>
      <c r="D23" s="190">
        <v>18</v>
      </c>
    </row>
    <row r="24" spans="1:4" x14ac:dyDescent="0.2">
      <c r="A24" s="190" t="s">
        <v>22</v>
      </c>
      <c r="B24" s="190">
        <v>95.857600000000005</v>
      </c>
      <c r="C24" s="195">
        <f t="shared" si="0"/>
        <v>4.142399999999995</v>
      </c>
      <c r="D24" s="190">
        <v>19</v>
      </c>
    </row>
    <row r="25" spans="1:4" x14ac:dyDescent="0.2">
      <c r="A25" s="190" t="s">
        <v>1</v>
      </c>
      <c r="B25" s="190">
        <v>95.628799999999998</v>
      </c>
      <c r="C25" s="195">
        <f t="shared" si="0"/>
        <v>4.3712000000000018</v>
      </c>
    </row>
    <row r="26" spans="1:4" x14ac:dyDescent="0.2">
      <c r="A26" s="190" t="s">
        <v>27</v>
      </c>
      <c r="B26" s="190">
        <v>95.537300000000002</v>
      </c>
      <c r="C26" s="195">
        <f t="shared" si="0"/>
        <v>4.4626999999999981</v>
      </c>
      <c r="D26" s="190">
        <v>20</v>
      </c>
    </row>
    <row r="27" spans="1:4" x14ac:dyDescent="0.2">
      <c r="A27" s="190" t="s">
        <v>20</v>
      </c>
      <c r="B27" s="190">
        <v>95.434600000000003</v>
      </c>
      <c r="C27" s="195">
        <f t="shared" si="0"/>
        <v>4.5653999999999968</v>
      </c>
      <c r="D27" s="190">
        <v>21</v>
      </c>
    </row>
    <row r="28" spans="1:4" x14ac:dyDescent="0.2">
      <c r="A28" s="190" t="s">
        <v>5</v>
      </c>
      <c r="B28" s="190">
        <v>95.392499999999998</v>
      </c>
      <c r="C28" s="195">
        <f t="shared" si="0"/>
        <v>4.6075000000000017</v>
      </c>
      <c r="D28" s="190">
        <v>22</v>
      </c>
    </row>
    <row r="29" spans="1:4" x14ac:dyDescent="0.2">
      <c r="A29" s="190" t="s">
        <v>0</v>
      </c>
      <c r="B29" s="190">
        <v>95.262500000000003</v>
      </c>
      <c r="C29" s="195">
        <f t="shared" si="0"/>
        <v>4.7374999999999972</v>
      </c>
      <c r="D29" s="190">
        <v>23</v>
      </c>
    </row>
    <row r="30" spans="1:4" x14ac:dyDescent="0.2">
      <c r="A30" s="190" t="s">
        <v>14</v>
      </c>
      <c r="B30" s="190">
        <v>95.134200000000007</v>
      </c>
      <c r="C30" s="195">
        <f t="shared" si="0"/>
        <v>4.865799999999993</v>
      </c>
      <c r="D30" s="190">
        <v>24</v>
      </c>
    </row>
    <row r="31" spans="1:4" x14ac:dyDescent="0.2">
      <c r="A31" s="190" t="s">
        <v>3</v>
      </c>
      <c r="B31" s="190">
        <v>95.071700000000007</v>
      </c>
      <c r="C31" s="195">
        <f t="shared" si="0"/>
        <v>4.928299999999993</v>
      </c>
      <c r="D31" s="190">
        <v>25</v>
      </c>
    </row>
    <row r="32" spans="1:4" x14ac:dyDescent="0.2">
      <c r="A32" s="190" t="s">
        <v>9</v>
      </c>
      <c r="B32" s="190">
        <v>94.807599999999994</v>
      </c>
      <c r="C32" s="195">
        <f t="shared" si="0"/>
        <v>5.1924000000000063</v>
      </c>
      <c r="D32" s="190">
        <v>26</v>
      </c>
    </row>
    <row r="33" spans="1:4" x14ac:dyDescent="0.2">
      <c r="A33" s="190" t="s">
        <v>30</v>
      </c>
      <c r="B33" s="190">
        <v>94.567599999999999</v>
      </c>
      <c r="C33" s="195">
        <f t="shared" si="0"/>
        <v>5.4324000000000012</v>
      </c>
      <c r="D33" s="190">
        <v>27</v>
      </c>
    </row>
    <row r="34" spans="1:4" x14ac:dyDescent="0.2">
      <c r="A34" s="190" t="s">
        <v>23</v>
      </c>
      <c r="B34" s="190">
        <v>93.429199999999994</v>
      </c>
      <c r="C34" s="195">
        <f t="shared" si="0"/>
        <v>6.5708000000000055</v>
      </c>
      <c r="D34" s="190">
        <v>28</v>
      </c>
    </row>
    <row r="35" spans="1:4" x14ac:dyDescent="0.2">
      <c r="A35" s="190" t="s">
        <v>13</v>
      </c>
      <c r="B35" s="190">
        <v>93.366200000000006</v>
      </c>
      <c r="C35" s="195">
        <f t="shared" si="0"/>
        <v>6.6337999999999937</v>
      </c>
      <c r="D35" s="190">
        <v>29</v>
      </c>
    </row>
    <row r="36" spans="1:4" x14ac:dyDescent="0.2">
      <c r="A36" s="190" t="s">
        <v>10</v>
      </c>
      <c r="B36" s="190">
        <v>93.305899999999994</v>
      </c>
      <c r="C36" s="195">
        <f t="shared" si="0"/>
        <v>6.6941000000000059</v>
      </c>
      <c r="D36" s="190">
        <v>30</v>
      </c>
    </row>
    <row r="37" spans="1:4" x14ac:dyDescent="0.2">
      <c r="A37" s="190" t="s">
        <v>24</v>
      </c>
      <c r="B37" s="190">
        <v>91.115499999999997</v>
      </c>
      <c r="C37" s="195">
        <f t="shared" si="0"/>
        <v>8.8845000000000027</v>
      </c>
      <c r="D37" s="190">
        <v>31</v>
      </c>
    </row>
    <row r="38" spans="1:4" x14ac:dyDescent="0.2">
      <c r="A38" s="190" t="s">
        <v>28</v>
      </c>
      <c r="B38" s="190">
        <v>90.027699999999996</v>
      </c>
      <c r="C38" s="195">
        <f t="shared" si="0"/>
        <v>9.9723000000000042</v>
      </c>
      <c r="D38" s="190">
        <v>32</v>
      </c>
    </row>
  </sheetData>
  <autoFilter ref="A5:D5" xr:uid="{82F11FBE-4779-4018-9A9F-ED8559387CFA}">
    <sortState ref="A6:D38">
      <sortCondition ref="C5"/>
    </sortState>
  </autoFilter>
  <mergeCells count="1">
    <mergeCell ref="H1:I1"/>
  </mergeCells>
  <hyperlinks>
    <hyperlink ref="H1:I1" location="Index!A1" display="Regresar al Índice" xr:uid="{A3E134D8-A8E1-432B-98A9-A3ADB77714F4}"/>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FAE2-F3EA-4CD1-A62A-46FE2E1422A9}">
  <sheetPr codeName="Hoja88"/>
  <dimension ref="A1:I38"/>
  <sheetViews>
    <sheetView workbookViewId="0">
      <selection activeCell="B3" sqref="B3"/>
    </sheetView>
  </sheetViews>
  <sheetFormatPr baseColWidth="10" defaultRowHeight="12.75" x14ac:dyDescent="0.2"/>
  <cols>
    <col min="1" max="1" width="41.7109375" style="190" customWidth="1"/>
    <col min="2" max="16384" width="11.42578125" style="190"/>
  </cols>
  <sheetData>
    <row r="1" spans="1:9" ht="15" x14ac:dyDescent="0.25">
      <c r="A1" s="12" t="s">
        <v>960</v>
      </c>
      <c r="H1" s="525" t="s">
        <v>39</v>
      </c>
      <c r="I1" s="525"/>
    </row>
    <row r="5" spans="1:9" x14ac:dyDescent="0.2">
      <c r="A5" s="190" t="s">
        <v>1230</v>
      </c>
      <c r="B5" s="190" t="s">
        <v>1234</v>
      </c>
    </row>
    <row r="6" spans="1:9" x14ac:dyDescent="0.2">
      <c r="A6" s="190" t="s">
        <v>19</v>
      </c>
      <c r="B6" s="195">
        <v>-3.7605999999999966</v>
      </c>
    </row>
    <row r="7" spans="1:9" x14ac:dyDescent="0.2">
      <c r="A7" s="190" t="s">
        <v>9</v>
      </c>
      <c r="B7" s="195">
        <v>-3.0055999999999869</v>
      </c>
    </row>
    <row r="8" spans="1:9" x14ac:dyDescent="0.2">
      <c r="A8" s="190" t="s">
        <v>17</v>
      </c>
      <c r="B8" s="195">
        <v>-1.8633999999999986</v>
      </c>
    </row>
    <row r="9" spans="1:9" x14ac:dyDescent="0.2">
      <c r="A9" s="190" t="s">
        <v>31</v>
      </c>
      <c r="B9" s="195">
        <v>-1.6581999999999937</v>
      </c>
    </row>
    <row r="10" spans="1:9" x14ac:dyDescent="0.2">
      <c r="A10" s="190" t="s">
        <v>5</v>
      </c>
      <c r="B10" s="195">
        <v>-1.6052999999999997</v>
      </c>
    </row>
    <row r="11" spans="1:9" x14ac:dyDescent="0.2">
      <c r="A11" s="190" t="s">
        <v>14</v>
      </c>
      <c r="B11" s="195">
        <v>-1.5931000000000068</v>
      </c>
    </row>
    <row r="12" spans="1:9" x14ac:dyDescent="0.2">
      <c r="A12" s="190" t="s">
        <v>11</v>
      </c>
      <c r="B12" s="195">
        <v>-1.1670000000000016</v>
      </c>
    </row>
    <row r="13" spans="1:9" x14ac:dyDescent="0.2">
      <c r="A13" s="190" t="s">
        <v>23</v>
      </c>
      <c r="B13" s="195">
        <v>-1.0703999999999922</v>
      </c>
    </row>
    <row r="14" spans="1:9" x14ac:dyDescent="0.2">
      <c r="A14" s="190" t="s">
        <v>6</v>
      </c>
      <c r="B14" s="195">
        <v>-1.0698000000000008</v>
      </c>
    </row>
    <row r="15" spans="1:9" x14ac:dyDescent="0.2">
      <c r="A15" s="190" t="s">
        <v>12</v>
      </c>
      <c r="B15" s="195">
        <v>-1.0080999999999989</v>
      </c>
    </row>
    <row r="16" spans="1:9" x14ac:dyDescent="0.2">
      <c r="A16" s="190" t="s">
        <v>22</v>
      </c>
      <c r="B16" s="195">
        <v>-0.74810000000000798</v>
      </c>
    </row>
    <row r="17" spans="1:2" x14ac:dyDescent="0.2">
      <c r="A17" s="190" t="s">
        <v>8</v>
      </c>
      <c r="B17" s="195">
        <v>-0.54910000000000991</v>
      </c>
    </row>
    <row r="18" spans="1:2" x14ac:dyDescent="0.2">
      <c r="A18" s="190" t="s">
        <v>15</v>
      </c>
      <c r="B18" s="195">
        <v>-0.53820000000000334</v>
      </c>
    </row>
    <row r="19" spans="1:2" x14ac:dyDescent="0.2">
      <c r="A19" s="190" t="s">
        <v>1</v>
      </c>
      <c r="B19" s="195">
        <v>-0.32649999999999579</v>
      </c>
    </row>
    <row r="20" spans="1:2" x14ac:dyDescent="0.2">
      <c r="A20" s="190" t="s">
        <v>27</v>
      </c>
      <c r="B20" s="195">
        <v>-0.31050000000000466</v>
      </c>
    </row>
    <row r="21" spans="1:2" x14ac:dyDescent="0.2">
      <c r="A21" s="190" t="s">
        <v>33</v>
      </c>
      <c r="B21" s="195">
        <v>-0.26180000000000803</v>
      </c>
    </row>
    <row r="22" spans="1:2" x14ac:dyDescent="0.2">
      <c r="A22" s="190" t="s">
        <v>18</v>
      </c>
      <c r="B22" s="195">
        <v>-0.20180000000000575</v>
      </c>
    </row>
    <row r="23" spans="1:2" x14ac:dyDescent="0.2">
      <c r="A23" s="190" t="s">
        <v>20</v>
      </c>
      <c r="B23" s="195">
        <v>-0.14090000000000202</v>
      </c>
    </row>
    <row r="24" spans="1:2" x14ac:dyDescent="0.2">
      <c r="A24" s="190" t="s">
        <v>24</v>
      </c>
      <c r="B24" s="195">
        <v>-4.5699999999996521E-2</v>
      </c>
    </row>
    <row r="25" spans="1:2" x14ac:dyDescent="0.2">
      <c r="A25" s="190" t="s">
        <v>29</v>
      </c>
      <c r="B25" s="195">
        <v>5.4000000000087311E-3</v>
      </c>
    </row>
    <row r="26" spans="1:2" x14ac:dyDescent="0.2">
      <c r="A26" s="190" t="s">
        <v>25</v>
      </c>
      <c r="B26" s="195">
        <v>0.13360000000000127</v>
      </c>
    </row>
    <row r="27" spans="1:2" x14ac:dyDescent="0.2">
      <c r="A27" s="190" t="s">
        <v>3</v>
      </c>
      <c r="B27" s="195">
        <v>0.14419999999999789</v>
      </c>
    </row>
    <row r="28" spans="1:2" x14ac:dyDescent="0.2">
      <c r="A28" s="190" t="s">
        <v>7</v>
      </c>
      <c r="B28" s="195">
        <v>0.16370000000000573</v>
      </c>
    </row>
    <row r="29" spans="1:2" x14ac:dyDescent="0.2">
      <c r="A29" s="190" t="s">
        <v>10</v>
      </c>
      <c r="B29" s="195">
        <v>0.30200000000000671</v>
      </c>
    </row>
    <row r="30" spans="1:2" x14ac:dyDescent="0.2">
      <c r="A30" s="190" t="s">
        <v>26</v>
      </c>
      <c r="B30" s="195">
        <v>0.34890000000000043</v>
      </c>
    </row>
    <row r="31" spans="1:2" x14ac:dyDescent="0.2">
      <c r="A31" s="190" t="s">
        <v>30</v>
      </c>
      <c r="B31" s="195">
        <v>0.45029999999999859</v>
      </c>
    </row>
    <row r="32" spans="1:2" x14ac:dyDescent="0.2">
      <c r="A32" s="190" t="s">
        <v>4</v>
      </c>
      <c r="B32" s="195">
        <v>0.46829999999999927</v>
      </c>
    </row>
    <row r="33" spans="1:2" x14ac:dyDescent="0.2">
      <c r="A33" s="190" t="s">
        <v>32</v>
      </c>
      <c r="B33" s="195">
        <v>0.56470000000000198</v>
      </c>
    </row>
    <row r="34" spans="1:2" x14ac:dyDescent="0.2">
      <c r="A34" s="190" t="s">
        <v>13</v>
      </c>
      <c r="B34" s="195">
        <v>0.83039999999999736</v>
      </c>
    </row>
    <row r="35" spans="1:2" x14ac:dyDescent="0.2">
      <c r="A35" s="190" t="s">
        <v>21</v>
      </c>
      <c r="B35" s="195">
        <v>0.90429999999999211</v>
      </c>
    </row>
    <row r="36" spans="1:2" x14ac:dyDescent="0.2">
      <c r="A36" s="190" t="s">
        <v>0</v>
      </c>
      <c r="B36" s="195">
        <v>0.92579999999999529</v>
      </c>
    </row>
    <row r="37" spans="1:2" x14ac:dyDescent="0.2">
      <c r="A37" s="190" t="s">
        <v>16</v>
      </c>
      <c r="B37" s="195">
        <v>1.2672000000000025</v>
      </c>
    </row>
    <row r="38" spans="1:2" x14ac:dyDescent="0.2">
      <c r="A38" s="190" t="s">
        <v>28</v>
      </c>
      <c r="B38" s="195">
        <v>2.2516999999999996</v>
      </c>
    </row>
  </sheetData>
  <autoFilter ref="A5:B5" xr:uid="{22348C40-8381-4EBC-B1B2-AD486E1EE39E}">
    <sortState ref="A6:B38">
      <sortCondition ref="B5"/>
    </sortState>
  </autoFilter>
  <mergeCells count="1">
    <mergeCell ref="H1:I1"/>
  </mergeCells>
  <hyperlinks>
    <hyperlink ref="H1:I1" location="Index!A1" display="Regresar al Índice" xr:uid="{84A09CCD-3D49-4989-A5DF-773AAE7DA560}"/>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59CE3-8611-4C12-8307-F6BE4EAA01AE}">
  <sheetPr codeName="Hoja89"/>
  <dimension ref="A1:I29"/>
  <sheetViews>
    <sheetView workbookViewId="0">
      <selection activeCell="B3" sqref="B3"/>
    </sheetView>
  </sheetViews>
  <sheetFormatPr baseColWidth="10" defaultColWidth="9.140625" defaultRowHeight="12.75" x14ac:dyDescent="0.2"/>
  <cols>
    <col min="1" max="1" width="60.7109375" style="11" customWidth="1"/>
    <col min="2" max="2" width="11.28515625" style="11" bestFit="1" customWidth="1"/>
    <col min="3" max="3" width="7.7109375" style="11" customWidth="1"/>
    <col min="4" max="5" width="11.7109375" style="11" customWidth="1"/>
    <col min="6" max="6" width="6.7109375" style="11" customWidth="1"/>
    <col min="7" max="8" width="3.7109375" style="11" customWidth="1"/>
    <col min="9" max="16384" width="9.140625" style="11"/>
  </cols>
  <sheetData>
    <row r="1" spans="1:9" ht="15" x14ac:dyDescent="0.25">
      <c r="A1" s="12" t="s">
        <v>961</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647</v>
      </c>
      <c r="B6" s="11" t="s">
        <v>648</v>
      </c>
      <c r="C6" s="11" t="s">
        <v>0</v>
      </c>
      <c r="D6" s="11" t="s">
        <v>649</v>
      </c>
      <c r="E6" s="11" t="s">
        <v>650</v>
      </c>
      <c r="F6" s="11" t="s">
        <v>194</v>
      </c>
    </row>
    <row r="7" spans="1:9" x14ac:dyDescent="0.2">
      <c r="A7" s="11">
        <v>2000</v>
      </c>
      <c r="B7" s="285">
        <v>36831</v>
      </c>
      <c r="C7" s="11">
        <v>1054346</v>
      </c>
      <c r="D7" s="11">
        <v>7.7410018857879698E-3</v>
      </c>
      <c r="F7" s="280">
        <v>8099</v>
      </c>
    </row>
    <row r="8" spans="1:9" x14ac:dyDescent="0.2">
      <c r="A8" s="11">
        <v>2001</v>
      </c>
      <c r="B8" s="285">
        <v>37196</v>
      </c>
      <c r="C8" s="11">
        <v>1028481</v>
      </c>
      <c r="D8" s="11">
        <v>5.1298239304478103E-3</v>
      </c>
      <c r="E8" s="11">
        <v>-2.4531795065377102E-2</v>
      </c>
      <c r="F8" s="280">
        <v>5249</v>
      </c>
    </row>
    <row r="9" spans="1:9" x14ac:dyDescent="0.2">
      <c r="A9" s="11">
        <v>2002</v>
      </c>
      <c r="B9" s="285">
        <v>37561</v>
      </c>
      <c r="C9" s="11">
        <v>1046838</v>
      </c>
      <c r="D9" s="11">
        <v>7.7629975336310801E-3</v>
      </c>
      <c r="E9" s="11">
        <v>1.7848652527368E-2</v>
      </c>
      <c r="F9" s="280">
        <v>8064</v>
      </c>
    </row>
    <row r="10" spans="1:9" x14ac:dyDescent="0.2">
      <c r="A10" s="11">
        <v>2003</v>
      </c>
      <c r="B10" s="285">
        <v>37926</v>
      </c>
      <c r="C10" s="11">
        <v>1047273</v>
      </c>
      <c r="D10" s="11">
        <v>2.39862093653409E-3</v>
      </c>
      <c r="E10" s="11">
        <v>4.1553707450425699E-4</v>
      </c>
      <c r="F10" s="280">
        <v>2506</v>
      </c>
    </row>
    <row r="11" spans="1:9" x14ac:dyDescent="0.2">
      <c r="A11" s="11">
        <v>2004</v>
      </c>
      <c r="B11" s="285">
        <v>38292</v>
      </c>
      <c r="C11" s="11">
        <v>1075523</v>
      </c>
      <c r="D11" s="11">
        <v>1.0681704562113E-2</v>
      </c>
      <c r="E11" s="11">
        <v>2.6974819364196299E-2</v>
      </c>
      <c r="F11" s="280">
        <v>11367</v>
      </c>
    </row>
    <row r="12" spans="1:9" x14ac:dyDescent="0.2">
      <c r="A12" s="11">
        <v>2005</v>
      </c>
      <c r="B12" s="285">
        <v>38657</v>
      </c>
      <c r="C12" s="11">
        <v>1113239</v>
      </c>
      <c r="D12" s="11">
        <v>1.26522518261123E-2</v>
      </c>
      <c r="E12" s="11">
        <v>3.5067590372311899E-2</v>
      </c>
      <c r="F12" s="280">
        <v>13909</v>
      </c>
    </row>
    <row r="13" spans="1:9" x14ac:dyDescent="0.2">
      <c r="A13" s="11">
        <v>2006</v>
      </c>
      <c r="B13" s="285">
        <v>39022</v>
      </c>
      <c r="C13" s="11">
        <v>1168371</v>
      </c>
      <c r="D13" s="11">
        <v>9.1834169877666998E-3</v>
      </c>
      <c r="E13" s="11">
        <v>4.9523956670580099E-2</v>
      </c>
      <c r="F13" s="280">
        <v>10632</v>
      </c>
    </row>
    <row r="14" spans="1:9" x14ac:dyDescent="0.2">
      <c r="A14" s="11">
        <v>2007</v>
      </c>
      <c r="B14" s="285">
        <v>39387</v>
      </c>
      <c r="C14" s="11">
        <v>1219614</v>
      </c>
      <c r="D14" s="11">
        <v>7.8779850274486307E-3</v>
      </c>
      <c r="E14" s="11">
        <v>4.38585004249505E-2</v>
      </c>
      <c r="F14" s="280">
        <v>9533</v>
      </c>
    </row>
    <row r="15" spans="1:9" x14ac:dyDescent="0.2">
      <c r="A15" s="11">
        <v>2008</v>
      </c>
      <c r="B15" s="285">
        <v>39753</v>
      </c>
      <c r="C15" s="11">
        <v>1225338</v>
      </c>
      <c r="D15" s="11">
        <v>-2.1921288567868799E-3</v>
      </c>
      <c r="E15" s="11">
        <v>4.6932882043007104E-3</v>
      </c>
      <c r="F15" s="280">
        <v>-2692</v>
      </c>
    </row>
    <row r="16" spans="1:9" x14ac:dyDescent="0.2">
      <c r="A16" s="11">
        <v>2009</v>
      </c>
      <c r="B16" s="285">
        <v>40118</v>
      </c>
      <c r="C16" s="11">
        <v>1221907</v>
      </c>
      <c r="D16" s="11">
        <v>9.2866393978841E-3</v>
      </c>
      <c r="E16" s="11">
        <v>-2.8000437430325499E-3</v>
      </c>
      <c r="F16" s="280">
        <v>11243</v>
      </c>
    </row>
    <row r="17" spans="1:6" x14ac:dyDescent="0.2">
      <c r="A17" s="11">
        <v>2010</v>
      </c>
      <c r="B17" s="285">
        <v>40483</v>
      </c>
      <c r="C17" s="11">
        <v>1277314</v>
      </c>
      <c r="D17" s="11">
        <v>7.3184157522589999E-3</v>
      </c>
      <c r="E17" s="11">
        <v>4.53446948090157E-2</v>
      </c>
      <c r="F17" s="280">
        <v>9280</v>
      </c>
    </row>
    <row r="18" spans="1:6" x14ac:dyDescent="0.2">
      <c r="A18" s="11">
        <v>2011</v>
      </c>
      <c r="B18" s="285">
        <v>40848</v>
      </c>
      <c r="C18" s="11">
        <v>1325584</v>
      </c>
      <c r="D18" s="11">
        <v>5.8495684340320597E-3</v>
      </c>
      <c r="E18" s="11">
        <v>3.7790237952453301E-2</v>
      </c>
      <c r="F18" s="280">
        <v>7709</v>
      </c>
    </row>
    <row r="19" spans="1:6" x14ac:dyDescent="0.2">
      <c r="A19" s="11">
        <v>2012</v>
      </c>
      <c r="B19" s="285">
        <v>41214</v>
      </c>
      <c r="C19" s="11">
        <v>1358570</v>
      </c>
      <c r="D19" s="11">
        <v>6.6061375730372997E-3</v>
      </c>
      <c r="E19" s="11">
        <v>2.4884126543470698E-2</v>
      </c>
      <c r="F19" s="280">
        <v>8916</v>
      </c>
    </row>
    <row r="20" spans="1:6" x14ac:dyDescent="0.2">
      <c r="A20" s="11">
        <v>2013</v>
      </c>
      <c r="B20" s="285">
        <v>41579</v>
      </c>
      <c r="C20" s="11">
        <v>1410118</v>
      </c>
      <c r="D20" s="11">
        <v>4.70246908126581E-3</v>
      </c>
      <c r="E20" s="11">
        <v>3.7942836953561501E-2</v>
      </c>
      <c r="F20" s="280">
        <v>6600</v>
      </c>
    </row>
    <row r="21" spans="1:6" x14ac:dyDescent="0.2">
      <c r="A21" s="11">
        <v>2014</v>
      </c>
      <c r="B21" s="285">
        <v>41944</v>
      </c>
      <c r="C21" s="11">
        <v>1477172</v>
      </c>
      <c r="D21" s="11">
        <v>9.6524383992344608E-3</v>
      </c>
      <c r="E21" s="11">
        <v>4.7552048835629399E-2</v>
      </c>
      <c r="F21" s="280">
        <v>14122</v>
      </c>
    </row>
    <row r="22" spans="1:6" x14ac:dyDescent="0.2">
      <c r="A22" s="11">
        <v>2015</v>
      </c>
      <c r="B22" s="285">
        <v>42309</v>
      </c>
      <c r="C22" s="11">
        <v>1548821</v>
      </c>
      <c r="D22" s="11">
        <v>1.20056427958628E-2</v>
      </c>
      <c r="E22" s="11">
        <v>4.8504168776554203E-2</v>
      </c>
      <c r="F22" s="280">
        <v>18374</v>
      </c>
    </row>
    <row r="23" spans="1:6" x14ac:dyDescent="0.2">
      <c r="A23" s="11">
        <v>2016</v>
      </c>
      <c r="B23" s="285">
        <v>42675</v>
      </c>
      <c r="C23" s="11">
        <v>1643345</v>
      </c>
      <c r="D23" s="11">
        <v>9.8028010460908793E-3</v>
      </c>
      <c r="E23" s="11">
        <v>6.1029647712679498E-2</v>
      </c>
      <c r="F23" s="280">
        <v>15953</v>
      </c>
    </row>
    <row r="24" spans="1:6" x14ac:dyDescent="0.2">
      <c r="A24" s="11">
        <v>2017</v>
      </c>
      <c r="B24" s="285">
        <v>43040</v>
      </c>
      <c r="C24" s="11">
        <v>1740013</v>
      </c>
      <c r="D24" s="11">
        <v>6.9368169228936098E-3</v>
      </c>
      <c r="E24" s="11">
        <v>5.8823923156732197E-2</v>
      </c>
      <c r="F24" s="280">
        <v>11987</v>
      </c>
    </row>
    <row r="25" spans="1:6" x14ac:dyDescent="0.2">
      <c r="A25" s="11">
        <v>2018</v>
      </c>
      <c r="B25" s="285">
        <v>43405</v>
      </c>
      <c r="C25" s="11">
        <v>1792036</v>
      </c>
      <c r="D25" s="11">
        <v>5.11408825307735E-3</v>
      </c>
      <c r="E25" s="11">
        <v>2.9898052485814799E-2</v>
      </c>
      <c r="F25" s="280">
        <v>9118</v>
      </c>
    </row>
    <row r="26" spans="1:6" x14ac:dyDescent="0.2">
      <c r="A26" s="11">
        <v>2019</v>
      </c>
      <c r="B26" s="285">
        <v>43770</v>
      </c>
      <c r="C26" s="11">
        <v>1840150</v>
      </c>
      <c r="D26" s="11">
        <v>6.2662308722467603E-3</v>
      </c>
      <c r="E26" s="11">
        <v>2.6848790984109701E-2</v>
      </c>
      <c r="F26" s="280">
        <v>11459</v>
      </c>
    </row>
    <row r="27" spans="1:6" x14ac:dyDescent="0.2">
      <c r="A27" s="11">
        <v>2020</v>
      </c>
      <c r="B27" s="285">
        <v>44136</v>
      </c>
      <c r="C27" s="11">
        <v>1805269</v>
      </c>
      <c r="D27" s="11">
        <v>9.4697075602208098E-3</v>
      </c>
      <c r="E27" s="11">
        <v>-1.8955519930440399E-2</v>
      </c>
      <c r="F27" s="280">
        <v>16935</v>
      </c>
    </row>
    <row r="29" spans="1:6" x14ac:dyDescent="0.2">
      <c r="D29" s="11">
        <f>C27/C26-1</f>
        <v>-1.8955519930440423E-2</v>
      </c>
    </row>
  </sheetData>
  <mergeCells count="1">
    <mergeCell ref="H1:I1"/>
  </mergeCells>
  <hyperlinks>
    <hyperlink ref="H1:I1" location="Index!A1" display="Regresar al Índice" xr:uid="{2623495E-438B-4513-9FD1-D1CC06E9D43B}"/>
  </hyperlink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C327-1362-4631-970E-69AFF1594AB0}">
  <sheetPr codeName="Hoja90"/>
  <dimension ref="A1:I257"/>
  <sheetViews>
    <sheetView topLeftCell="B234" workbookViewId="0">
      <selection activeCell="B3" sqref="B3"/>
    </sheetView>
  </sheetViews>
  <sheetFormatPr baseColWidth="10" defaultColWidth="9.140625" defaultRowHeight="12.75" x14ac:dyDescent="0.2"/>
  <cols>
    <col min="1" max="1" width="60.7109375" style="11" customWidth="1"/>
    <col min="2" max="2" width="7.7109375" style="11" customWidth="1"/>
    <col min="3" max="4" width="11.7109375" style="11" customWidth="1"/>
    <col min="5" max="5" width="6.7109375" style="11" customWidth="1"/>
    <col min="6" max="7" width="4.7109375" style="11" customWidth="1"/>
    <col min="8" max="8" width="10.7109375" style="11" customWidth="1"/>
    <col min="9" max="16384" width="9.140625" style="11"/>
  </cols>
  <sheetData>
    <row r="1" spans="1:9" ht="15" x14ac:dyDescent="0.25">
      <c r="A1" s="12" t="s">
        <v>962</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648</v>
      </c>
      <c r="B6" s="11" t="s">
        <v>0</v>
      </c>
      <c r="C6" s="11" t="s">
        <v>649</v>
      </c>
      <c r="D6" s="11" t="s">
        <v>650</v>
      </c>
      <c r="E6" s="287" t="s">
        <v>194</v>
      </c>
      <c r="F6" s="11" t="s">
        <v>647</v>
      </c>
      <c r="G6" s="11" t="s">
        <v>658</v>
      </c>
      <c r="H6" s="11" t="s">
        <v>655</v>
      </c>
    </row>
    <row r="7" spans="1:9" x14ac:dyDescent="0.2">
      <c r="A7" s="285">
        <v>36526</v>
      </c>
      <c r="B7" s="11">
        <v>986809</v>
      </c>
      <c r="E7" s="280">
        <v>688</v>
      </c>
      <c r="F7" s="11">
        <v>2000</v>
      </c>
      <c r="G7" s="11">
        <v>1</v>
      </c>
      <c r="H7" s="11">
        <v>688</v>
      </c>
    </row>
    <row r="8" spans="1:9" x14ac:dyDescent="0.2">
      <c r="A8" s="285">
        <v>36557</v>
      </c>
      <c r="B8" s="11">
        <v>995832</v>
      </c>
      <c r="C8" s="11">
        <v>9.1436134044176106E-3</v>
      </c>
      <c r="E8" s="280">
        <v>9023</v>
      </c>
      <c r="F8" s="11">
        <v>2000</v>
      </c>
      <c r="G8" s="11">
        <v>2</v>
      </c>
      <c r="H8" s="11">
        <v>9711</v>
      </c>
    </row>
    <row r="9" spans="1:9" x14ac:dyDescent="0.2">
      <c r="A9" s="285">
        <v>36586</v>
      </c>
      <c r="B9" s="11">
        <v>1001069</v>
      </c>
      <c r="C9" s="11">
        <v>5.2589191751220002E-3</v>
      </c>
      <c r="E9" s="280">
        <v>5237</v>
      </c>
      <c r="F9" s="11">
        <v>2000</v>
      </c>
      <c r="G9" s="11">
        <v>3</v>
      </c>
      <c r="H9" s="11">
        <v>14948</v>
      </c>
    </row>
    <row r="10" spans="1:9" x14ac:dyDescent="0.2">
      <c r="A10" s="285">
        <v>36617</v>
      </c>
      <c r="B10" s="11">
        <v>999403</v>
      </c>
      <c r="C10" s="11">
        <v>-1.6642209478068301E-3</v>
      </c>
      <c r="E10" s="280">
        <v>-1666</v>
      </c>
      <c r="F10" s="11">
        <v>2000</v>
      </c>
      <c r="G10" s="11">
        <v>4</v>
      </c>
      <c r="H10" s="11">
        <v>13282</v>
      </c>
    </row>
    <row r="11" spans="1:9" x14ac:dyDescent="0.2">
      <c r="A11" s="285">
        <v>36647</v>
      </c>
      <c r="B11" s="11">
        <v>1002441</v>
      </c>
      <c r="C11" s="11">
        <v>3.0398147694172799E-3</v>
      </c>
      <c r="E11" s="280">
        <v>3038</v>
      </c>
      <c r="F11" s="11">
        <v>2000</v>
      </c>
      <c r="G11" s="11">
        <v>5</v>
      </c>
      <c r="H11" s="11">
        <v>16320</v>
      </c>
    </row>
    <row r="12" spans="1:9" x14ac:dyDescent="0.2">
      <c r="A12" s="285">
        <v>36678</v>
      </c>
      <c r="B12" s="11">
        <v>1006280</v>
      </c>
      <c r="C12" s="11">
        <v>3.8296518199076898E-3</v>
      </c>
      <c r="E12" s="280">
        <v>3839</v>
      </c>
      <c r="F12" s="11">
        <v>2000</v>
      </c>
      <c r="G12" s="11">
        <v>6</v>
      </c>
      <c r="H12" s="11">
        <v>20159</v>
      </c>
    </row>
    <row r="13" spans="1:9" x14ac:dyDescent="0.2">
      <c r="A13" s="285">
        <v>36708</v>
      </c>
      <c r="B13" s="11">
        <v>1019506</v>
      </c>
      <c r="C13" s="11">
        <v>1.3143459076996499E-2</v>
      </c>
      <c r="E13" s="280">
        <v>13226</v>
      </c>
      <c r="F13" s="11">
        <v>2000</v>
      </c>
      <c r="G13" s="11">
        <v>7</v>
      </c>
      <c r="H13" s="11">
        <v>33385</v>
      </c>
    </row>
    <row r="14" spans="1:9" x14ac:dyDescent="0.2">
      <c r="A14" s="285">
        <v>36739</v>
      </c>
      <c r="B14" s="11">
        <v>1028391</v>
      </c>
      <c r="C14" s="11">
        <v>8.7150051103182004E-3</v>
      </c>
      <c r="E14" s="280">
        <v>8885</v>
      </c>
      <c r="F14" s="11">
        <v>2000</v>
      </c>
      <c r="G14" s="11">
        <v>8</v>
      </c>
      <c r="H14" s="11">
        <v>42270</v>
      </c>
    </row>
    <row r="15" spans="1:9" x14ac:dyDescent="0.2">
      <c r="A15" s="285">
        <v>36770</v>
      </c>
      <c r="B15" s="11">
        <v>1035137</v>
      </c>
      <c r="C15" s="11">
        <v>6.5597618026607104E-3</v>
      </c>
      <c r="E15" s="280">
        <v>6746</v>
      </c>
      <c r="F15" s="11">
        <v>2000</v>
      </c>
      <c r="G15" s="11">
        <v>9</v>
      </c>
      <c r="H15" s="11">
        <v>49016</v>
      </c>
    </row>
    <row r="16" spans="1:9" x14ac:dyDescent="0.2">
      <c r="A16" s="285">
        <v>36800</v>
      </c>
      <c r="B16" s="11">
        <v>1046247</v>
      </c>
      <c r="C16" s="11">
        <v>1.0732878836327901E-2</v>
      </c>
      <c r="E16" s="280">
        <v>11110</v>
      </c>
      <c r="F16" s="11">
        <v>2000</v>
      </c>
      <c r="G16" s="11">
        <v>10</v>
      </c>
      <c r="H16" s="11">
        <v>60126</v>
      </c>
    </row>
    <row r="17" spans="1:9" x14ac:dyDescent="0.2">
      <c r="A17" s="285">
        <v>36831</v>
      </c>
      <c r="B17" s="11">
        <v>1054346</v>
      </c>
      <c r="C17" s="11">
        <v>7.7410018857879698E-3</v>
      </c>
      <c r="E17" s="280">
        <v>8099</v>
      </c>
      <c r="F17" s="11">
        <v>2000</v>
      </c>
      <c r="G17" s="11">
        <v>11</v>
      </c>
      <c r="H17" s="11">
        <v>68225</v>
      </c>
    </row>
    <row r="18" spans="1:9" x14ac:dyDescent="0.2">
      <c r="A18" s="285">
        <v>36861</v>
      </c>
      <c r="B18" s="11">
        <v>1034215</v>
      </c>
      <c r="C18" s="11">
        <v>-1.9093352656528301E-2</v>
      </c>
      <c r="E18" s="280">
        <v>-20131</v>
      </c>
      <c r="F18" s="11">
        <v>2000</v>
      </c>
      <c r="G18" s="11">
        <v>12</v>
      </c>
      <c r="H18" s="11">
        <v>48094</v>
      </c>
    </row>
    <row r="19" spans="1:9" x14ac:dyDescent="0.2">
      <c r="A19" s="285">
        <v>36892</v>
      </c>
      <c r="B19" s="11">
        <v>1034052</v>
      </c>
      <c r="C19" s="11">
        <v>-1.57607460731124E-4</v>
      </c>
      <c r="D19" s="11">
        <v>4.7874512696985901E-2</v>
      </c>
      <c r="E19" s="280">
        <v>-163</v>
      </c>
      <c r="F19" s="11">
        <v>2001</v>
      </c>
      <c r="G19" s="11">
        <v>1</v>
      </c>
      <c r="H19" s="11">
        <v>-163</v>
      </c>
      <c r="I19" s="284"/>
    </row>
    <row r="20" spans="1:9" x14ac:dyDescent="0.2">
      <c r="A20" s="285">
        <v>36923</v>
      </c>
      <c r="B20" s="11">
        <v>1033583</v>
      </c>
      <c r="C20" s="11">
        <v>-4.53555527188176E-4</v>
      </c>
      <c r="D20" s="11">
        <v>3.7909004731721901E-2</v>
      </c>
      <c r="E20" s="280">
        <v>-469</v>
      </c>
      <c r="F20" s="11">
        <v>2001</v>
      </c>
      <c r="G20" s="11">
        <v>2</v>
      </c>
      <c r="H20" s="11">
        <v>-632</v>
      </c>
    </row>
    <row r="21" spans="1:9" x14ac:dyDescent="0.2">
      <c r="A21" s="285">
        <v>36951</v>
      </c>
      <c r="B21" s="11">
        <v>1026253</v>
      </c>
      <c r="C21" s="11">
        <v>-7.0918349082753603E-3</v>
      </c>
      <c r="D21" s="11">
        <v>2.5157107052560902E-2</v>
      </c>
      <c r="E21" s="280">
        <v>-7330</v>
      </c>
      <c r="F21" s="11">
        <v>2001</v>
      </c>
      <c r="G21" s="11">
        <v>3</v>
      </c>
      <c r="H21" s="11">
        <v>-7962</v>
      </c>
    </row>
    <row r="22" spans="1:9" x14ac:dyDescent="0.2">
      <c r="A22" s="285">
        <v>36982</v>
      </c>
      <c r="B22" s="11">
        <v>1021573</v>
      </c>
      <c r="C22" s="11">
        <v>-4.5602789955303501E-3</v>
      </c>
      <c r="D22" s="11">
        <v>2.21832433963076E-2</v>
      </c>
      <c r="E22" s="280">
        <v>-4680</v>
      </c>
      <c r="F22" s="11">
        <v>2001</v>
      </c>
      <c r="G22" s="11">
        <v>4</v>
      </c>
      <c r="H22" s="11">
        <v>-12642</v>
      </c>
    </row>
    <row r="23" spans="1:9" x14ac:dyDescent="0.2">
      <c r="A23" s="285">
        <v>37012</v>
      </c>
      <c r="B23" s="11">
        <v>1017168</v>
      </c>
      <c r="C23" s="11">
        <v>-4.3119777049707196E-3</v>
      </c>
      <c r="D23" s="11">
        <v>1.46911389298723E-2</v>
      </c>
      <c r="E23" s="280">
        <v>-4405</v>
      </c>
      <c r="F23" s="11">
        <v>2001</v>
      </c>
      <c r="G23" s="11">
        <v>5</v>
      </c>
      <c r="H23" s="11">
        <v>-17047</v>
      </c>
    </row>
    <row r="24" spans="1:9" x14ac:dyDescent="0.2">
      <c r="A24" s="285">
        <v>37043</v>
      </c>
      <c r="B24" s="11">
        <v>1012668</v>
      </c>
      <c r="C24" s="11">
        <v>-4.42404794488227E-3</v>
      </c>
      <c r="D24" s="11">
        <v>6.3481337202369002E-3</v>
      </c>
      <c r="E24" s="280">
        <v>-4500</v>
      </c>
      <c r="F24" s="11">
        <v>2001</v>
      </c>
      <c r="G24" s="11">
        <v>6</v>
      </c>
      <c r="H24" s="11">
        <v>-21547</v>
      </c>
    </row>
    <row r="25" spans="1:9" x14ac:dyDescent="0.2">
      <c r="A25" s="285">
        <v>37073</v>
      </c>
      <c r="B25" s="11">
        <v>1015524</v>
      </c>
      <c r="C25" s="11">
        <v>2.82027278436758E-3</v>
      </c>
      <c r="D25" s="11">
        <v>-3.9058132075731099E-3</v>
      </c>
      <c r="E25" s="280">
        <v>2856</v>
      </c>
      <c r="F25" s="11">
        <v>2001</v>
      </c>
      <c r="G25" s="11">
        <v>7</v>
      </c>
      <c r="H25" s="11">
        <v>-18691</v>
      </c>
    </row>
    <row r="26" spans="1:9" x14ac:dyDescent="0.2">
      <c r="A26" s="285">
        <v>37104</v>
      </c>
      <c r="B26" s="11">
        <v>1017448</v>
      </c>
      <c r="C26" s="11">
        <v>1.8945884095305E-3</v>
      </c>
      <c r="D26" s="11">
        <v>-1.0640894367998199E-2</v>
      </c>
      <c r="E26" s="280">
        <v>1924</v>
      </c>
      <c r="F26" s="11">
        <v>2001</v>
      </c>
      <c r="G26" s="11">
        <v>8</v>
      </c>
      <c r="H26" s="11">
        <v>-16767</v>
      </c>
    </row>
    <row r="27" spans="1:9" x14ac:dyDescent="0.2">
      <c r="A27" s="285">
        <v>37135</v>
      </c>
      <c r="B27" s="11">
        <v>1015693</v>
      </c>
      <c r="C27" s="11">
        <v>-1.72490387715141E-3</v>
      </c>
      <c r="D27" s="11">
        <v>-1.8783987047125101E-2</v>
      </c>
      <c r="E27" s="280">
        <v>-1755</v>
      </c>
      <c r="F27" s="11">
        <v>2001</v>
      </c>
      <c r="G27" s="11">
        <v>9</v>
      </c>
      <c r="H27" s="11">
        <v>-18522</v>
      </c>
    </row>
    <row r="28" spans="1:9" x14ac:dyDescent="0.2">
      <c r="A28" s="285">
        <v>37165</v>
      </c>
      <c r="B28" s="11">
        <v>1023232</v>
      </c>
      <c r="C28" s="11">
        <v>7.4225184184590898E-3</v>
      </c>
      <c r="D28" s="11">
        <v>-2.1997673589506099E-2</v>
      </c>
      <c r="E28" s="280">
        <v>7539</v>
      </c>
      <c r="F28" s="11">
        <v>2001</v>
      </c>
      <c r="G28" s="11">
        <v>10</v>
      </c>
      <c r="H28" s="11">
        <v>-10983</v>
      </c>
    </row>
    <row r="29" spans="1:9" x14ac:dyDescent="0.2">
      <c r="A29" s="285">
        <v>37196</v>
      </c>
      <c r="B29" s="11">
        <v>1028481</v>
      </c>
      <c r="C29" s="11">
        <v>5.1298239304478103E-3</v>
      </c>
      <c r="D29" s="11">
        <v>-2.4531795065377102E-2</v>
      </c>
      <c r="E29" s="280">
        <v>5249</v>
      </c>
      <c r="F29" s="11">
        <v>2001</v>
      </c>
      <c r="G29" s="11">
        <v>11</v>
      </c>
      <c r="H29" s="11">
        <v>-5734</v>
      </c>
    </row>
    <row r="30" spans="1:9" x14ac:dyDescent="0.2">
      <c r="A30" s="285">
        <v>37226</v>
      </c>
      <c r="B30" s="11">
        <v>1011723</v>
      </c>
      <c r="C30" s="11">
        <v>-1.6293932508233001E-2</v>
      </c>
      <c r="D30" s="11">
        <v>-2.17478957470159E-2</v>
      </c>
      <c r="E30" s="280">
        <v>-16758</v>
      </c>
      <c r="F30" s="11">
        <v>2001</v>
      </c>
      <c r="G30" s="11">
        <v>12</v>
      </c>
      <c r="H30" s="11">
        <v>-22492</v>
      </c>
    </row>
    <row r="31" spans="1:9" x14ac:dyDescent="0.2">
      <c r="A31" s="285">
        <v>37257</v>
      </c>
      <c r="B31" s="11">
        <v>1011211</v>
      </c>
      <c r="C31" s="11">
        <v>-5.0606737219571795E-4</v>
      </c>
      <c r="D31" s="11">
        <v>-2.2088831122612802E-2</v>
      </c>
      <c r="E31" s="280">
        <v>-512</v>
      </c>
      <c r="F31" s="11">
        <v>2002</v>
      </c>
      <c r="G31" s="11">
        <v>1</v>
      </c>
      <c r="H31" s="11">
        <v>-512</v>
      </c>
    </row>
    <row r="32" spans="1:9" x14ac:dyDescent="0.2">
      <c r="A32" s="285">
        <v>37288</v>
      </c>
      <c r="B32" s="11">
        <v>1021306</v>
      </c>
      <c r="C32" s="11">
        <v>9.9830796935556094E-3</v>
      </c>
      <c r="D32" s="11">
        <v>-1.18780978402315E-2</v>
      </c>
      <c r="E32" s="280">
        <v>10095</v>
      </c>
      <c r="F32" s="11">
        <v>2002</v>
      </c>
      <c r="G32" s="11">
        <v>2</v>
      </c>
      <c r="H32" s="11">
        <v>9583</v>
      </c>
    </row>
    <row r="33" spans="1:8" x14ac:dyDescent="0.2">
      <c r="A33" s="285">
        <v>37316</v>
      </c>
      <c r="B33" s="11">
        <v>1017902</v>
      </c>
      <c r="C33" s="11">
        <v>-3.3329873710719001E-3</v>
      </c>
      <c r="D33" s="11">
        <v>-8.1373696349730205E-3</v>
      </c>
      <c r="E33" s="280">
        <v>-3404</v>
      </c>
      <c r="F33" s="11">
        <v>2002</v>
      </c>
      <c r="G33" s="11">
        <v>3</v>
      </c>
      <c r="H33" s="11">
        <v>6179</v>
      </c>
    </row>
    <row r="34" spans="1:8" x14ac:dyDescent="0.2">
      <c r="A34" s="285">
        <v>37347</v>
      </c>
      <c r="B34" s="11">
        <v>1025252</v>
      </c>
      <c r="C34" s="11">
        <v>7.2207344125465598E-3</v>
      </c>
      <c r="D34" s="11">
        <v>3.6013089617676899E-3</v>
      </c>
      <c r="E34" s="280">
        <v>7350</v>
      </c>
      <c r="F34" s="11">
        <v>2002</v>
      </c>
      <c r="G34" s="11">
        <v>4</v>
      </c>
      <c r="H34" s="11">
        <v>13529</v>
      </c>
    </row>
    <row r="35" spans="1:8" x14ac:dyDescent="0.2">
      <c r="A35" s="285">
        <v>37377</v>
      </c>
      <c r="B35" s="11">
        <v>1020616</v>
      </c>
      <c r="C35" s="11">
        <v>-4.5218151244766896E-3</v>
      </c>
      <c r="D35" s="11">
        <v>3.3898038475452799E-3</v>
      </c>
      <c r="E35" s="280">
        <v>-4636</v>
      </c>
      <c r="F35" s="11">
        <v>2002</v>
      </c>
      <c r="G35" s="11">
        <v>5</v>
      </c>
      <c r="H35" s="11">
        <v>8893</v>
      </c>
    </row>
    <row r="36" spans="1:8" x14ac:dyDescent="0.2">
      <c r="A36" s="285">
        <v>37408</v>
      </c>
      <c r="B36" s="11">
        <v>1017493</v>
      </c>
      <c r="C36" s="11">
        <v>-3.05991675615513E-3</v>
      </c>
      <c r="D36" s="11">
        <v>4.7646415212092598E-3</v>
      </c>
      <c r="E36" s="280">
        <v>-3123</v>
      </c>
      <c r="F36" s="11">
        <v>2002</v>
      </c>
      <c r="G36" s="11">
        <v>6</v>
      </c>
      <c r="H36" s="11">
        <v>5770</v>
      </c>
    </row>
    <row r="37" spans="1:8" x14ac:dyDescent="0.2">
      <c r="A37" s="285">
        <v>37438</v>
      </c>
      <c r="B37" s="11">
        <v>1023783</v>
      </c>
      <c r="C37" s="11">
        <v>6.1818607105896799E-3</v>
      </c>
      <c r="D37" s="11">
        <v>8.1327472319709902E-3</v>
      </c>
      <c r="E37" s="280">
        <v>6290</v>
      </c>
      <c r="F37" s="11">
        <v>2002</v>
      </c>
      <c r="G37" s="11">
        <v>7</v>
      </c>
      <c r="H37" s="11">
        <v>12060</v>
      </c>
    </row>
    <row r="38" spans="1:8" x14ac:dyDescent="0.2">
      <c r="A38" s="285">
        <v>37469</v>
      </c>
      <c r="B38" s="11">
        <v>1022753</v>
      </c>
      <c r="C38" s="11">
        <v>-1.00607257592678E-3</v>
      </c>
      <c r="D38" s="11">
        <v>5.2140256799364498E-3</v>
      </c>
      <c r="E38" s="280">
        <v>-1030</v>
      </c>
      <c r="F38" s="11">
        <v>2002</v>
      </c>
      <c r="G38" s="11">
        <v>8</v>
      </c>
      <c r="H38" s="11">
        <v>11030</v>
      </c>
    </row>
    <row r="39" spans="1:8" x14ac:dyDescent="0.2">
      <c r="A39" s="285">
        <v>37500</v>
      </c>
      <c r="B39" s="11">
        <v>1029827</v>
      </c>
      <c r="C39" s="11">
        <v>6.9166260084301302E-3</v>
      </c>
      <c r="D39" s="11">
        <v>1.3915622141729801E-2</v>
      </c>
      <c r="E39" s="280">
        <v>7074</v>
      </c>
      <c r="F39" s="11">
        <v>2002</v>
      </c>
      <c r="G39" s="11">
        <v>9</v>
      </c>
      <c r="H39" s="11">
        <v>18104</v>
      </c>
    </row>
    <row r="40" spans="1:8" x14ac:dyDescent="0.2">
      <c r="A40" s="285">
        <v>37530</v>
      </c>
      <c r="B40" s="11">
        <v>1038774</v>
      </c>
      <c r="C40" s="11">
        <v>8.68786699125201E-3</v>
      </c>
      <c r="D40" s="11">
        <v>1.5189126219664799E-2</v>
      </c>
      <c r="E40" s="280">
        <v>8947</v>
      </c>
      <c r="F40" s="11">
        <v>2002</v>
      </c>
      <c r="G40" s="11">
        <v>10</v>
      </c>
      <c r="H40" s="11">
        <v>27051</v>
      </c>
    </row>
    <row r="41" spans="1:8" x14ac:dyDescent="0.2">
      <c r="A41" s="285">
        <v>37561</v>
      </c>
      <c r="B41" s="11">
        <v>1046838</v>
      </c>
      <c r="C41" s="11">
        <v>7.7629975336310801E-3</v>
      </c>
      <c r="D41" s="11">
        <v>1.7848652527368E-2</v>
      </c>
      <c r="E41" s="280">
        <v>8064</v>
      </c>
      <c r="F41" s="11">
        <v>2002</v>
      </c>
      <c r="G41" s="11">
        <v>11</v>
      </c>
      <c r="H41" s="11">
        <v>35115</v>
      </c>
    </row>
    <row r="42" spans="1:8" x14ac:dyDescent="0.2">
      <c r="A42" s="285">
        <v>37591</v>
      </c>
      <c r="B42" s="11">
        <v>1029691</v>
      </c>
      <c r="C42" s="11">
        <v>-1.6379802796612199E-2</v>
      </c>
      <c r="D42" s="11">
        <v>1.7759801842994499E-2</v>
      </c>
      <c r="E42" s="280">
        <v>-17147</v>
      </c>
      <c r="F42" s="11">
        <v>2002</v>
      </c>
      <c r="G42" s="11">
        <v>12</v>
      </c>
      <c r="H42" s="11">
        <v>17968</v>
      </c>
    </row>
    <row r="43" spans="1:8" x14ac:dyDescent="0.2">
      <c r="A43" s="285">
        <v>37622</v>
      </c>
      <c r="B43" s="11">
        <v>1031082</v>
      </c>
      <c r="C43" s="11">
        <v>1.3508907041044299E-3</v>
      </c>
      <c r="D43" s="11">
        <v>1.96506960466214E-2</v>
      </c>
      <c r="E43" s="280">
        <v>1391</v>
      </c>
      <c r="F43" s="11">
        <v>2003</v>
      </c>
      <c r="G43" s="11">
        <v>1</v>
      </c>
      <c r="H43" s="11">
        <v>1391</v>
      </c>
    </row>
    <row r="44" spans="1:8" x14ac:dyDescent="0.2">
      <c r="A44" s="285">
        <v>37653</v>
      </c>
      <c r="B44" s="11">
        <v>1034757</v>
      </c>
      <c r="C44" s="11">
        <v>3.5642170069887201E-3</v>
      </c>
      <c r="D44" s="11">
        <v>1.31703916358075E-2</v>
      </c>
      <c r="E44" s="280">
        <v>3675</v>
      </c>
      <c r="F44" s="11">
        <v>2003</v>
      </c>
      <c r="G44" s="11">
        <v>2</v>
      </c>
      <c r="H44" s="11">
        <v>5066</v>
      </c>
    </row>
    <row r="45" spans="1:8" x14ac:dyDescent="0.2">
      <c r="A45" s="285">
        <v>37681</v>
      </c>
      <c r="B45" s="11">
        <v>1034228</v>
      </c>
      <c r="C45" s="11">
        <v>-5.1123113929163499E-4</v>
      </c>
      <c r="D45" s="11">
        <v>1.60388721114606E-2</v>
      </c>
      <c r="E45" s="280">
        <v>-529</v>
      </c>
      <c r="F45" s="11">
        <v>2003</v>
      </c>
      <c r="G45" s="11">
        <v>3</v>
      </c>
      <c r="H45" s="11">
        <v>4537</v>
      </c>
    </row>
    <row r="46" spans="1:8" x14ac:dyDescent="0.2">
      <c r="A46" s="285">
        <v>37712</v>
      </c>
      <c r="B46" s="11">
        <v>1034680</v>
      </c>
      <c r="C46" s="11">
        <v>4.3704096195429397E-4</v>
      </c>
      <c r="D46" s="11">
        <v>9.1957879623740801E-3</v>
      </c>
      <c r="E46" s="280">
        <v>452</v>
      </c>
      <c r="F46" s="11">
        <v>2003</v>
      </c>
      <c r="G46" s="11">
        <v>4</v>
      </c>
      <c r="H46" s="11">
        <v>4989</v>
      </c>
    </row>
    <row r="47" spans="1:8" x14ac:dyDescent="0.2">
      <c r="A47" s="285">
        <v>37742</v>
      </c>
      <c r="B47" s="11">
        <v>1026751</v>
      </c>
      <c r="C47" s="11">
        <v>-7.6632388757876804E-3</v>
      </c>
      <c r="D47" s="11">
        <v>6.0110756641087396E-3</v>
      </c>
      <c r="E47" s="280">
        <v>-7929</v>
      </c>
      <c r="F47" s="11">
        <v>2003</v>
      </c>
      <c r="G47" s="11">
        <v>5</v>
      </c>
      <c r="H47" s="11">
        <v>-2940</v>
      </c>
    </row>
    <row r="48" spans="1:8" x14ac:dyDescent="0.2">
      <c r="A48" s="285">
        <v>37773</v>
      </c>
      <c r="B48" s="11">
        <v>1025662</v>
      </c>
      <c r="C48" s="11">
        <v>-1.06062716276878E-3</v>
      </c>
      <c r="D48" s="11">
        <v>8.0285564618134408E-3</v>
      </c>
      <c r="E48" s="280">
        <v>-1089</v>
      </c>
      <c r="F48" s="11">
        <v>2003</v>
      </c>
      <c r="G48" s="11">
        <v>6</v>
      </c>
      <c r="H48" s="11">
        <v>-4029</v>
      </c>
    </row>
    <row r="49" spans="1:8" x14ac:dyDescent="0.2">
      <c r="A49" s="285">
        <v>37803</v>
      </c>
      <c r="B49" s="11">
        <v>1028176</v>
      </c>
      <c r="C49" s="11">
        <v>2.4510998750075798E-3</v>
      </c>
      <c r="D49" s="11">
        <v>4.2909483748021504E-3</v>
      </c>
      <c r="E49" s="280">
        <v>2514</v>
      </c>
      <c r="F49" s="11">
        <v>2003</v>
      </c>
      <c r="G49" s="11">
        <v>7</v>
      </c>
      <c r="H49" s="11">
        <v>-1515</v>
      </c>
    </row>
    <row r="50" spans="1:8" x14ac:dyDescent="0.2">
      <c r="A50" s="285">
        <v>37834</v>
      </c>
      <c r="B50" s="11">
        <v>1027412</v>
      </c>
      <c r="C50" s="11">
        <v>-7.4306344439078998E-4</v>
      </c>
      <c r="D50" s="11">
        <v>4.5553520742544996E-3</v>
      </c>
      <c r="E50" s="280">
        <v>-764</v>
      </c>
      <c r="F50" s="11">
        <v>2003</v>
      </c>
      <c r="G50" s="11">
        <v>8</v>
      </c>
      <c r="H50" s="11">
        <v>-2279</v>
      </c>
    </row>
    <row r="51" spans="1:8" x14ac:dyDescent="0.2">
      <c r="A51" s="285">
        <v>37865</v>
      </c>
      <c r="B51" s="11">
        <v>1035397</v>
      </c>
      <c r="C51" s="11">
        <v>7.7719551650166103E-3</v>
      </c>
      <c r="D51" s="11">
        <v>5.4086754377191699E-3</v>
      </c>
      <c r="E51" s="280">
        <v>7985</v>
      </c>
      <c r="F51" s="11">
        <v>2003</v>
      </c>
      <c r="G51" s="11">
        <v>9</v>
      </c>
      <c r="H51" s="11">
        <v>5706</v>
      </c>
    </row>
    <row r="52" spans="1:8" x14ac:dyDescent="0.2">
      <c r="A52" s="285">
        <v>37895</v>
      </c>
      <c r="B52" s="11">
        <v>1044767</v>
      </c>
      <c r="C52" s="11">
        <v>9.0496688709740293E-3</v>
      </c>
      <c r="D52" s="11">
        <v>5.76930111843388E-3</v>
      </c>
      <c r="E52" s="280">
        <v>9370</v>
      </c>
      <c r="F52" s="11">
        <v>2003</v>
      </c>
      <c r="G52" s="11">
        <v>10</v>
      </c>
      <c r="H52" s="11">
        <v>15076</v>
      </c>
    </row>
    <row r="53" spans="1:8" x14ac:dyDescent="0.2">
      <c r="A53" s="285">
        <v>37926</v>
      </c>
      <c r="B53" s="11">
        <v>1047273</v>
      </c>
      <c r="C53" s="11">
        <v>2.39862093653409E-3</v>
      </c>
      <c r="D53" s="11">
        <v>4.1553707450425699E-4</v>
      </c>
      <c r="E53" s="280">
        <v>2506</v>
      </c>
      <c r="F53" s="11">
        <v>2003</v>
      </c>
      <c r="G53" s="11">
        <v>11</v>
      </c>
      <c r="H53" s="11">
        <v>17582</v>
      </c>
    </row>
    <row r="54" spans="1:8" x14ac:dyDescent="0.2">
      <c r="A54" s="285">
        <v>37956</v>
      </c>
      <c r="B54" s="11">
        <v>1041281</v>
      </c>
      <c r="C54" s="11">
        <v>-5.7215262877969896E-3</v>
      </c>
      <c r="D54" s="11">
        <v>1.12558039256436E-2</v>
      </c>
      <c r="E54" s="280">
        <v>-5992</v>
      </c>
      <c r="F54" s="11">
        <v>2003</v>
      </c>
      <c r="G54" s="11">
        <v>12</v>
      </c>
      <c r="H54" s="11">
        <v>11590</v>
      </c>
    </row>
    <row r="55" spans="1:8" x14ac:dyDescent="0.2">
      <c r="A55" s="285">
        <v>37987</v>
      </c>
      <c r="B55" s="11">
        <v>1040993</v>
      </c>
      <c r="C55" s="11">
        <v>-2.76582401868453E-4</v>
      </c>
      <c r="D55" s="11">
        <v>9.6122325867389301E-3</v>
      </c>
      <c r="E55" s="280">
        <v>-288</v>
      </c>
      <c r="F55" s="11">
        <v>2004</v>
      </c>
      <c r="G55" s="11">
        <v>1</v>
      </c>
      <c r="H55" s="11">
        <v>-288</v>
      </c>
    </row>
    <row r="56" spans="1:8" x14ac:dyDescent="0.2">
      <c r="A56" s="285">
        <v>38018</v>
      </c>
      <c r="B56" s="11">
        <v>1045612</v>
      </c>
      <c r="C56" s="11">
        <v>4.4371095674995403E-3</v>
      </c>
      <c r="D56" s="11">
        <v>1.04903856654268E-2</v>
      </c>
      <c r="E56" s="280">
        <v>4619</v>
      </c>
      <c r="F56" s="11">
        <v>2004</v>
      </c>
      <c r="G56" s="11">
        <v>2</v>
      </c>
      <c r="H56" s="11">
        <v>4331</v>
      </c>
    </row>
    <row r="57" spans="1:8" x14ac:dyDescent="0.2">
      <c r="A57" s="285">
        <v>38047</v>
      </c>
      <c r="B57" s="11">
        <v>1056463</v>
      </c>
      <c r="C57" s="11">
        <v>1.03776544263072E-2</v>
      </c>
      <c r="D57" s="11">
        <v>2.1499127851885701E-2</v>
      </c>
      <c r="E57" s="280">
        <v>10851</v>
      </c>
      <c r="F57" s="11">
        <v>2004</v>
      </c>
      <c r="G57" s="11">
        <v>3</v>
      </c>
      <c r="H57" s="11">
        <v>15182</v>
      </c>
    </row>
    <row r="58" spans="1:8" x14ac:dyDescent="0.2">
      <c r="A58" s="285">
        <v>38078</v>
      </c>
      <c r="B58" s="11">
        <v>1058029</v>
      </c>
      <c r="C58" s="11">
        <v>1.48230463347976E-3</v>
      </c>
      <c r="D58" s="11">
        <v>2.25663973402404E-2</v>
      </c>
      <c r="E58" s="280">
        <v>1566</v>
      </c>
      <c r="F58" s="11">
        <v>2004</v>
      </c>
      <c r="G58" s="11">
        <v>4</v>
      </c>
      <c r="H58" s="11">
        <v>16748</v>
      </c>
    </row>
    <row r="59" spans="1:8" x14ac:dyDescent="0.2">
      <c r="A59" s="285">
        <v>38108</v>
      </c>
      <c r="B59" s="11">
        <v>1053918</v>
      </c>
      <c r="C59" s="11">
        <v>-3.8855267672247601E-3</v>
      </c>
      <c r="D59" s="11">
        <v>2.6459190202882801E-2</v>
      </c>
      <c r="E59" s="280">
        <v>-4111</v>
      </c>
      <c r="F59" s="11">
        <v>2004</v>
      </c>
      <c r="G59" s="11">
        <v>5</v>
      </c>
      <c r="H59" s="11">
        <v>12637</v>
      </c>
    </row>
    <row r="60" spans="1:8" x14ac:dyDescent="0.2">
      <c r="A60" s="285">
        <v>38139</v>
      </c>
      <c r="B60" s="11">
        <v>1052893</v>
      </c>
      <c r="C60" s="11">
        <v>-9.7256143267310203E-4</v>
      </c>
      <c r="D60" s="11">
        <v>2.6549682059001899E-2</v>
      </c>
      <c r="E60" s="280">
        <v>-1025</v>
      </c>
      <c r="F60" s="11">
        <v>2004</v>
      </c>
      <c r="G60" s="11">
        <v>6</v>
      </c>
      <c r="H60" s="11">
        <v>11612</v>
      </c>
    </row>
    <row r="61" spans="1:8" x14ac:dyDescent="0.2">
      <c r="A61" s="285">
        <v>38169</v>
      </c>
      <c r="B61" s="11">
        <v>1056562</v>
      </c>
      <c r="C61" s="11">
        <v>3.4846845785849699E-3</v>
      </c>
      <c r="D61" s="11">
        <v>2.76081137859665E-2</v>
      </c>
      <c r="E61" s="280">
        <v>3669</v>
      </c>
      <c r="F61" s="11">
        <v>2004</v>
      </c>
      <c r="G61" s="11">
        <v>7</v>
      </c>
      <c r="H61" s="11">
        <v>15281</v>
      </c>
    </row>
    <row r="62" spans="1:8" x14ac:dyDescent="0.2">
      <c r="A62" s="285">
        <v>38200</v>
      </c>
      <c r="B62" s="11">
        <v>1056251</v>
      </c>
      <c r="C62" s="11">
        <v>-2.9435092308827099E-4</v>
      </c>
      <c r="D62" s="11">
        <v>2.80695572954179E-2</v>
      </c>
      <c r="E62" s="280">
        <v>-311</v>
      </c>
      <c r="F62" s="11">
        <v>2004</v>
      </c>
      <c r="G62" s="11">
        <v>8</v>
      </c>
      <c r="H62" s="11">
        <v>14970</v>
      </c>
    </row>
    <row r="63" spans="1:8" x14ac:dyDescent="0.2">
      <c r="A63" s="285">
        <v>38231</v>
      </c>
      <c r="B63" s="11">
        <v>1060955</v>
      </c>
      <c r="C63" s="11">
        <v>4.4534869079413397E-3</v>
      </c>
      <c r="D63" s="11">
        <v>2.4684251547957101E-2</v>
      </c>
      <c r="E63" s="280">
        <v>4704</v>
      </c>
      <c r="F63" s="11">
        <v>2004</v>
      </c>
      <c r="G63" s="11">
        <v>9</v>
      </c>
      <c r="H63" s="11">
        <v>19674</v>
      </c>
    </row>
    <row r="64" spans="1:8" x14ac:dyDescent="0.2">
      <c r="A64" s="285">
        <v>38261</v>
      </c>
      <c r="B64" s="11">
        <v>1064156</v>
      </c>
      <c r="C64" s="11">
        <v>3.0170930906587802E-3</v>
      </c>
      <c r="D64" s="11">
        <v>1.8558204843759401E-2</v>
      </c>
      <c r="E64" s="280">
        <v>3201</v>
      </c>
      <c r="F64" s="11">
        <v>2004</v>
      </c>
      <c r="G64" s="11">
        <v>10</v>
      </c>
      <c r="H64" s="11">
        <v>22875</v>
      </c>
    </row>
    <row r="65" spans="1:8" x14ac:dyDescent="0.2">
      <c r="A65" s="285">
        <v>38292</v>
      </c>
      <c r="B65" s="11">
        <v>1075523</v>
      </c>
      <c r="C65" s="11">
        <v>1.0681704562113E-2</v>
      </c>
      <c r="D65" s="11">
        <v>2.6974819364196299E-2</v>
      </c>
      <c r="E65" s="280">
        <v>11367</v>
      </c>
      <c r="F65" s="11">
        <v>2004</v>
      </c>
      <c r="G65" s="11">
        <v>11</v>
      </c>
      <c r="H65" s="11">
        <v>34242</v>
      </c>
    </row>
    <row r="66" spans="1:8" x14ac:dyDescent="0.2">
      <c r="A66" s="285">
        <v>38322</v>
      </c>
      <c r="B66" s="11">
        <v>1062895</v>
      </c>
      <c r="C66" s="11">
        <v>-1.1741264482489E-2</v>
      </c>
      <c r="D66" s="11">
        <v>2.0757125118003601E-2</v>
      </c>
      <c r="E66" s="280">
        <v>-12628</v>
      </c>
      <c r="F66" s="11">
        <v>2004</v>
      </c>
      <c r="G66" s="11">
        <v>12</v>
      </c>
      <c r="H66" s="11">
        <v>21614</v>
      </c>
    </row>
    <row r="67" spans="1:8" x14ac:dyDescent="0.2">
      <c r="A67" s="285">
        <v>38353</v>
      </c>
      <c r="B67" s="11">
        <v>1067563</v>
      </c>
      <c r="C67" s="11">
        <v>4.3917790562566497E-3</v>
      </c>
      <c r="D67" s="11">
        <v>2.5523706691591701E-2</v>
      </c>
      <c r="E67" s="280">
        <v>4668</v>
      </c>
      <c r="F67" s="11">
        <v>2005</v>
      </c>
      <c r="G67" s="11">
        <v>1</v>
      </c>
      <c r="H67" s="11">
        <v>4668</v>
      </c>
    </row>
    <row r="68" spans="1:8" x14ac:dyDescent="0.2">
      <c r="A68" s="285">
        <v>38384</v>
      </c>
      <c r="B68" s="11">
        <v>1073734</v>
      </c>
      <c r="C68" s="11">
        <v>5.7804551113143096E-3</v>
      </c>
      <c r="D68" s="11">
        <v>2.6895253688748798E-2</v>
      </c>
      <c r="E68" s="280">
        <v>6171</v>
      </c>
      <c r="F68" s="11">
        <v>2005</v>
      </c>
      <c r="G68" s="11">
        <v>2</v>
      </c>
      <c r="H68" s="11">
        <v>10839</v>
      </c>
    </row>
    <row r="69" spans="1:8" x14ac:dyDescent="0.2">
      <c r="A69" s="285">
        <v>38412</v>
      </c>
      <c r="B69" s="11">
        <v>1074159</v>
      </c>
      <c r="C69" s="11">
        <v>3.9581497838381301E-4</v>
      </c>
      <c r="D69" s="11">
        <v>1.6750231669258701E-2</v>
      </c>
      <c r="E69" s="280">
        <v>425</v>
      </c>
      <c r="F69" s="11">
        <v>2005</v>
      </c>
      <c r="G69" s="11">
        <v>3</v>
      </c>
      <c r="H69" s="11">
        <v>11264</v>
      </c>
    </row>
    <row r="70" spans="1:8" x14ac:dyDescent="0.2">
      <c r="A70" s="285">
        <v>38443</v>
      </c>
      <c r="B70" s="11">
        <v>1074608</v>
      </c>
      <c r="C70" s="11">
        <v>4.1800143181780502E-4</v>
      </c>
      <c r="D70" s="11">
        <v>1.5669702815329201E-2</v>
      </c>
      <c r="E70" s="280">
        <v>449</v>
      </c>
      <c r="F70" s="11">
        <v>2005</v>
      </c>
      <c r="G70" s="11">
        <v>4</v>
      </c>
      <c r="H70" s="11">
        <v>11713</v>
      </c>
    </row>
    <row r="71" spans="1:8" x14ac:dyDescent="0.2">
      <c r="A71" s="285">
        <v>38473</v>
      </c>
      <c r="B71" s="11">
        <v>1076803</v>
      </c>
      <c r="C71" s="11">
        <v>2.0426053035154101E-3</v>
      </c>
      <c r="D71" s="11">
        <v>2.1714213060218999E-2</v>
      </c>
      <c r="E71" s="280">
        <v>2195</v>
      </c>
      <c r="F71" s="11">
        <v>2005</v>
      </c>
      <c r="G71" s="11">
        <v>5</v>
      </c>
      <c r="H71" s="11">
        <v>13908</v>
      </c>
    </row>
    <row r="72" spans="1:8" x14ac:dyDescent="0.2">
      <c r="A72" s="285">
        <v>38504</v>
      </c>
      <c r="B72" s="11">
        <v>1077808</v>
      </c>
      <c r="C72" s="11">
        <v>9.3331835071031001E-4</v>
      </c>
      <c r="D72" s="11">
        <v>2.3663373201265402E-2</v>
      </c>
      <c r="E72" s="280">
        <v>1005</v>
      </c>
      <c r="F72" s="11">
        <v>2005</v>
      </c>
      <c r="G72" s="11">
        <v>6</v>
      </c>
      <c r="H72" s="11">
        <v>14913</v>
      </c>
    </row>
    <row r="73" spans="1:8" x14ac:dyDescent="0.2">
      <c r="A73" s="285">
        <v>38534</v>
      </c>
      <c r="B73" s="11">
        <v>1077279</v>
      </c>
      <c r="C73" s="11">
        <v>-4.9081097932102103E-4</v>
      </c>
      <c r="D73" s="11">
        <v>1.9607935928038299E-2</v>
      </c>
      <c r="E73" s="280">
        <v>-529</v>
      </c>
      <c r="F73" s="11">
        <v>2005</v>
      </c>
      <c r="G73" s="11">
        <v>7</v>
      </c>
      <c r="H73" s="11">
        <v>14384</v>
      </c>
    </row>
    <row r="74" spans="1:8" x14ac:dyDescent="0.2">
      <c r="A74" s="285">
        <v>38565</v>
      </c>
      <c r="B74" s="11">
        <v>1079119</v>
      </c>
      <c r="C74" s="11">
        <v>1.7080069322803499E-3</v>
      </c>
      <c r="D74" s="11">
        <v>2.1650157017602902E-2</v>
      </c>
      <c r="E74" s="280">
        <v>1840</v>
      </c>
      <c r="F74" s="11">
        <v>2005</v>
      </c>
      <c r="G74" s="11">
        <v>8</v>
      </c>
      <c r="H74" s="11">
        <v>16224</v>
      </c>
    </row>
    <row r="75" spans="1:8" x14ac:dyDescent="0.2">
      <c r="A75" s="285">
        <v>38596</v>
      </c>
      <c r="B75" s="11">
        <v>1088567</v>
      </c>
      <c r="C75" s="11">
        <v>8.7552901950571603E-3</v>
      </c>
      <c r="D75" s="11">
        <v>2.60256090032094E-2</v>
      </c>
      <c r="E75" s="280">
        <v>9448</v>
      </c>
      <c r="F75" s="11">
        <v>2005</v>
      </c>
      <c r="G75" s="11">
        <v>9</v>
      </c>
      <c r="H75" s="11">
        <v>25672</v>
      </c>
    </row>
    <row r="76" spans="1:8" x14ac:dyDescent="0.2">
      <c r="A76" s="285">
        <v>38626</v>
      </c>
      <c r="B76" s="11">
        <v>1099330</v>
      </c>
      <c r="C76" s="11">
        <v>9.8873105651742198E-3</v>
      </c>
      <c r="D76" s="11">
        <v>3.3053424497911897E-2</v>
      </c>
      <c r="E76" s="280">
        <v>10763</v>
      </c>
      <c r="F76" s="11">
        <v>2005</v>
      </c>
      <c r="G76" s="11">
        <v>10</v>
      </c>
      <c r="H76" s="11">
        <v>36435</v>
      </c>
    </row>
    <row r="77" spans="1:8" x14ac:dyDescent="0.2">
      <c r="A77" s="285">
        <v>38657</v>
      </c>
      <c r="B77" s="11">
        <v>1113239</v>
      </c>
      <c r="C77" s="11">
        <v>1.26522518261123E-2</v>
      </c>
      <c r="D77" s="11">
        <v>3.5067590372311899E-2</v>
      </c>
      <c r="E77" s="280">
        <v>13909</v>
      </c>
      <c r="F77" s="11">
        <v>2005</v>
      </c>
      <c r="G77" s="11">
        <v>11</v>
      </c>
      <c r="H77" s="11">
        <v>50344</v>
      </c>
    </row>
    <row r="78" spans="1:8" x14ac:dyDescent="0.2">
      <c r="A78" s="285">
        <v>38687</v>
      </c>
      <c r="B78" s="11">
        <v>1095746</v>
      </c>
      <c r="C78" s="11">
        <v>-1.57136068714804E-2</v>
      </c>
      <c r="D78" s="11">
        <v>3.0907098067071599E-2</v>
      </c>
      <c r="E78" s="280">
        <v>-17493</v>
      </c>
      <c r="F78" s="11">
        <v>2005</v>
      </c>
      <c r="G78" s="11">
        <v>12</v>
      </c>
      <c r="H78" s="11">
        <v>32851</v>
      </c>
    </row>
    <row r="79" spans="1:8" x14ac:dyDescent="0.2">
      <c r="A79" s="285">
        <v>38718</v>
      </c>
      <c r="B79" s="11">
        <v>1101257</v>
      </c>
      <c r="C79" s="11">
        <v>5.0294502558074798E-3</v>
      </c>
      <c r="D79" s="11">
        <v>3.15616033901511E-2</v>
      </c>
      <c r="E79" s="280">
        <v>5511</v>
      </c>
      <c r="F79" s="11">
        <v>2006</v>
      </c>
      <c r="G79" s="11">
        <v>1</v>
      </c>
      <c r="H79" s="11">
        <v>5511</v>
      </c>
    </row>
    <row r="80" spans="1:8" x14ac:dyDescent="0.2">
      <c r="A80" s="285">
        <v>38749</v>
      </c>
      <c r="B80" s="11">
        <v>1109025</v>
      </c>
      <c r="C80" s="11">
        <v>7.0537576605642603E-3</v>
      </c>
      <c r="D80" s="11">
        <v>3.2867544475633698E-2</v>
      </c>
      <c r="E80" s="280">
        <v>7768</v>
      </c>
      <c r="F80" s="11">
        <v>2006</v>
      </c>
      <c r="G80" s="11">
        <v>2</v>
      </c>
      <c r="H80" s="11">
        <v>13279</v>
      </c>
    </row>
    <row r="81" spans="1:8" x14ac:dyDescent="0.2">
      <c r="A81" s="285">
        <v>38777</v>
      </c>
      <c r="B81" s="11">
        <v>1119209</v>
      </c>
      <c r="C81" s="11">
        <v>9.1828407835712299E-3</v>
      </c>
      <c r="D81" s="11">
        <v>4.1939787312679E-2</v>
      </c>
      <c r="E81" s="280">
        <v>10184</v>
      </c>
      <c r="F81" s="11">
        <v>2006</v>
      </c>
      <c r="G81" s="11">
        <v>3</v>
      </c>
      <c r="H81" s="11">
        <v>23463</v>
      </c>
    </row>
    <row r="82" spans="1:8" x14ac:dyDescent="0.2">
      <c r="A82" s="285">
        <v>38808</v>
      </c>
      <c r="B82" s="11">
        <v>1116487</v>
      </c>
      <c r="C82" s="11">
        <v>-2.4320747956816401E-3</v>
      </c>
      <c r="D82" s="11">
        <v>3.8971420276044902E-2</v>
      </c>
      <c r="E82" s="280">
        <v>-2722</v>
      </c>
      <c r="F82" s="11">
        <v>2006</v>
      </c>
      <c r="G82" s="11">
        <v>4</v>
      </c>
      <c r="H82" s="11">
        <v>20741</v>
      </c>
    </row>
    <row r="83" spans="1:8" x14ac:dyDescent="0.2">
      <c r="A83" s="285">
        <v>38838</v>
      </c>
      <c r="B83" s="11">
        <v>1121279</v>
      </c>
      <c r="C83" s="11">
        <v>4.2920338526109001E-3</v>
      </c>
      <c r="D83" s="11">
        <v>4.1303748225069999E-2</v>
      </c>
      <c r="E83" s="280">
        <v>4792</v>
      </c>
      <c r="F83" s="11">
        <v>2006</v>
      </c>
      <c r="G83" s="11">
        <v>5</v>
      </c>
      <c r="H83" s="11">
        <v>25533</v>
      </c>
    </row>
    <row r="84" spans="1:8" x14ac:dyDescent="0.2">
      <c r="A84" s="285">
        <v>38869</v>
      </c>
      <c r="B84" s="11">
        <v>1129262</v>
      </c>
      <c r="C84" s="11">
        <v>7.1195483015378301E-3</v>
      </c>
      <c r="D84" s="11">
        <v>4.7739486068019601E-2</v>
      </c>
      <c r="E84" s="280">
        <v>7983</v>
      </c>
      <c r="F84" s="11">
        <v>2006</v>
      </c>
      <c r="G84" s="11">
        <v>6</v>
      </c>
      <c r="H84" s="11">
        <v>33516</v>
      </c>
    </row>
    <row r="85" spans="1:8" x14ac:dyDescent="0.2">
      <c r="A85" s="285">
        <v>38899</v>
      </c>
      <c r="B85" s="11">
        <v>1132219</v>
      </c>
      <c r="C85" s="11">
        <v>2.61852431056742E-3</v>
      </c>
      <c r="D85" s="11">
        <v>5.0998859162761E-2</v>
      </c>
      <c r="E85" s="280">
        <v>2957</v>
      </c>
      <c r="F85" s="11">
        <v>2006</v>
      </c>
      <c r="G85" s="11">
        <v>7</v>
      </c>
      <c r="H85" s="11">
        <v>36473</v>
      </c>
    </row>
    <row r="86" spans="1:8" x14ac:dyDescent="0.2">
      <c r="A86" s="285">
        <v>38930</v>
      </c>
      <c r="B86" s="11">
        <v>1138666</v>
      </c>
      <c r="C86" s="11">
        <v>5.6941280794615698E-3</v>
      </c>
      <c r="D86" s="11">
        <v>5.5181124602569298E-2</v>
      </c>
      <c r="E86" s="280">
        <v>6447</v>
      </c>
      <c r="F86" s="11">
        <v>2006</v>
      </c>
      <c r="G86" s="11">
        <v>8</v>
      </c>
      <c r="H86" s="11">
        <v>42920</v>
      </c>
    </row>
    <row r="87" spans="1:8" x14ac:dyDescent="0.2">
      <c r="A87" s="285">
        <v>38961</v>
      </c>
      <c r="B87" s="11">
        <v>1147420</v>
      </c>
      <c r="C87" s="11">
        <v>7.6879436112082802E-3</v>
      </c>
      <c r="D87" s="11">
        <v>5.4064655643612201E-2</v>
      </c>
      <c r="E87" s="280">
        <v>8754</v>
      </c>
      <c r="F87" s="11">
        <v>2006</v>
      </c>
      <c r="G87" s="11">
        <v>9</v>
      </c>
      <c r="H87" s="11">
        <v>51674</v>
      </c>
    </row>
    <row r="88" spans="1:8" x14ac:dyDescent="0.2">
      <c r="A88" s="285">
        <v>38991</v>
      </c>
      <c r="B88" s="11">
        <v>1157739</v>
      </c>
      <c r="C88" s="11">
        <v>8.9932195708632996E-3</v>
      </c>
      <c r="D88" s="11">
        <v>5.3131452793974597E-2</v>
      </c>
      <c r="E88" s="280">
        <v>10319</v>
      </c>
      <c r="F88" s="11">
        <v>2006</v>
      </c>
      <c r="G88" s="11">
        <v>10</v>
      </c>
      <c r="H88" s="11">
        <v>61993</v>
      </c>
    </row>
    <row r="89" spans="1:8" x14ac:dyDescent="0.2">
      <c r="A89" s="285">
        <v>39022</v>
      </c>
      <c r="B89" s="11">
        <v>1168371</v>
      </c>
      <c r="C89" s="11">
        <v>9.1834169877666998E-3</v>
      </c>
      <c r="D89" s="11">
        <v>4.9523956670580099E-2</v>
      </c>
      <c r="E89" s="280">
        <v>10632</v>
      </c>
      <c r="F89" s="11">
        <v>2006</v>
      </c>
      <c r="G89" s="11">
        <v>11</v>
      </c>
      <c r="H89" s="11">
        <v>72625</v>
      </c>
    </row>
    <row r="90" spans="1:8" x14ac:dyDescent="0.2">
      <c r="A90" s="285">
        <v>39052</v>
      </c>
      <c r="B90" s="11">
        <v>1147143</v>
      </c>
      <c r="C90" s="11">
        <v>-1.81688864239185E-2</v>
      </c>
      <c r="D90" s="11">
        <v>4.6905943530708601E-2</v>
      </c>
      <c r="E90" s="280">
        <v>-21228</v>
      </c>
      <c r="F90" s="11">
        <v>2006</v>
      </c>
      <c r="G90" s="11">
        <v>12</v>
      </c>
      <c r="H90" s="11">
        <v>51397</v>
      </c>
    </row>
    <row r="91" spans="1:8" x14ac:dyDescent="0.2">
      <c r="A91" s="285">
        <v>39083</v>
      </c>
      <c r="B91" s="11">
        <v>1159470</v>
      </c>
      <c r="C91" s="11">
        <v>1.07458268062481E-2</v>
      </c>
      <c r="D91" s="11">
        <v>5.2860503951393599E-2</v>
      </c>
      <c r="E91" s="280">
        <v>12327</v>
      </c>
      <c r="F91" s="11">
        <v>2007</v>
      </c>
      <c r="G91" s="11">
        <v>1</v>
      </c>
      <c r="H91" s="11">
        <v>12327</v>
      </c>
    </row>
    <row r="92" spans="1:8" x14ac:dyDescent="0.2">
      <c r="A92" s="285">
        <v>39114</v>
      </c>
      <c r="B92" s="11">
        <v>1167071</v>
      </c>
      <c r="C92" s="11">
        <v>6.5555814294462299E-3</v>
      </c>
      <c r="D92" s="11">
        <v>5.2339667726155802E-2</v>
      </c>
      <c r="E92" s="280">
        <v>7601</v>
      </c>
      <c r="F92" s="11">
        <v>2007</v>
      </c>
      <c r="G92" s="11">
        <v>2</v>
      </c>
      <c r="H92" s="11">
        <v>19928</v>
      </c>
    </row>
    <row r="93" spans="1:8" x14ac:dyDescent="0.2">
      <c r="A93" s="285">
        <v>39142</v>
      </c>
      <c r="B93" s="11">
        <v>1173248</v>
      </c>
      <c r="C93" s="11">
        <v>5.2927371171076496E-3</v>
      </c>
      <c r="D93" s="11">
        <v>4.8283207157912497E-2</v>
      </c>
      <c r="E93" s="280">
        <v>6177</v>
      </c>
      <c r="F93" s="11">
        <v>2007</v>
      </c>
      <c r="G93" s="11">
        <v>3</v>
      </c>
      <c r="H93" s="11">
        <v>26105</v>
      </c>
    </row>
    <row r="94" spans="1:8" x14ac:dyDescent="0.2">
      <c r="A94" s="285">
        <v>39173</v>
      </c>
      <c r="B94" s="11">
        <v>1175642</v>
      </c>
      <c r="C94" s="11">
        <v>2.0404893083132399E-3</v>
      </c>
      <c r="D94" s="11">
        <v>5.2983151617528999E-2</v>
      </c>
      <c r="E94" s="280">
        <v>2394</v>
      </c>
      <c r="F94" s="11">
        <v>2007</v>
      </c>
      <c r="G94" s="11">
        <v>4</v>
      </c>
      <c r="H94" s="11">
        <v>28499</v>
      </c>
    </row>
    <row r="95" spans="1:8" x14ac:dyDescent="0.2">
      <c r="A95" s="285">
        <v>39203</v>
      </c>
      <c r="B95" s="11">
        <v>1177550</v>
      </c>
      <c r="C95" s="11">
        <v>1.6229430387821901E-3</v>
      </c>
      <c r="D95" s="11">
        <v>5.0184655201783099E-2</v>
      </c>
      <c r="E95" s="280">
        <v>1908</v>
      </c>
      <c r="F95" s="11">
        <v>2007</v>
      </c>
      <c r="G95" s="11">
        <v>5</v>
      </c>
      <c r="H95" s="11">
        <v>30407</v>
      </c>
    </row>
    <row r="96" spans="1:8" x14ac:dyDescent="0.2">
      <c r="A96" s="285">
        <v>39234</v>
      </c>
      <c r="B96" s="11">
        <v>1181306</v>
      </c>
      <c r="C96" s="11">
        <v>3.1896734745871002E-3</v>
      </c>
      <c r="D96" s="11">
        <v>4.6086736293260697E-2</v>
      </c>
      <c r="E96" s="280">
        <v>3756</v>
      </c>
      <c r="F96" s="11">
        <v>2007</v>
      </c>
      <c r="G96" s="11">
        <v>6</v>
      </c>
      <c r="H96" s="11">
        <v>34163</v>
      </c>
    </row>
    <row r="97" spans="1:8" x14ac:dyDescent="0.2">
      <c r="A97" s="285">
        <v>39264</v>
      </c>
      <c r="B97" s="11">
        <v>1186605</v>
      </c>
      <c r="C97" s="11">
        <v>4.4857132698894499E-3</v>
      </c>
      <c r="D97" s="11">
        <v>4.80348766448895E-2</v>
      </c>
      <c r="E97" s="280">
        <v>5299</v>
      </c>
      <c r="F97" s="11">
        <v>2007</v>
      </c>
      <c r="G97" s="11">
        <v>7</v>
      </c>
      <c r="H97" s="11">
        <v>39462</v>
      </c>
    </row>
    <row r="98" spans="1:8" x14ac:dyDescent="0.2">
      <c r="A98" s="285">
        <v>39295</v>
      </c>
      <c r="B98" s="11">
        <v>1191437</v>
      </c>
      <c r="C98" s="11">
        <v>4.0721217254267002E-3</v>
      </c>
      <c r="D98" s="11">
        <v>4.6344582168959203E-2</v>
      </c>
      <c r="E98" s="280">
        <v>4832</v>
      </c>
      <c r="F98" s="11">
        <v>2007</v>
      </c>
      <c r="G98" s="11">
        <v>8</v>
      </c>
      <c r="H98" s="11">
        <v>44294</v>
      </c>
    </row>
    <row r="99" spans="1:8" x14ac:dyDescent="0.2">
      <c r="A99" s="285">
        <v>39326</v>
      </c>
      <c r="B99" s="11">
        <v>1196379</v>
      </c>
      <c r="C99" s="11">
        <v>4.1479322868098701E-3</v>
      </c>
      <c r="D99" s="11">
        <v>4.2668769936030401E-2</v>
      </c>
      <c r="E99" s="280">
        <v>4942</v>
      </c>
      <c r="F99" s="11">
        <v>2007</v>
      </c>
      <c r="G99" s="11">
        <v>9</v>
      </c>
      <c r="H99" s="11">
        <v>49236</v>
      </c>
    </row>
    <row r="100" spans="1:8" x14ac:dyDescent="0.2">
      <c r="A100" s="285">
        <v>39356</v>
      </c>
      <c r="B100" s="11">
        <v>1210081</v>
      </c>
      <c r="C100" s="11">
        <v>1.14528924362598E-2</v>
      </c>
      <c r="D100" s="11">
        <v>4.5210535362460801E-2</v>
      </c>
      <c r="E100" s="280">
        <v>13702</v>
      </c>
      <c r="F100" s="11">
        <v>2007</v>
      </c>
      <c r="G100" s="11">
        <v>10</v>
      </c>
      <c r="H100" s="11">
        <v>62938</v>
      </c>
    </row>
    <row r="101" spans="1:8" x14ac:dyDescent="0.2">
      <c r="A101" s="285">
        <v>39387</v>
      </c>
      <c r="B101" s="11">
        <v>1219614</v>
      </c>
      <c r="C101" s="11">
        <v>7.8779850274486307E-3</v>
      </c>
      <c r="D101" s="11">
        <v>4.38585004249505E-2</v>
      </c>
      <c r="E101" s="280">
        <v>9533</v>
      </c>
      <c r="F101" s="11">
        <v>2007</v>
      </c>
      <c r="G101" s="11">
        <v>11</v>
      </c>
      <c r="H101" s="11">
        <v>72471</v>
      </c>
    </row>
    <row r="102" spans="1:8" x14ac:dyDescent="0.2">
      <c r="A102" s="285">
        <v>39417</v>
      </c>
      <c r="B102" s="11">
        <v>1194386</v>
      </c>
      <c r="C102" s="11">
        <v>-2.0685233196732801E-2</v>
      </c>
      <c r="D102" s="11">
        <v>4.1183182916166398E-2</v>
      </c>
      <c r="E102" s="280">
        <v>-25228</v>
      </c>
      <c r="F102" s="11">
        <v>2007</v>
      </c>
      <c r="G102" s="11">
        <v>12</v>
      </c>
      <c r="H102" s="11">
        <v>47243</v>
      </c>
    </row>
    <row r="103" spans="1:8" x14ac:dyDescent="0.2">
      <c r="A103" s="285">
        <v>39448</v>
      </c>
      <c r="B103" s="11">
        <v>1206391</v>
      </c>
      <c r="C103" s="11">
        <v>1.00511894814574E-2</v>
      </c>
      <c r="D103" s="11">
        <v>4.0467627450473199E-2</v>
      </c>
      <c r="E103" s="280">
        <v>12005</v>
      </c>
      <c r="F103" s="11">
        <v>2008</v>
      </c>
      <c r="G103" s="11">
        <v>1</v>
      </c>
      <c r="H103" s="11">
        <v>12005</v>
      </c>
    </row>
    <row r="104" spans="1:8" x14ac:dyDescent="0.2">
      <c r="A104" s="285">
        <v>39479</v>
      </c>
      <c r="B104" s="11">
        <v>1214066</v>
      </c>
      <c r="C104" s="11">
        <v>6.3619506445256003E-3</v>
      </c>
      <c r="D104" s="11">
        <v>4.0267473015780597E-2</v>
      </c>
      <c r="E104" s="280">
        <v>7675</v>
      </c>
      <c r="F104" s="11">
        <v>2008</v>
      </c>
      <c r="G104" s="11">
        <v>2</v>
      </c>
      <c r="H104" s="11">
        <v>19680</v>
      </c>
    </row>
    <row r="105" spans="1:8" x14ac:dyDescent="0.2">
      <c r="A105" s="285">
        <v>39508</v>
      </c>
      <c r="B105" s="11">
        <v>1214015</v>
      </c>
      <c r="C105" s="11">
        <v>-4.2007600904780998E-5</v>
      </c>
      <c r="D105" s="11">
        <v>3.4747129336678999E-2</v>
      </c>
      <c r="E105" s="280">
        <v>-51</v>
      </c>
      <c r="F105" s="11">
        <v>2008</v>
      </c>
      <c r="G105" s="11">
        <v>3</v>
      </c>
      <c r="H105" s="11">
        <v>19629</v>
      </c>
    </row>
    <row r="106" spans="1:8" x14ac:dyDescent="0.2">
      <c r="A106" s="285">
        <v>39539</v>
      </c>
      <c r="B106" s="11">
        <v>1218746</v>
      </c>
      <c r="C106" s="11">
        <v>3.8969864458018302E-3</v>
      </c>
      <c r="D106" s="11">
        <v>3.66642226119855E-2</v>
      </c>
      <c r="E106" s="280">
        <v>4731</v>
      </c>
      <c r="F106" s="11">
        <v>2008</v>
      </c>
      <c r="G106" s="11">
        <v>4</v>
      </c>
      <c r="H106" s="11">
        <v>24360</v>
      </c>
    </row>
    <row r="107" spans="1:8" x14ac:dyDescent="0.2">
      <c r="A107" s="285">
        <v>39569</v>
      </c>
      <c r="B107" s="11">
        <v>1216016</v>
      </c>
      <c r="C107" s="11">
        <v>-2.2400073518189499E-3</v>
      </c>
      <c r="D107" s="11">
        <v>3.2666128826801297E-2</v>
      </c>
      <c r="E107" s="280">
        <v>-2730</v>
      </c>
      <c r="F107" s="11">
        <v>2008</v>
      </c>
      <c r="G107" s="11">
        <v>5</v>
      </c>
      <c r="H107" s="11">
        <v>21630</v>
      </c>
    </row>
    <row r="108" spans="1:8" x14ac:dyDescent="0.2">
      <c r="A108" s="285">
        <v>39600</v>
      </c>
      <c r="B108" s="11">
        <v>1219272</v>
      </c>
      <c r="C108" s="11">
        <v>2.6775963474163799E-3</v>
      </c>
      <c r="D108" s="11">
        <v>3.2139005473603002E-2</v>
      </c>
      <c r="E108" s="280">
        <v>3256</v>
      </c>
      <c r="F108" s="11">
        <v>2008</v>
      </c>
      <c r="G108" s="11">
        <v>6</v>
      </c>
      <c r="H108" s="11">
        <v>24886</v>
      </c>
    </row>
    <row r="109" spans="1:8" x14ac:dyDescent="0.2">
      <c r="A109" s="285">
        <v>39630</v>
      </c>
      <c r="B109" s="11">
        <v>1220144</v>
      </c>
      <c r="C109" s="11">
        <v>7.1518086202249098E-4</v>
      </c>
      <c r="D109" s="11">
        <v>2.82646710573442E-2</v>
      </c>
      <c r="E109" s="280">
        <v>872</v>
      </c>
      <c r="F109" s="11">
        <v>2008</v>
      </c>
      <c r="G109" s="11">
        <v>7</v>
      </c>
      <c r="H109" s="11">
        <v>25758</v>
      </c>
    </row>
    <row r="110" spans="1:8" x14ac:dyDescent="0.2">
      <c r="A110" s="285">
        <v>39661</v>
      </c>
      <c r="B110" s="11">
        <v>1222971</v>
      </c>
      <c r="C110" s="11">
        <v>2.3169396399114199E-3</v>
      </c>
      <c r="D110" s="11">
        <v>2.64671988531495E-2</v>
      </c>
      <c r="E110" s="280">
        <v>2827</v>
      </c>
      <c r="F110" s="11">
        <v>2008</v>
      </c>
      <c r="G110" s="11">
        <v>8</v>
      </c>
      <c r="H110" s="11">
        <v>28585</v>
      </c>
    </row>
    <row r="111" spans="1:8" x14ac:dyDescent="0.2">
      <c r="A111" s="285">
        <v>39692</v>
      </c>
      <c r="B111" s="11">
        <v>1226715</v>
      </c>
      <c r="C111" s="11">
        <v>3.0613972040221E-3</v>
      </c>
      <c r="D111" s="11">
        <v>2.5356513278818899E-2</v>
      </c>
      <c r="E111" s="280">
        <v>3744</v>
      </c>
      <c r="F111" s="11">
        <v>2008</v>
      </c>
      <c r="G111" s="11">
        <v>9</v>
      </c>
      <c r="H111" s="11">
        <v>32329</v>
      </c>
    </row>
    <row r="112" spans="1:8" x14ac:dyDescent="0.2">
      <c r="A112" s="285">
        <v>39722</v>
      </c>
      <c r="B112" s="11">
        <v>1228030</v>
      </c>
      <c r="C112" s="11">
        <v>1.0719686316706899E-3</v>
      </c>
      <c r="D112" s="11">
        <v>1.4832891351901099E-2</v>
      </c>
      <c r="E112" s="280">
        <v>1315</v>
      </c>
      <c r="F112" s="11">
        <v>2008</v>
      </c>
      <c r="G112" s="11">
        <v>10</v>
      </c>
      <c r="H112" s="11">
        <v>33644</v>
      </c>
    </row>
    <row r="113" spans="1:8" x14ac:dyDescent="0.2">
      <c r="A113" s="285">
        <v>39753</v>
      </c>
      <c r="B113" s="11">
        <v>1225338</v>
      </c>
      <c r="C113" s="11">
        <v>-2.1921288567868799E-3</v>
      </c>
      <c r="D113" s="11">
        <v>4.6932882043007104E-3</v>
      </c>
      <c r="E113" s="280">
        <v>-2692</v>
      </c>
      <c r="F113" s="11">
        <v>2008</v>
      </c>
      <c r="G113" s="11">
        <v>11</v>
      </c>
      <c r="H113" s="11">
        <v>30952</v>
      </c>
    </row>
    <row r="114" spans="1:8" x14ac:dyDescent="0.2">
      <c r="A114" s="285">
        <v>39783</v>
      </c>
      <c r="B114" s="11">
        <v>1204590</v>
      </c>
      <c r="C114" s="11">
        <v>-1.6932470877423202E-2</v>
      </c>
      <c r="D114" s="11">
        <v>8.54330174667162E-3</v>
      </c>
      <c r="E114" s="280">
        <v>-20748</v>
      </c>
      <c r="F114" s="11">
        <v>2008</v>
      </c>
      <c r="G114" s="11">
        <v>12</v>
      </c>
      <c r="H114" s="11">
        <v>10204</v>
      </c>
    </row>
    <row r="115" spans="1:8" x14ac:dyDescent="0.2">
      <c r="A115" s="285">
        <v>39814</v>
      </c>
      <c r="B115" s="11">
        <v>1200192</v>
      </c>
      <c r="C115" s="11">
        <v>-3.6510347919208601E-3</v>
      </c>
      <c r="D115" s="11">
        <v>-5.1384667160149196E-3</v>
      </c>
      <c r="E115" s="280">
        <v>-4398</v>
      </c>
      <c r="F115" s="11">
        <v>2009</v>
      </c>
      <c r="G115" s="11">
        <v>1</v>
      </c>
      <c r="H115" s="11">
        <v>-4398</v>
      </c>
    </row>
    <row r="116" spans="1:8" x14ac:dyDescent="0.2">
      <c r="A116" s="285">
        <v>39845</v>
      </c>
      <c r="B116" s="11">
        <v>1194715</v>
      </c>
      <c r="C116" s="11">
        <v>-4.563436516824E-3</v>
      </c>
      <c r="D116" s="11">
        <v>-1.59390016687725E-2</v>
      </c>
      <c r="E116" s="280">
        <v>-5477</v>
      </c>
      <c r="F116" s="11">
        <v>2009</v>
      </c>
      <c r="G116" s="11">
        <v>2</v>
      </c>
      <c r="H116" s="11">
        <v>-9875</v>
      </c>
    </row>
    <row r="117" spans="1:8" x14ac:dyDescent="0.2">
      <c r="A117" s="285">
        <v>39873</v>
      </c>
      <c r="B117" s="11">
        <v>1198805</v>
      </c>
      <c r="C117" s="11">
        <v>3.4234106042025899E-3</v>
      </c>
      <c r="D117" s="11">
        <v>-1.2528675510599101E-2</v>
      </c>
      <c r="E117" s="280">
        <v>4090</v>
      </c>
      <c r="F117" s="11">
        <v>2009</v>
      </c>
      <c r="G117" s="11">
        <v>3</v>
      </c>
      <c r="H117" s="11">
        <v>-5785</v>
      </c>
    </row>
    <row r="118" spans="1:8" x14ac:dyDescent="0.2">
      <c r="A118" s="285">
        <v>39904</v>
      </c>
      <c r="B118" s="11">
        <v>1193947</v>
      </c>
      <c r="C118" s="11">
        <v>-4.0523688172805503E-3</v>
      </c>
      <c r="D118" s="11">
        <v>-2.0347964218959499E-2</v>
      </c>
      <c r="E118" s="280">
        <v>-4858</v>
      </c>
      <c r="F118" s="11">
        <v>2009</v>
      </c>
      <c r="G118" s="11">
        <v>4</v>
      </c>
      <c r="H118" s="11">
        <v>-10643</v>
      </c>
    </row>
    <row r="119" spans="1:8" x14ac:dyDescent="0.2">
      <c r="A119" s="285">
        <v>39934</v>
      </c>
      <c r="B119" s="11">
        <v>1190262</v>
      </c>
      <c r="C119" s="11">
        <v>-3.0864016576950298E-3</v>
      </c>
      <c r="D119" s="11">
        <v>-2.11789976447678E-2</v>
      </c>
      <c r="E119" s="280">
        <v>-3685</v>
      </c>
      <c r="F119" s="11">
        <v>2009</v>
      </c>
      <c r="G119" s="11">
        <v>5</v>
      </c>
      <c r="H119" s="11">
        <v>-14328</v>
      </c>
    </row>
    <row r="120" spans="1:8" x14ac:dyDescent="0.2">
      <c r="A120" s="285">
        <v>39965</v>
      </c>
      <c r="B120" s="11">
        <v>1194763</v>
      </c>
      <c r="C120" s="11">
        <v>3.7815203711450999E-3</v>
      </c>
      <c r="D120" s="11">
        <v>-2.0101339159760898E-2</v>
      </c>
      <c r="E120" s="280">
        <v>4501</v>
      </c>
      <c r="F120" s="11">
        <v>2009</v>
      </c>
      <c r="G120" s="11">
        <v>6</v>
      </c>
      <c r="H120" s="11">
        <v>-9827</v>
      </c>
    </row>
    <row r="121" spans="1:8" x14ac:dyDescent="0.2">
      <c r="A121" s="285">
        <v>39995</v>
      </c>
      <c r="B121" s="11">
        <v>1198518</v>
      </c>
      <c r="C121" s="11">
        <v>3.1428827307173899E-3</v>
      </c>
      <c r="D121" s="11">
        <v>-1.7724137478854901E-2</v>
      </c>
      <c r="E121" s="280">
        <v>3755</v>
      </c>
      <c r="F121" s="11">
        <v>2009</v>
      </c>
      <c r="G121" s="11">
        <v>7</v>
      </c>
      <c r="H121" s="11">
        <v>-6072</v>
      </c>
    </row>
    <row r="122" spans="1:8" x14ac:dyDescent="0.2">
      <c r="A122" s="285">
        <v>40026</v>
      </c>
      <c r="B122" s="11">
        <v>1198986</v>
      </c>
      <c r="C122" s="11">
        <v>3.9048224557336502E-4</v>
      </c>
      <c r="D122" s="11">
        <v>-1.9612075838266001E-2</v>
      </c>
      <c r="E122" s="280">
        <v>468</v>
      </c>
      <c r="F122" s="11">
        <v>2009</v>
      </c>
      <c r="G122" s="11">
        <v>8</v>
      </c>
      <c r="H122" s="11">
        <v>-5604</v>
      </c>
    </row>
    <row r="123" spans="1:8" x14ac:dyDescent="0.2">
      <c r="A123" s="285">
        <v>40057</v>
      </c>
      <c r="B123" s="11">
        <v>1197731</v>
      </c>
      <c r="C123" s="11">
        <v>-1.0467178098826401E-3</v>
      </c>
      <c r="D123" s="11">
        <v>-2.3627329901403399E-2</v>
      </c>
      <c r="E123" s="280">
        <v>-1255</v>
      </c>
      <c r="F123" s="11">
        <v>2009</v>
      </c>
      <c r="G123" s="11">
        <v>9</v>
      </c>
      <c r="H123" s="11">
        <v>-6859</v>
      </c>
    </row>
    <row r="124" spans="1:8" x14ac:dyDescent="0.2">
      <c r="A124" s="285">
        <v>40087</v>
      </c>
      <c r="B124" s="11">
        <v>1210664</v>
      </c>
      <c r="C124" s="11">
        <v>1.07979170615105E-2</v>
      </c>
      <c r="D124" s="11">
        <v>-1.41413483383956E-2</v>
      </c>
      <c r="E124" s="280">
        <v>12933</v>
      </c>
      <c r="F124" s="11">
        <v>2009</v>
      </c>
      <c r="G124" s="11">
        <v>10</v>
      </c>
      <c r="H124" s="11">
        <v>6074</v>
      </c>
    </row>
    <row r="125" spans="1:8" x14ac:dyDescent="0.2">
      <c r="A125" s="285">
        <v>40118</v>
      </c>
      <c r="B125" s="11">
        <v>1221907</v>
      </c>
      <c r="C125" s="11">
        <v>9.2866393978841E-3</v>
      </c>
      <c r="D125" s="11">
        <v>-2.8000437430325499E-3</v>
      </c>
      <c r="E125" s="280">
        <v>11243</v>
      </c>
      <c r="F125" s="11">
        <v>2009</v>
      </c>
      <c r="G125" s="11">
        <v>11</v>
      </c>
      <c r="H125" s="11">
        <v>17317</v>
      </c>
    </row>
    <row r="126" spans="1:8" x14ac:dyDescent="0.2">
      <c r="A126" s="285">
        <v>40148</v>
      </c>
      <c r="B126" s="11">
        <v>1208019</v>
      </c>
      <c r="C126" s="11">
        <v>-1.1365840444485501E-2</v>
      </c>
      <c r="D126" s="11">
        <v>2.8466117102083901E-3</v>
      </c>
      <c r="E126" s="280">
        <v>-13888</v>
      </c>
      <c r="F126" s="11">
        <v>2009</v>
      </c>
      <c r="G126" s="11">
        <v>12</v>
      </c>
      <c r="H126" s="11">
        <v>3429</v>
      </c>
    </row>
    <row r="127" spans="1:8" x14ac:dyDescent="0.2">
      <c r="A127" s="285">
        <v>40179</v>
      </c>
      <c r="B127" s="11">
        <v>1207686</v>
      </c>
      <c r="C127" s="11">
        <v>-2.7565791597650201E-4</v>
      </c>
      <c r="D127" s="11">
        <v>6.24400095984634E-3</v>
      </c>
      <c r="E127" s="280">
        <v>-333</v>
      </c>
      <c r="F127" s="11">
        <v>2010</v>
      </c>
      <c r="G127" s="11">
        <v>1</v>
      </c>
      <c r="H127" s="11">
        <v>-333</v>
      </c>
    </row>
    <row r="128" spans="1:8" x14ac:dyDescent="0.2">
      <c r="A128" s="285">
        <v>40210</v>
      </c>
      <c r="B128" s="11">
        <v>1215559</v>
      </c>
      <c r="C128" s="11">
        <v>6.5190786346782702E-3</v>
      </c>
      <c r="D128" s="11">
        <v>1.7446838785819301E-2</v>
      </c>
      <c r="E128" s="280">
        <v>7873</v>
      </c>
      <c r="F128" s="11">
        <v>2010</v>
      </c>
      <c r="G128" s="11">
        <v>2</v>
      </c>
      <c r="H128" s="11">
        <v>7540</v>
      </c>
    </row>
    <row r="129" spans="1:8" x14ac:dyDescent="0.2">
      <c r="A129" s="285">
        <v>40238</v>
      </c>
      <c r="B129" s="11">
        <v>1226178</v>
      </c>
      <c r="C129" s="11">
        <v>8.7358984631762393E-3</v>
      </c>
      <c r="D129" s="11">
        <v>2.28335717652162E-2</v>
      </c>
      <c r="E129" s="280">
        <v>10619</v>
      </c>
      <c r="F129" s="11">
        <v>2010</v>
      </c>
      <c r="G129" s="11">
        <v>3</v>
      </c>
      <c r="H129" s="11">
        <v>18159</v>
      </c>
    </row>
    <row r="130" spans="1:8" x14ac:dyDescent="0.2">
      <c r="A130" s="285">
        <v>40269</v>
      </c>
      <c r="B130" s="11">
        <v>1232200</v>
      </c>
      <c r="C130" s="11">
        <v>4.9111956012912704E-3</v>
      </c>
      <c r="D130" s="11">
        <v>3.20391106137876E-2</v>
      </c>
      <c r="E130" s="280">
        <v>6022</v>
      </c>
      <c r="F130" s="11">
        <v>2010</v>
      </c>
      <c r="G130" s="11">
        <v>4</v>
      </c>
      <c r="H130" s="11">
        <v>24181</v>
      </c>
    </row>
    <row r="131" spans="1:8" x14ac:dyDescent="0.2">
      <c r="A131" s="285">
        <v>40299</v>
      </c>
      <c r="B131" s="11">
        <v>1233199</v>
      </c>
      <c r="C131" s="11">
        <v>8.1074500892719403E-4</v>
      </c>
      <c r="D131" s="11">
        <v>3.6073570356778502E-2</v>
      </c>
      <c r="E131" s="280">
        <v>999</v>
      </c>
      <c r="F131" s="11">
        <v>2010</v>
      </c>
      <c r="G131" s="11">
        <v>5</v>
      </c>
      <c r="H131" s="11">
        <v>25180</v>
      </c>
    </row>
    <row r="132" spans="1:8" x14ac:dyDescent="0.2">
      <c r="A132" s="285">
        <v>40330</v>
      </c>
      <c r="B132" s="11">
        <v>1236525</v>
      </c>
      <c r="C132" s="11">
        <v>2.6970505165833099E-3</v>
      </c>
      <c r="D132" s="11">
        <v>3.4954212676489002E-2</v>
      </c>
      <c r="E132" s="280">
        <v>3326</v>
      </c>
      <c r="F132" s="11">
        <v>2010</v>
      </c>
      <c r="G132" s="11">
        <v>6</v>
      </c>
      <c r="H132" s="11">
        <v>28506</v>
      </c>
    </row>
    <row r="133" spans="1:8" x14ac:dyDescent="0.2">
      <c r="A133" s="285">
        <v>40360</v>
      </c>
      <c r="B133" s="11">
        <v>1243416</v>
      </c>
      <c r="C133" s="11">
        <v>5.5728755989568101E-3</v>
      </c>
      <c r="D133" s="11">
        <v>3.7461264661857299E-2</v>
      </c>
      <c r="E133" s="280">
        <v>6891</v>
      </c>
      <c r="F133" s="11">
        <v>2010</v>
      </c>
      <c r="G133" s="11">
        <v>7</v>
      </c>
      <c r="H133" s="11">
        <v>35397</v>
      </c>
    </row>
    <row r="134" spans="1:8" x14ac:dyDescent="0.2">
      <c r="A134" s="285">
        <v>40391</v>
      </c>
      <c r="B134" s="11">
        <v>1251516</v>
      </c>
      <c r="C134" s="11">
        <v>6.5143121851416498E-3</v>
      </c>
      <c r="D134" s="11">
        <v>4.38120211578783E-2</v>
      </c>
      <c r="E134" s="280">
        <v>8100</v>
      </c>
      <c r="F134" s="11">
        <v>2010</v>
      </c>
      <c r="G134" s="11">
        <v>8</v>
      </c>
      <c r="H134" s="11">
        <v>43497</v>
      </c>
    </row>
    <row r="135" spans="1:8" x14ac:dyDescent="0.2">
      <c r="A135" s="285">
        <v>40422</v>
      </c>
      <c r="B135" s="11">
        <v>1256598</v>
      </c>
      <c r="C135" s="11">
        <v>4.0606752131016098E-3</v>
      </c>
      <c r="D135" s="11">
        <v>4.9148765457352403E-2</v>
      </c>
      <c r="E135" s="280">
        <v>5082</v>
      </c>
      <c r="F135" s="11">
        <v>2010</v>
      </c>
      <c r="G135" s="11">
        <v>9</v>
      </c>
      <c r="H135" s="11">
        <v>48579</v>
      </c>
    </row>
    <row r="136" spans="1:8" x14ac:dyDescent="0.2">
      <c r="A136" s="285">
        <v>40452</v>
      </c>
      <c r="B136" s="11">
        <v>1268034</v>
      </c>
      <c r="C136" s="11">
        <v>9.1007625350350008E-3</v>
      </c>
      <c r="D136" s="11">
        <v>4.7387218914579199E-2</v>
      </c>
      <c r="E136" s="280">
        <v>11436</v>
      </c>
      <c r="F136" s="11">
        <v>2010</v>
      </c>
      <c r="G136" s="11">
        <v>10</v>
      </c>
      <c r="H136" s="11">
        <v>60015</v>
      </c>
    </row>
    <row r="137" spans="1:8" x14ac:dyDescent="0.2">
      <c r="A137" s="285">
        <v>40483</v>
      </c>
      <c r="B137" s="11">
        <v>1277314</v>
      </c>
      <c r="C137" s="11">
        <v>7.3184157522589999E-3</v>
      </c>
      <c r="D137" s="11">
        <v>4.53446948090157E-2</v>
      </c>
      <c r="E137" s="280">
        <v>9280</v>
      </c>
      <c r="F137" s="11">
        <v>2010</v>
      </c>
      <c r="G137" s="11">
        <v>11</v>
      </c>
      <c r="H137" s="11">
        <v>69295</v>
      </c>
    </row>
    <row r="138" spans="1:8" x14ac:dyDescent="0.2">
      <c r="A138" s="285">
        <v>40513</v>
      </c>
      <c r="B138" s="11">
        <v>1263487</v>
      </c>
      <c r="C138" s="11">
        <v>-1.08250594607121E-2</v>
      </c>
      <c r="D138" s="11">
        <v>4.5916496346497998E-2</v>
      </c>
      <c r="E138" s="280">
        <v>-13827</v>
      </c>
      <c r="F138" s="11">
        <v>2010</v>
      </c>
      <c r="G138" s="11">
        <v>12</v>
      </c>
      <c r="H138" s="11">
        <v>55468</v>
      </c>
    </row>
    <row r="139" spans="1:8" x14ac:dyDescent="0.2">
      <c r="A139" s="285">
        <v>40544</v>
      </c>
      <c r="B139" s="11">
        <v>1264788</v>
      </c>
      <c r="C139" s="11">
        <v>1.02969005616993E-3</v>
      </c>
      <c r="D139" s="11">
        <v>4.7282157779422899E-2</v>
      </c>
      <c r="E139" s="280">
        <v>1301</v>
      </c>
      <c r="F139" s="11">
        <v>2011</v>
      </c>
      <c r="G139" s="11">
        <v>1</v>
      </c>
      <c r="H139" s="11">
        <v>1301</v>
      </c>
    </row>
    <row r="140" spans="1:8" x14ac:dyDescent="0.2">
      <c r="A140" s="285">
        <v>40575</v>
      </c>
      <c r="B140" s="11">
        <v>1274313</v>
      </c>
      <c r="C140" s="11">
        <v>7.5309063653354897E-3</v>
      </c>
      <c r="D140" s="11">
        <v>4.8334963584655298E-2</v>
      </c>
      <c r="E140" s="280">
        <v>9525</v>
      </c>
      <c r="F140" s="11">
        <v>2011</v>
      </c>
      <c r="G140" s="11">
        <v>2</v>
      </c>
      <c r="H140" s="11">
        <v>10826</v>
      </c>
    </row>
    <row r="141" spans="1:8" x14ac:dyDescent="0.2">
      <c r="A141" s="285">
        <v>40603</v>
      </c>
      <c r="B141" s="11">
        <v>1282251</v>
      </c>
      <c r="C141" s="11">
        <v>6.22923881338422E-3</v>
      </c>
      <c r="D141" s="11">
        <v>4.5729902183859097E-2</v>
      </c>
      <c r="E141" s="280">
        <v>7938</v>
      </c>
      <c r="F141" s="11">
        <v>2011</v>
      </c>
      <c r="G141" s="11">
        <v>3</v>
      </c>
      <c r="H141" s="11">
        <v>18764</v>
      </c>
    </row>
    <row r="142" spans="1:8" x14ac:dyDescent="0.2">
      <c r="A142" s="285">
        <v>40634</v>
      </c>
      <c r="B142" s="11">
        <v>1284045</v>
      </c>
      <c r="C142" s="11">
        <v>1.3991020478829599E-3</v>
      </c>
      <c r="D142" s="11">
        <v>4.2075150137964597E-2</v>
      </c>
      <c r="E142" s="280">
        <v>1794</v>
      </c>
      <c r="F142" s="11">
        <v>2011</v>
      </c>
      <c r="G142" s="11">
        <v>4</v>
      </c>
      <c r="H142" s="11">
        <v>20558</v>
      </c>
    </row>
    <row r="143" spans="1:8" x14ac:dyDescent="0.2">
      <c r="A143" s="285">
        <v>40664</v>
      </c>
      <c r="B143" s="11">
        <v>1285810</v>
      </c>
      <c r="C143" s="11">
        <v>1.3745624179837301E-3</v>
      </c>
      <c r="D143" s="11">
        <v>4.2662214289826701E-2</v>
      </c>
      <c r="E143" s="280">
        <v>1765</v>
      </c>
      <c r="F143" s="11">
        <v>2011</v>
      </c>
      <c r="G143" s="11">
        <v>5</v>
      </c>
      <c r="H143" s="11">
        <v>22323</v>
      </c>
    </row>
    <row r="144" spans="1:8" x14ac:dyDescent="0.2">
      <c r="A144" s="285">
        <v>40695</v>
      </c>
      <c r="B144" s="11">
        <v>1288822</v>
      </c>
      <c r="C144" s="11">
        <v>2.3424922811301498E-3</v>
      </c>
      <c r="D144" s="11">
        <v>4.2293524190776498E-2</v>
      </c>
      <c r="E144" s="280">
        <v>3012</v>
      </c>
      <c r="F144" s="11">
        <v>2011</v>
      </c>
      <c r="G144" s="11">
        <v>6</v>
      </c>
      <c r="H144" s="11">
        <v>25335</v>
      </c>
    </row>
    <row r="145" spans="1:8" x14ac:dyDescent="0.2">
      <c r="A145" s="285">
        <v>40725</v>
      </c>
      <c r="B145" s="11">
        <v>1294392</v>
      </c>
      <c r="C145" s="11">
        <v>4.3217760094100797E-3</v>
      </c>
      <c r="D145" s="11">
        <v>4.0996738018490998E-2</v>
      </c>
      <c r="E145" s="280">
        <v>5570</v>
      </c>
      <c r="F145" s="11">
        <v>2011</v>
      </c>
      <c r="G145" s="11">
        <v>7</v>
      </c>
      <c r="H145" s="11">
        <v>30905</v>
      </c>
    </row>
    <row r="146" spans="1:8" x14ac:dyDescent="0.2">
      <c r="A146" s="285">
        <v>40756</v>
      </c>
      <c r="B146" s="11">
        <v>1299060</v>
      </c>
      <c r="C146" s="11">
        <v>3.6063263679009202E-3</v>
      </c>
      <c r="D146" s="11">
        <v>3.7989126787032701E-2</v>
      </c>
      <c r="E146" s="280">
        <v>4668</v>
      </c>
      <c r="F146" s="11">
        <v>2011</v>
      </c>
      <c r="G146" s="11">
        <v>8</v>
      </c>
      <c r="H146" s="11">
        <v>35573</v>
      </c>
    </row>
    <row r="147" spans="1:8" x14ac:dyDescent="0.2">
      <c r="A147" s="285">
        <v>40787</v>
      </c>
      <c r="B147" s="11">
        <v>1307965</v>
      </c>
      <c r="C147" s="11">
        <v>6.8549566609701403E-3</v>
      </c>
      <c r="D147" s="11">
        <v>4.0877830459701503E-2</v>
      </c>
      <c r="E147" s="280">
        <v>8905</v>
      </c>
      <c r="F147" s="11">
        <v>2011</v>
      </c>
      <c r="G147" s="11">
        <v>9</v>
      </c>
      <c r="H147" s="11">
        <v>44478</v>
      </c>
    </row>
    <row r="148" spans="1:8" x14ac:dyDescent="0.2">
      <c r="A148" s="285">
        <v>40817</v>
      </c>
      <c r="B148" s="11">
        <v>1317875</v>
      </c>
      <c r="C148" s="11">
        <v>7.5766553386367201E-3</v>
      </c>
      <c r="D148" s="11">
        <v>3.9305728395295302E-2</v>
      </c>
      <c r="E148" s="280">
        <v>9910</v>
      </c>
      <c r="F148" s="11">
        <v>2011</v>
      </c>
      <c r="G148" s="11">
        <v>10</v>
      </c>
      <c r="H148" s="11">
        <v>54388</v>
      </c>
    </row>
    <row r="149" spans="1:8" x14ac:dyDescent="0.2">
      <c r="A149" s="285">
        <v>40848</v>
      </c>
      <c r="B149" s="11">
        <v>1325584</v>
      </c>
      <c r="C149" s="11">
        <v>5.8495684340320597E-3</v>
      </c>
      <c r="D149" s="11">
        <v>3.7790237952453301E-2</v>
      </c>
      <c r="E149" s="280">
        <v>7709</v>
      </c>
      <c r="F149" s="11">
        <v>2011</v>
      </c>
      <c r="G149" s="11">
        <v>11</v>
      </c>
      <c r="H149" s="11">
        <v>62097</v>
      </c>
    </row>
    <row r="150" spans="1:8" x14ac:dyDescent="0.2">
      <c r="A150" s="285">
        <v>40878</v>
      </c>
      <c r="B150" s="11">
        <v>1308282</v>
      </c>
      <c r="C150" s="11">
        <v>-1.3052360318169301E-2</v>
      </c>
      <c r="D150" s="11">
        <v>3.5453471226850802E-2</v>
      </c>
      <c r="E150" s="280">
        <v>-17302</v>
      </c>
      <c r="F150" s="11">
        <v>2011</v>
      </c>
      <c r="G150" s="11">
        <v>12</v>
      </c>
      <c r="H150" s="11">
        <v>44795</v>
      </c>
    </row>
    <row r="151" spans="1:8" x14ac:dyDescent="0.2">
      <c r="A151" s="285">
        <v>40909</v>
      </c>
      <c r="B151" s="11">
        <v>1307399</v>
      </c>
      <c r="C151" s="11">
        <v>-6.7493093996551202E-4</v>
      </c>
      <c r="D151" s="11">
        <v>3.3690231090111503E-2</v>
      </c>
      <c r="E151" s="280">
        <v>-883</v>
      </c>
      <c r="F151" s="11">
        <v>2012</v>
      </c>
      <c r="G151" s="11">
        <v>1</v>
      </c>
      <c r="H151" s="11">
        <v>-883</v>
      </c>
    </row>
    <row r="152" spans="1:8" x14ac:dyDescent="0.2">
      <c r="A152" s="285">
        <v>40940</v>
      </c>
      <c r="B152" s="11">
        <v>1316368</v>
      </c>
      <c r="C152" s="11">
        <v>6.8601857581349597E-3</v>
      </c>
      <c r="D152" s="11">
        <v>3.3002096031351701E-2</v>
      </c>
      <c r="E152" s="280">
        <v>8969</v>
      </c>
      <c r="F152" s="11">
        <v>2012</v>
      </c>
      <c r="G152" s="11">
        <v>2</v>
      </c>
      <c r="H152" s="11">
        <v>8086</v>
      </c>
    </row>
    <row r="153" spans="1:8" x14ac:dyDescent="0.2">
      <c r="A153" s="285">
        <v>40969</v>
      </c>
      <c r="B153" s="11">
        <v>1327266</v>
      </c>
      <c r="C153" s="11">
        <v>8.2788399596465095E-3</v>
      </c>
      <c r="D153" s="11">
        <v>3.5106231151311298E-2</v>
      </c>
      <c r="E153" s="280">
        <v>10898</v>
      </c>
      <c r="F153" s="11">
        <v>2012</v>
      </c>
      <c r="G153" s="11">
        <v>3</v>
      </c>
      <c r="H153" s="11">
        <v>18984</v>
      </c>
    </row>
    <row r="154" spans="1:8" x14ac:dyDescent="0.2">
      <c r="A154" s="285">
        <v>41000</v>
      </c>
      <c r="B154" s="11">
        <v>1325979</v>
      </c>
      <c r="C154" s="11">
        <v>-9.6966244897400699E-4</v>
      </c>
      <c r="D154" s="11">
        <v>3.2657733957921903E-2</v>
      </c>
      <c r="E154" s="280">
        <v>-1287</v>
      </c>
      <c r="F154" s="11">
        <v>2012</v>
      </c>
      <c r="G154" s="11">
        <v>4</v>
      </c>
      <c r="H154" s="11">
        <v>17697</v>
      </c>
    </row>
    <row r="155" spans="1:8" x14ac:dyDescent="0.2">
      <c r="A155" s="285">
        <v>41030</v>
      </c>
      <c r="B155" s="11">
        <v>1325783</v>
      </c>
      <c r="C155" s="11">
        <v>-1.4781531230889701E-4</v>
      </c>
      <c r="D155" s="11">
        <v>3.10877967973495E-2</v>
      </c>
      <c r="E155" s="280">
        <v>-196</v>
      </c>
      <c r="F155" s="11">
        <v>2012</v>
      </c>
      <c r="G155" s="11">
        <v>5</v>
      </c>
      <c r="H155" s="11">
        <v>17501</v>
      </c>
    </row>
    <row r="156" spans="1:8" x14ac:dyDescent="0.2">
      <c r="A156" s="285">
        <v>41061</v>
      </c>
      <c r="B156" s="11">
        <v>1328013</v>
      </c>
      <c r="C156" s="11">
        <v>1.68202488642555E-3</v>
      </c>
      <c r="D156" s="11">
        <v>3.0408388435330801E-2</v>
      </c>
      <c r="E156" s="280">
        <v>2230</v>
      </c>
      <c r="F156" s="11">
        <v>2012</v>
      </c>
      <c r="G156" s="11">
        <v>6</v>
      </c>
      <c r="H156" s="11">
        <v>19731</v>
      </c>
    </row>
    <row r="157" spans="1:8" x14ac:dyDescent="0.2">
      <c r="A157" s="285">
        <v>41091</v>
      </c>
      <c r="B157" s="11">
        <v>1334119</v>
      </c>
      <c r="C157" s="11">
        <v>4.5978465572249503E-3</v>
      </c>
      <c r="D157" s="11">
        <v>3.0691629738131901E-2</v>
      </c>
      <c r="E157" s="280">
        <v>6106</v>
      </c>
      <c r="F157" s="11">
        <v>2012</v>
      </c>
      <c r="G157" s="11">
        <v>7</v>
      </c>
      <c r="H157" s="11">
        <v>25837</v>
      </c>
    </row>
    <row r="158" spans="1:8" x14ac:dyDescent="0.2">
      <c r="A158" s="285">
        <v>41122</v>
      </c>
      <c r="B158" s="11">
        <v>1335671</v>
      </c>
      <c r="C158" s="11">
        <v>1.1633145169209799E-3</v>
      </c>
      <c r="D158" s="11">
        <v>2.81826859421428E-2</v>
      </c>
      <c r="E158" s="280">
        <v>1552</v>
      </c>
      <c r="F158" s="11">
        <v>2012</v>
      </c>
      <c r="G158" s="11">
        <v>8</v>
      </c>
      <c r="H158" s="11">
        <v>27389</v>
      </c>
    </row>
    <row r="159" spans="1:8" x14ac:dyDescent="0.2">
      <c r="A159" s="285">
        <v>41153</v>
      </c>
      <c r="B159" s="11">
        <v>1340225</v>
      </c>
      <c r="C159" s="11">
        <v>3.4095222551062702E-3</v>
      </c>
      <c r="D159" s="11">
        <v>2.4664268539295701E-2</v>
      </c>
      <c r="E159" s="280">
        <v>4554</v>
      </c>
      <c r="F159" s="11">
        <v>2012</v>
      </c>
      <c r="G159" s="11">
        <v>9</v>
      </c>
      <c r="H159" s="11">
        <v>31943</v>
      </c>
    </row>
    <row r="160" spans="1:8" x14ac:dyDescent="0.2">
      <c r="A160" s="285">
        <v>41183</v>
      </c>
      <c r="B160" s="11">
        <v>1349654</v>
      </c>
      <c r="C160" s="11">
        <v>7.0353858493910097E-3</v>
      </c>
      <c r="D160" s="11">
        <v>2.41138195959405E-2</v>
      </c>
      <c r="E160" s="280">
        <v>9429</v>
      </c>
      <c r="F160" s="11">
        <v>2012</v>
      </c>
      <c r="G160" s="11">
        <v>10</v>
      </c>
      <c r="H160" s="11">
        <v>41372</v>
      </c>
    </row>
    <row r="161" spans="1:8" x14ac:dyDescent="0.2">
      <c r="A161" s="285">
        <v>41214</v>
      </c>
      <c r="B161" s="11">
        <v>1358570</v>
      </c>
      <c r="C161" s="11">
        <v>6.6061375730372997E-3</v>
      </c>
      <c r="D161" s="11">
        <v>2.4884126543470698E-2</v>
      </c>
      <c r="E161" s="280">
        <v>8916</v>
      </c>
      <c r="F161" s="11">
        <v>2012</v>
      </c>
      <c r="G161" s="11">
        <v>11</v>
      </c>
      <c r="H161" s="11">
        <v>50288</v>
      </c>
    </row>
    <row r="162" spans="1:8" x14ac:dyDescent="0.2">
      <c r="A162" s="285">
        <v>41244</v>
      </c>
      <c r="B162" s="11">
        <v>1349657</v>
      </c>
      <c r="C162" s="11">
        <v>-6.5605747219502604E-3</v>
      </c>
      <c r="D162" s="11">
        <v>3.1625444667128202E-2</v>
      </c>
      <c r="E162" s="280">
        <v>-8913</v>
      </c>
      <c r="F162" s="11">
        <v>2012</v>
      </c>
      <c r="G162" s="11">
        <v>12</v>
      </c>
      <c r="H162" s="11">
        <v>41375</v>
      </c>
    </row>
    <row r="163" spans="1:8" x14ac:dyDescent="0.2">
      <c r="A163" s="285">
        <v>41275</v>
      </c>
      <c r="B163" s="11">
        <v>1353365</v>
      </c>
      <c r="C163" s="11">
        <v>2.7473647008091598E-3</v>
      </c>
      <c r="D163" s="11">
        <v>3.5158356400762002E-2</v>
      </c>
      <c r="E163" s="280">
        <v>3708</v>
      </c>
      <c r="F163" s="11">
        <v>2013</v>
      </c>
      <c r="G163" s="11">
        <v>1</v>
      </c>
      <c r="H163" s="11">
        <v>3708</v>
      </c>
    </row>
    <row r="164" spans="1:8" x14ac:dyDescent="0.2">
      <c r="A164" s="285">
        <v>41306</v>
      </c>
      <c r="B164" s="11">
        <v>1361492</v>
      </c>
      <c r="C164" s="11">
        <v>6.0050319019628899E-3</v>
      </c>
      <c r="D164" s="11">
        <v>3.4279168135354303E-2</v>
      </c>
      <c r="E164" s="280">
        <v>8127</v>
      </c>
      <c r="F164" s="11">
        <v>2013</v>
      </c>
      <c r="G164" s="11">
        <v>2</v>
      </c>
      <c r="H164" s="11">
        <v>11835</v>
      </c>
    </row>
    <row r="165" spans="1:8" x14ac:dyDescent="0.2">
      <c r="A165" s="285">
        <v>41334</v>
      </c>
      <c r="B165" s="11">
        <v>1368619</v>
      </c>
      <c r="C165" s="11">
        <v>5.2346984043976103E-3</v>
      </c>
      <c r="D165" s="11">
        <v>3.1156527779661301E-2</v>
      </c>
      <c r="E165" s="280">
        <v>7127</v>
      </c>
      <c r="F165" s="11">
        <v>2013</v>
      </c>
      <c r="G165" s="11">
        <v>3</v>
      </c>
      <c r="H165" s="11">
        <v>18962</v>
      </c>
    </row>
    <row r="166" spans="1:8" x14ac:dyDescent="0.2">
      <c r="A166" s="285">
        <v>41365</v>
      </c>
      <c r="B166" s="11">
        <v>1374487</v>
      </c>
      <c r="C166" s="11">
        <v>4.28753363792267E-3</v>
      </c>
      <c r="D166" s="11">
        <v>3.6582781476931302E-2</v>
      </c>
      <c r="E166" s="280">
        <v>5868</v>
      </c>
      <c r="F166" s="11">
        <v>2013</v>
      </c>
      <c r="G166" s="11">
        <v>4</v>
      </c>
      <c r="H166" s="11">
        <v>24830</v>
      </c>
    </row>
    <row r="167" spans="1:8" x14ac:dyDescent="0.2">
      <c r="A167" s="285">
        <v>41395</v>
      </c>
      <c r="B167" s="11">
        <v>1378318</v>
      </c>
      <c r="C167" s="11">
        <v>2.7872217052615799E-3</v>
      </c>
      <c r="D167" s="11">
        <v>3.9625640093439198E-2</v>
      </c>
      <c r="E167" s="280">
        <v>3831</v>
      </c>
      <c r="F167" s="11">
        <v>2013</v>
      </c>
      <c r="G167" s="11">
        <v>5</v>
      </c>
      <c r="H167" s="11">
        <v>28661</v>
      </c>
    </row>
    <row r="168" spans="1:8" x14ac:dyDescent="0.2">
      <c r="A168" s="285">
        <v>41426</v>
      </c>
      <c r="B168" s="11">
        <v>1380069</v>
      </c>
      <c r="C168" s="11">
        <v>1.2703889813525701E-3</v>
      </c>
      <c r="D168" s="11">
        <v>3.9198411461333502E-2</v>
      </c>
      <c r="E168" s="280">
        <v>1751</v>
      </c>
      <c r="F168" s="11">
        <v>2013</v>
      </c>
      <c r="G168" s="11">
        <v>6</v>
      </c>
      <c r="H168" s="11">
        <v>30412</v>
      </c>
    </row>
    <row r="169" spans="1:8" x14ac:dyDescent="0.2">
      <c r="A169" s="285">
        <v>41456</v>
      </c>
      <c r="B169" s="11">
        <v>1383564</v>
      </c>
      <c r="C169" s="11">
        <v>2.5324820715486602E-3</v>
      </c>
      <c r="D169" s="11">
        <v>3.70619112687849E-2</v>
      </c>
      <c r="E169" s="280">
        <v>3495</v>
      </c>
      <c r="F169" s="11">
        <v>2013</v>
      </c>
      <c r="G169" s="11">
        <v>7</v>
      </c>
      <c r="H169" s="11">
        <v>33907</v>
      </c>
    </row>
    <row r="170" spans="1:8" x14ac:dyDescent="0.2">
      <c r="A170" s="285">
        <v>41487</v>
      </c>
      <c r="B170" s="11">
        <v>1387421</v>
      </c>
      <c r="C170" s="11">
        <v>2.7877279258494698E-3</v>
      </c>
      <c r="D170" s="11">
        <v>3.8744571080752598E-2</v>
      </c>
      <c r="E170" s="280">
        <v>3857</v>
      </c>
      <c r="F170" s="11">
        <v>2013</v>
      </c>
      <c r="G170" s="11">
        <v>8</v>
      </c>
      <c r="H170" s="11">
        <v>37764</v>
      </c>
    </row>
    <row r="171" spans="1:8" x14ac:dyDescent="0.2">
      <c r="A171" s="285">
        <v>41518</v>
      </c>
      <c r="B171" s="11">
        <v>1391042</v>
      </c>
      <c r="C171" s="11">
        <v>2.60987832820758E-3</v>
      </c>
      <c r="D171" s="11">
        <v>3.7916767706915003E-2</v>
      </c>
      <c r="E171" s="280">
        <v>3621</v>
      </c>
      <c r="F171" s="11">
        <v>2013</v>
      </c>
      <c r="G171" s="11">
        <v>9</v>
      </c>
      <c r="H171" s="11">
        <v>41385</v>
      </c>
    </row>
    <row r="172" spans="1:8" x14ac:dyDescent="0.2">
      <c r="A172" s="285">
        <v>41548</v>
      </c>
      <c r="B172" s="11">
        <v>1403518</v>
      </c>
      <c r="C172" s="11">
        <v>8.9688161824013103E-3</v>
      </c>
      <c r="D172" s="11">
        <v>3.9909487913198503E-2</v>
      </c>
      <c r="E172" s="280">
        <v>12476</v>
      </c>
      <c r="F172" s="11">
        <v>2013</v>
      </c>
      <c r="G172" s="11">
        <v>10</v>
      </c>
      <c r="H172" s="11">
        <v>53861</v>
      </c>
    </row>
    <row r="173" spans="1:8" x14ac:dyDescent="0.2">
      <c r="A173" s="285">
        <v>41579</v>
      </c>
      <c r="B173" s="11">
        <v>1410118</v>
      </c>
      <c r="C173" s="11">
        <v>4.70246908126581E-3</v>
      </c>
      <c r="D173" s="11">
        <v>3.7942836953561501E-2</v>
      </c>
      <c r="E173" s="280">
        <v>6600</v>
      </c>
      <c r="F173" s="11">
        <v>2013</v>
      </c>
      <c r="G173" s="11">
        <v>11</v>
      </c>
      <c r="H173" s="11">
        <v>60461</v>
      </c>
    </row>
    <row r="174" spans="1:8" x14ac:dyDescent="0.2">
      <c r="A174" s="285">
        <v>41609</v>
      </c>
      <c r="B174" s="11">
        <v>1397248</v>
      </c>
      <c r="C174" s="11">
        <v>-9.1268957633332502E-3</v>
      </c>
      <c r="D174" s="11">
        <v>3.5261551638675601E-2</v>
      </c>
      <c r="E174" s="280">
        <v>-12870</v>
      </c>
      <c r="F174" s="11">
        <v>2013</v>
      </c>
      <c r="G174" s="11">
        <v>12</v>
      </c>
      <c r="H174" s="11">
        <v>47591</v>
      </c>
    </row>
    <row r="175" spans="1:8" x14ac:dyDescent="0.2">
      <c r="A175" s="285">
        <v>41640</v>
      </c>
      <c r="B175" s="11">
        <v>1396563</v>
      </c>
      <c r="C175" s="11">
        <v>-4.9024940454378595E-4</v>
      </c>
      <c r="D175" s="11">
        <v>3.1918957561337898E-2</v>
      </c>
      <c r="E175" s="280">
        <v>-685</v>
      </c>
      <c r="F175" s="11">
        <v>2014</v>
      </c>
      <c r="G175" s="11">
        <v>1</v>
      </c>
      <c r="H175" s="11">
        <v>-685</v>
      </c>
    </row>
    <row r="176" spans="1:8" x14ac:dyDescent="0.2">
      <c r="A176" s="285">
        <v>41671</v>
      </c>
      <c r="B176" s="11">
        <v>1402503</v>
      </c>
      <c r="C176" s="11">
        <v>4.2532989918821996E-3</v>
      </c>
      <c r="D176" s="11">
        <v>3.0122101341763401E-2</v>
      </c>
      <c r="E176" s="280">
        <v>5940</v>
      </c>
      <c r="F176" s="11">
        <v>2014</v>
      </c>
      <c r="G176" s="11">
        <v>2</v>
      </c>
      <c r="H176" s="11">
        <v>5255</v>
      </c>
    </row>
    <row r="177" spans="1:8" x14ac:dyDescent="0.2">
      <c r="A177" s="285">
        <v>41699</v>
      </c>
      <c r="B177" s="11">
        <v>1413343</v>
      </c>
      <c r="C177" s="11">
        <v>7.7290387257638003E-3</v>
      </c>
      <c r="D177" s="11">
        <v>3.2678196050178999E-2</v>
      </c>
      <c r="E177" s="280">
        <v>10840</v>
      </c>
      <c r="F177" s="11">
        <v>2014</v>
      </c>
      <c r="G177" s="11">
        <v>3</v>
      </c>
      <c r="H177" s="11">
        <v>16095</v>
      </c>
    </row>
    <row r="178" spans="1:8" x14ac:dyDescent="0.2">
      <c r="A178" s="285">
        <v>41730</v>
      </c>
      <c r="B178" s="11">
        <v>1415615</v>
      </c>
      <c r="C178" s="11">
        <v>1.6075361748704199E-3</v>
      </c>
      <c r="D178" s="11">
        <v>2.9922436516314901E-2</v>
      </c>
      <c r="E178" s="280">
        <v>2272</v>
      </c>
      <c r="F178" s="11">
        <v>2014</v>
      </c>
      <c r="G178" s="11">
        <v>4</v>
      </c>
      <c r="H178" s="11">
        <v>18367</v>
      </c>
    </row>
    <row r="179" spans="1:8" x14ac:dyDescent="0.2">
      <c r="A179" s="285">
        <v>41760</v>
      </c>
      <c r="B179" s="11">
        <v>1421309</v>
      </c>
      <c r="C179" s="11">
        <v>4.0222800690865599E-3</v>
      </c>
      <c r="D179" s="11">
        <v>3.11909153040155E-2</v>
      </c>
      <c r="E179" s="280">
        <v>5694</v>
      </c>
      <c r="F179" s="11">
        <v>2014</v>
      </c>
      <c r="G179" s="11">
        <v>5</v>
      </c>
      <c r="H179" s="11">
        <v>24061</v>
      </c>
    </row>
    <row r="180" spans="1:8" x14ac:dyDescent="0.2">
      <c r="A180" s="285">
        <v>41791</v>
      </c>
      <c r="B180" s="11">
        <v>1423620</v>
      </c>
      <c r="C180" s="11">
        <v>1.6259659229624899E-3</v>
      </c>
      <c r="D180" s="11">
        <v>3.1557117796284097E-2</v>
      </c>
      <c r="E180" s="280">
        <v>2311</v>
      </c>
      <c r="F180" s="11">
        <v>2014</v>
      </c>
      <c r="G180" s="11">
        <v>6</v>
      </c>
      <c r="H180" s="11">
        <v>26372</v>
      </c>
    </row>
    <row r="181" spans="1:8" x14ac:dyDescent="0.2">
      <c r="A181" s="285">
        <v>41821</v>
      </c>
      <c r="B181" s="11">
        <v>1433741</v>
      </c>
      <c r="C181" s="11">
        <v>7.1093409758222802E-3</v>
      </c>
      <c r="D181" s="11">
        <v>3.6266482793712501E-2</v>
      </c>
      <c r="E181" s="280">
        <v>10121</v>
      </c>
      <c r="F181" s="11">
        <v>2014</v>
      </c>
      <c r="G181" s="11">
        <v>7</v>
      </c>
      <c r="H181" s="11">
        <v>36493</v>
      </c>
    </row>
    <row r="182" spans="1:8" x14ac:dyDescent="0.2">
      <c r="A182" s="285">
        <v>41852</v>
      </c>
      <c r="B182" s="11">
        <v>1435303</v>
      </c>
      <c r="C182" s="11">
        <v>1.08945757985568E-3</v>
      </c>
      <c r="D182" s="11">
        <v>3.4511514529475901E-2</v>
      </c>
      <c r="E182" s="280">
        <v>1562</v>
      </c>
      <c r="F182" s="11">
        <v>2014</v>
      </c>
      <c r="G182" s="11">
        <v>8</v>
      </c>
      <c r="H182" s="11">
        <v>38055</v>
      </c>
    </row>
    <row r="183" spans="1:8" x14ac:dyDescent="0.2">
      <c r="A183" s="285">
        <v>41883</v>
      </c>
      <c r="B183" s="11">
        <v>1447119</v>
      </c>
      <c r="C183" s="11">
        <v>8.2324080699336406E-3</v>
      </c>
      <c r="D183" s="11">
        <v>4.03129452597406E-2</v>
      </c>
      <c r="E183" s="280">
        <v>11816</v>
      </c>
      <c r="F183" s="11">
        <v>2014</v>
      </c>
      <c r="G183" s="11">
        <v>9</v>
      </c>
      <c r="H183" s="11">
        <v>49871</v>
      </c>
    </row>
    <row r="184" spans="1:8" x14ac:dyDescent="0.2">
      <c r="A184" s="285">
        <v>41913</v>
      </c>
      <c r="B184" s="11">
        <v>1463050</v>
      </c>
      <c r="C184" s="11">
        <v>1.1008769838555E-2</v>
      </c>
      <c r="D184" s="11">
        <v>4.2416271113017399E-2</v>
      </c>
      <c r="E184" s="280">
        <v>15931</v>
      </c>
      <c r="F184" s="11">
        <v>2014</v>
      </c>
      <c r="G184" s="11">
        <v>10</v>
      </c>
      <c r="H184" s="11">
        <v>65802</v>
      </c>
    </row>
    <row r="185" spans="1:8" x14ac:dyDescent="0.2">
      <c r="A185" s="285">
        <v>41944</v>
      </c>
      <c r="B185" s="11">
        <v>1477172</v>
      </c>
      <c r="C185" s="11">
        <v>9.6524383992344608E-3</v>
      </c>
      <c r="D185" s="11">
        <v>4.7552048835629399E-2</v>
      </c>
      <c r="E185" s="280">
        <v>14122</v>
      </c>
      <c r="F185" s="11">
        <v>2014</v>
      </c>
      <c r="G185" s="11">
        <v>11</v>
      </c>
      <c r="H185" s="11">
        <v>79924</v>
      </c>
    </row>
    <row r="186" spans="1:8" x14ac:dyDescent="0.2">
      <c r="A186" s="285">
        <v>41974</v>
      </c>
      <c r="B186" s="11">
        <v>1463340</v>
      </c>
      <c r="C186" s="11">
        <v>-9.3638384697245503E-3</v>
      </c>
      <c r="D186" s="11">
        <v>4.7301552766581198E-2</v>
      </c>
      <c r="E186" s="280">
        <v>-13832</v>
      </c>
      <c r="F186" s="11">
        <v>2014</v>
      </c>
      <c r="G186" s="11">
        <v>12</v>
      </c>
      <c r="H186" s="11">
        <v>66092</v>
      </c>
    </row>
    <row r="187" spans="1:8" x14ac:dyDescent="0.2">
      <c r="A187" s="285">
        <v>42005</v>
      </c>
      <c r="B187" s="11">
        <v>1466848</v>
      </c>
      <c r="C187" s="11">
        <v>2.3972555933686702E-3</v>
      </c>
      <c r="D187" s="11">
        <v>5.03271245192662E-2</v>
      </c>
      <c r="E187" s="280">
        <v>3508</v>
      </c>
      <c r="F187" s="11">
        <v>2015</v>
      </c>
      <c r="G187" s="11">
        <v>1</v>
      </c>
      <c r="H187" s="11">
        <v>3508</v>
      </c>
    </row>
    <row r="188" spans="1:8" x14ac:dyDescent="0.2">
      <c r="A188" s="285">
        <v>42036</v>
      </c>
      <c r="B188" s="11">
        <v>1479593</v>
      </c>
      <c r="C188" s="11">
        <v>8.6886984881868693E-3</v>
      </c>
      <c r="D188" s="11">
        <v>5.4966014332946199E-2</v>
      </c>
      <c r="E188" s="280">
        <v>12745</v>
      </c>
      <c r="F188" s="11">
        <v>2015</v>
      </c>
      <c r="G188" s="11">
        <v>2</v>
      </c>
      <c r="H188" s="11">
        <v>16253</v>
      </c>
    </row>
    <row r="189" spans="1:8" x14ac:dyDescent="0.2">
      <c r="A189" s="285">
        <v>42064</v>
      </c>
      <c r="B189" s="11">
        <v>1493885</v>
      </c>
      <c r="C189" s="11">
        <v>9.6594130953579996E-3</v>
      </c>
      <c r="D189" s="11">
        <v>5.6986874382227E-2</v>
      </c>
      <c r="E189" s="280">
        <v>14292</v>
      </c>
      <c r="F189" s="11">
        <v>2015</v>
      </c>
      <c r="G189" s="11">
        <v>3</v>
      </c>
      <c r="H189" s="11">
        <v>30545</v>
      </c>
    </row>
    <row r="190" spans="1:8" x14ac:dyDescent="0.2">
      <c r="A190" s="285">
        <v>42095</v>
      </c>
      <c r="B190" s="11">
        <v>1496860</v>
      </c>
      <c r="C190" s="11">
        <v>1.9914518185804001E-3</v>
      </c>
      <c r="D190" s="11">
        <v>5.7392016897249702E-2</v>
      </c>
      <c r="E190" s="280">
        <v>2975</v>
      </c>
      <c r="F190" s="11">
        <v>2015</v>
      </c>
      <c r="G190" s="11">
        <v>4</v>
      </c>
      <c r="H190" s="11">
        <v>33520</v>
      </c>
    </row>
    <row r="191" spans="1:8" x14ac:dyDescent="0.2">
      <c r="A191" s="285">
        <v>42125</v>
      </c>
      <c r="B191" s="11">
        <v>1496590</v>
      </c>
      <c r="C191" s="11">
        <v>-1.8037759042266501E-4</v>
      </c>
      <c r="D191" s="11">
        <v>5.2965963066441003E-2</v>
      </c>
      <c r="E191" s="280">
        <v>-270</v>
      </c>
      <c r="F191" s="11">
        <v>2015</v>
      </c>
      <c r="G191" s="11">
        <v>5</v>
      </c>
      <c r="H191" s="11">
        <v>33250</v>
      </c>
    </row>
    <row r="192" spans="1:8" x14ac:dyDescent="0.2">
      <c r="A192" s="285">
        <v>42156</v>
      </c>
      <c r="B192" s="11">
        <v>1494289</v>
      </c>
      <c r="C192" s="11">
        <v>-1.5374952391770101E-3</v>
      </c>
      <c r="D192" s="11">
        <v>4.9640353465109997E-2</v>
      </c>
      <c r="E192" s="280">
        <v>-2301</v>
      </c>
      <c r="F192" s="11">
        <v>2015</v>
      </c>
      <c r="G192" s="11">
        <v>6</v>
      </c>
      <c r="H192" s="11">
        <v>30949</v>
      </c>
    </row>
    <row r="193" spans="1:8" x14ac:dyDescent="0.2">
      <c r="A193" s="285">
        <v>42186</v>
      </c>
      <c r="B193" s="11">
        <v>1498787</v>
      </c>
      <c r="C193" s="11">
        <v>3.0101272243856498E-3</v>
      </c>
      <c r="D193" s="11">
        <v>4.5368026721702301E-2</v>
      </c>
      <c r="E193" s="280">
        <v>4498</v>
      </c>
      <c r="F193" s="11">
        <v>2015</v>
      </c>
      <c r="G193" s="11">
        <v>7</v>
      </c>
      <c r="H193" s="11">
        <v>35447</v>
      </c>
    </row>
    <row r="194" spans="1:8" x14ac:dyDescent="0.2">
      <c r="A194" s="285">
        <v>42217</v>
      </c>
      <c r="B194" s="11">
        <v>1505250</v>
      </c>
      <c r="C194" s="11">
        <v>4.3121537616752602E-3</v>
      </c>
      <c r="D194" s="11">
        <v>4.8733263986767902E-2</v>
      </c>
      <c r="E194" s="280">
        <v>6463</v>
      </c>
      <c r="F194" s="11">
        <v>2015</v>
      </c>
      <c r="G194" s="11">
        <v>8</v>
      </c>
      <c r="H194" s="11">
        <v>41910</v>
      </c>
    </row>
    <row r="195" spans="1:8" x14ac:dyDescent="0.2">
      <c r="A195" s="285">
        <v>42248</v>
      </c>
      <c r="B195" s="11">
        <v>1517710</v>
      </c>
      <c r="C195" s="11">
        <v>8.2776947350937692E-3</v>
      </c>
      <c r="D195" s="11">
        <v>4.87803698244582E-2</v>
      </c>
      <c r="E195" s="280">
        <v>12460</v>
      </c>
      <c r="F195" s="11">
        <v>2015</v>
      </c>
      <c r="G195" s="11">
        <v>9</v>
      </c>
      <c r="H195" s="11">
        <v>54370</v>
      </c>
    </row>
    <row r="196" spans="1:8" x14ac:dyDescent="0.2">
      <c r="A196" s="285">
        <v>42278</v>
      </c>
      <c r="B196" s="11">
        <v>1530447</v>
      </c>
      <c r="C196" s="11">
        <v>8.3922488485943508E-3</v>
      </c>
      <c r="D196" s="11">
        <v>4.60660948019549E-2</v>
      </c>
      <c r="E196" s="280">
        <v>12737</v>
      </c>
      <c r="F196" s="11">
        <v>2015</v>
      </c>
      <c r="G196" s="11">
        <v>10</v>
      </c>
      <c r="H196" s="11">
        <v>67107</v>
      </c>
    </row>
    <row r="197" spans="1:8" x14ac:dyDescent="0.2">
      <c r="A197" s="285">
        <v>42309</v>
      </c>
      <c r="B197" s="11">
        <v>1548821</v>
      </c>
      <c r="C197" s="11">
        <v>1.20056427958628E-2</v>
      </c>
      <c r="D197" s="11">
        <v>4.8504168776554203E-2</v>
      </c>
      <c r="E197" s="280">
        <v>18374</v>
      </c>
      <c r="F197" s="11">
        <v>2015</v>
      </c>
      <c r="G197" s="11">
        <v>11</v>
      </c>
      <c r="H197" s="11">
        <v>85481</v>
      </c>
    </row>
    <row r="198" spans="1:8" x14ac:dyDescent="0.2">
      <c r="A198" s="285">
        <v>42339</v>
      </c>
      <c r="B198" s="11">
        <v>1535255</v>
      </c>
      <c r="C198" s="11">
        <v>-8.7589204950088203E-3</v>
      </c>
      <c r="D198" s="11">
        <v>4.9144423032241299E-2</v>
      </c>
      <c r="E198" s="280">
        <v>-13566</v>
      </c>
      <c r="F198" s="11">
        <v>2015</v>
      </c>
      <c r="G198" s="11">
        <v>12</v>
      </c>
      <c r="H198" s="11">
        <v>71915</v>
      </c>
    </row>
    <row r="199" spans="1:8" x14ac:dyDescent="0.2">
      <c r="A199" s="285">
        <v>42370</v>
      </c>
      <c r="B199" s="11">
        <v>1539143</v>
      </c>
      <c r="C199" s="11">
        <v>2.5324783179341299E-3</v>
      </c>
      <c r="D199" s="11">
        <v>4.9285951918671897E-2</v>
      </c>
      <c r="E199" s="280">
        <v>3888</v>
      </c>
      <c r="F199" s="11">
        <v>2016</v>
      </c>
      <c r="G199" s="11">
        <v>1</v>
      </c>
      <c r="H199" s="11">
        <v>3888</v>
      </c>
    </row>
    <row r="200" spans="1:8" x14ac:dyDescent="0.2">
      <c r="A200" s="285">
        <v>42401</v>
      </c>
      <c r="B200" s="11">
        <v>1552349</v>
      </c>
      <c r="C200" s="11">
        <v>8.5800994449507506E-3</v>
      </c>
      <c r="D200" s="11">
        <v>4.9172982029517497E-2</v>
      </c>
      <c r="E200" s="280">
        <v>13206</v>
      </c>
      <c r="F200" s="11">
        <v>2016</v>
      </c>
      <c r="G200" s="11">
        <v>2</v>
      </c>
      <c r="H200" s="11">
        <v>17094</v>
      </c>
    </row>
    <row r="201" spans="1:8" x14ac:dyDescent="0.2">
      <c r="A201" s="285">
        <v>42430</v>
      </c>
      <c r="B201" s="11">
        <v>1559149</v>
      </c>
      <c r="C201" s="11">
        <v>4.3804582603526E-3</v>
      </c>
      <c r="D201" s="11">
        <v>4.3687432432884601E-2</v>
      </c>
      <c r="E201" s="280">
        <v>6800</v>
      </c>
      <c r="F201" s="11">
        <v>2016</v>
      </c>
      <c r="G201" s="11">
        <v>3</v>
      </c>
      <c r="H201" s="11">
        <v>23894</v>
      </c>
    </row>
    <row r="202" spans="1:8" x14ac:dyDescent="0.2">
      <c r="A202" s="285">
        <v>42461</v>
      </c>
      <c r="B202" s="11">
        <v>1569657</v>
      </c>
      <c r="C202" s="11">
        <v>6.7395739598974398E-3</v>
      </c>
      <c r="D202" s="11">
        <v>4.8633138703686497E-2</v>
      </c>
      <c r="E202" s="280">
        <v>10508</v>
      </c>
      <c r="F202" s="11">
        <v>2016</v>
      </c>
      <c r="G202" s="11">
        <v>4</v>
      </c>
      <c r="H202" s="11">
        <v>34402</v>
      </c>
    </row>
    <row r="203" spans="1:8" x14ac:dyDescent="0.2">
      <c r="A203" s="285">
        <v>42491</v>
      </c>
      <c r="B203" s="11">
        <v>1571236</v>
      </c>
      <c r="C203" s="11">
        <v>1.0059522558112401E-3</v>
      </c>
      <c r="D203" s="11">
        <v>4.9877387928557698E-2</v>
      </c>
      <c r="E203" s="280">
        <v>1579</v>
      </c>
      <c r="F203" s="11">
        <v>2016</v>
      </c>
      <c r="G203" s="11">
        <v>5</v>
      </c>
      <c r="H203" s="11">
        <v>35981</v>
      </c>
    </row>
    <row r="204" spans="1:8" x14ac:dyDescent="0.2">
      <c r="A204" s="285">
        <v>42522</v>
      </c>
      <c r="B204" s="11">
        <v>1576839</v>
      </c>
      <c r="C204" s="11">
        <v>3.5659824494855799E-3</v>
      </c>
      <c r="D204" s="11">
        <v>5.5243664378175697E-2</v>
      </c>
      <c r="E204" s="280">
        <v>5603</v>
      </c>
      <c r="F204" s="11">
        <v>2016</v>
      </c>
      <c r="G204" s="11">
        <v>6</v>
      </c>
      <c r="H204" s="11">
        <v>41584</v>
      </c>
    </row>
    <row r="205" spans="1:8" x14ac:dyDescent="0.2">
      <c r="A205" s="285">
        <v>42552</v>
      </c>
      <c r="B205" s="11">
        <v>1582329</v>
      </c>
      <c r="C205" s="11">
        <v>3.4816490459710402E-3</v>
      </c>
      <c r="D205" s="11">
        <v>5.5739741537656803E-2</v>
      </c>
      <c r="E205" s="280">
        <v>5490</v>
      </c>
      <c r="F205" s="11">
        <v>2016</v>
      </c>
      <c r="G205" s="11">
        <v>7</v>
      </c>
      <c r="H205" s="11">
        <v>47074</v>
      </c>
    </row>
    <row r="206" spans="1:8" x14ac:dyDescent="0.2">
      <c r="A206" s="285">
        <v>42583</v>
      </c>
      <c r="B206" s="11">
        <v>1592063</v>
      </c>
      <c r="C206" s="11">
        <v>6.1516915887909196E-3</v>
      </c>
      <c r="D206" s="11">
        <v>5.7673476166749699E-2</v>
      </c>
      <c r="E206" s="280">
        <v>9734</v>
      </c>
      <c r="F206" s="11">
        <v>2016</v>
      </c>
      <c r="G206" s="11">
        <v>8</v>
      </c>
      <c r="H206" s="11">
        <v>56808</v>
      </c>
    </row>
    <row r="207" spans="1:8" x14ac:dyDescent="0.2">
      <c r="A207" s="285">
        <v>42614</v>
      </c>
      <c r="B207" s="11">
        <v>1608623</v>
      </c>
      <c r="C207" s="11">
        <v>1.0401598429207799E-2</v>
      </c>
      <c r="D207" s="11">
        <v>5.9901430444551297E-2</v>
      </c>
      <c r="E207" s="280">
        <v>16560</v>
      </c>
      <c r="F207" s="11">
        <v>2016</v>
      </c>
      <c r="G207" s="11">
        <v>9</v>
      </c>
      <c r="H207" s="11">
        <v>73368</v>
      </c>
    </row>
    <row r="208" spans="1:8" x14ac:dyDescent="0.2">
      <c r="A208" s="285">
        <v>42644</v>
      </c>
      <c r="B208" s="11">
        <v>1627392</v>
      </c>
      <c r="C208" s="11">
        <v>1.16677431567247E-2</v>
      </c>
      <c r="D208" s="11">
        <v>6.3344238644004E-2</v>
      </c>
      <c r="E208" s="280">
        <v>18769</v>
      </c>
      <c r="F208" s="11">
        <v>2016</v>
      </c>
      <c r="G208" s="11">
        <v>10</v>
      </c>
      <c r="H208" s="11">
        <v>92137</v>
      </c>
    </row>
    <row r="209" spans="1:8" x14ac:dyDescent="0.2">
      <c r="A209" s="285">
        <v>42675</v>
      </c>
      <c r="B209" s="11">
        <v>1643345</v>
      </c>
      <c r="C209" s="11">
        <v>9.8028010460908793E-3</v>
      </c>
      <c r="D209" s="11">
        <v>6.1029647712679498E-2</v>
      </c>
      <c r="E209" s="280">
        <v>15953</v>
      </c>
      <c r="F209" s="11">
        <v>2016</v>
      </c>
      <c r="G209" s="11">
        <v>11</v>
      </c>
      <c r="H209" s="11">
        <v>108090</v>
      </c>
    </row>
    <row r="210" spans="1:8" x14ac:dyDescent="0.2">
      <c r="A210" s="285">
        <v>42705</v>
      </c>
      <c r="B210" s="11">
        <v>1624237</v>
      </c>
      <c r="C210" s="11">
        <v>-1.16275036586961E-2</v>
      </c>
      <c r="D210" s="11">
        <v>5.7959101256794397E-2</v>
      </c>
      <c r="E210" s="280">
        <v>-19108</v>
      </c>
      <c r="F210" s="11">
        <v>2016</v>
      </c>
      <c r="G210" s="11">
        <v>12</v>
      </c>
      <c r="H210" s="11">
        <v>88982</v>
      </c>
    </row>
    <row r="211" spans="1:8" x14ac:dyDescent="0.2">
      <c r="A211" s="285">
        <v>42736</v>
      </c>
      <c r="B211" s="11">
        <v>1635012</v>
      </c>
      <c r="C211" s="11">
        <v>6.6338840945010498E-3</v>
      </c>
      <c r="D211" s="11">
        <v>6.2287259858245798E-2</v>
      </c>
      <c r="E211" s="280">
        <v>10775</v>
      </c>
      <c r="F211" s="11">
        <v>2017</v>
      </c>
      <c r="G211" s="11">
        <v>1</v>
      </c>
      <c r="H211" s="11">
        <v>10775</v>
      </c>
    </row>
    <row r="212" spans="1:8" x14ac:dyDescent="0.2">
      <c r="A212" s="285">
        <v>42767</v>
      </c>
      <c r="B212" s="11">
        <v>1640265</v>
      </c>
      <c r="C212" s="11">
        <v>3.2128204563637301E-3</v>
      </c>
      <c r="D212" s="11">
        <v>5.6634171826051898E-2</v>
      </c>
      <c r="E212" s="280">
        <v>5253</v>
      </c>
      <c r="F212" s="11">
        <v>2017</v>
      </c>
      <c r="G212" s="11">
        <v>2</v>
      </c>
      <c r="H212" s="11">
        <v>16028</v>
      </c>
    </row>
    <row r="213" spans="1:8" x14ac:dyDescent="0.2">
      <c r="A213" s="285">
        <v>42795</v>
      </c>
      <c r="B213" s="11">
        <v>1661636</v>
      </c>
      <c r="C213" s="11">
        <v>1.3028992266493501E-2</v>
      </c>
      <c r="D213" s="11">
        <v>6.5732652876665507E-2</v>
      </c>
      <c r="E213" s="280">
        <v>21371</v>
      </c>
      <c r="F213" s="11">
        <v>2017</v>
      </c>
      <c r="G213" s="11">
        <v>3</v>
      </c>
      <c r="H213" s="11">
        <v>37399</v>
      </c>
    </row>
    <row r="214" spans="1:8" x14ac:dyDescent="0.2">
      <c r="A214" s="285">
        <v>42826</v>
      </c>
      <c r="B214" s="11">
        <v>1662463</v>
      </c>
      <c r="C214" s="11">
        <v>4.9770226451517597E-4</v>
      </c>
      <c r="D214" s="11">
        <v>5.9125019032820497E-2</v>
      </c>
      <c r="E214" s="280">
        <v>827</v>
      </c>
      <c r="F214" s="11">
        <v>2017</v>
      </c>
      <c r="G214" s="11">
        <v>4</v>
      </c>
      <c r="H214" s="11">
        <v>38226</v>
      </c>
    </row>
    <row r="215" spans="1:8" x14ac:dyDescent="0.2">
      <c r="A215" s="285">
        <v>42856</v>
      </c>
      <c r="B215" s="11">
        <v>1664615</v>
      </c>
      <c r="C215" s="11">
        <v>1.2944648993691299E-3</v>
      </c>
      <c r="D215" s="11">
        <v>5.9430282911033097E-2</v>
      </c>
      <c r="E215" s="280">
        <v>2152</v>
      </c>
      <c r="F215" s="11">
        <v>2017</v>
      </c>
      <c r="G215" s="11">
        <v>5</v>
      </c>
      <c r="H215" s="11">
        <v>40378</v>
      </c>
    </row>
    <row r="216" spans="1:8" x14ac:dyDescent="0.2">
      <c r="A216" s="285">
        <v>42887</v>
      </c>
      <c r="B216" s="11">
        <v>1672581</v>
      </c>
      <c r="C216" s="11">
        <v>4.7854909393463298E-3</v>
      </c>
      <c r="D216" s="11">
        <v>6.0717676313180903E-2</v>
      </c>
      <c r="E216" s="280">
        <v>7966</v>
      </c>
      <c r="F216" s="11">
        <v>2017</v>
      </c>
      <c r="G216" s="11">
        <v>6</v>
      </c>
      <c r="H216" s="11">
        <v>48344</v>
      </c>
    </row>
    <row r="217" spans="1:8" x14ac:dyDescent="0.2">
      <c r="A217" s="285">
        <v>42917</v>
      </c>
      <c r="B217" s="11">
        <v>1675221</v>
      </c>
      <c r="C217" s="11">
        <v>1.5783988936859401E-3</v>
      </c>
      <c r="D217" s="11">
        <v>5.8705869638994199E-2</v>
      </c>
      <c r="E217" s="280">
        <v>2640</v>
      </c>
      <c r="F217" s="11">
        <v>2017</v>
      </c>
      <c r="G217" s="11">
        <v>7</v>
      </c>
      <c r="H217" s="11">
        <v>50984</v>
      </c>
    </row>
    <row r="218" spans="1:8" x14ac:dyDescent="0.2">
      <c r="A218" s="285">
        <v>42948</v>
      </c>
      <c r="B218" s="11">
        <v>1694618</v>
      </c>
      <c r="C218" s="11">
        <v>1.15787708009869E-2</v>
      </c>
      <c r="D218" s="11">
        <v>6.4416420706969499E-2</v>
      </c>
      <c r="E218" s="280">
        <v>19397</v>
      </c>
      <c r="F218" s="11">
        <v>2017</v>
      </c>
      <c r="G218" s="11">
        <v>8</v>
      </c>
      <c r="H218" s="11">
        <v>70381</v>
      </c>
    </row>
    <row r="219" spans="1:8" x14ac:dyDescent="0.2">
      <c r="A219" s="285">
        <v>42979</v>
      </c>
      <c r="B219" s="11">
        <v>1708982</v>
      </c>
      <c r="C219" s="11">
        <v>8.4762465641223805E-3</v>
      </c>
      <c r="D219" s="11">
        <v>6.2388141907706099E-2</v>
      </c>
      <c r="E219" s="280">
        <v>14364</v>
      </c>
      <c r="F219" s="11">
        <v>2017</v>
      </c>
      <c r="G219" s="11">
        <v>9</v>
      </c>
      <c r="H219" s="11">
        <v>84745</v>
      </c>
    </row>
    <row r="220" spans="1:8" x14ac:dyDescent="0.2">
      <c r="A220" s="285">
        <v>43009</v>
      </c>
      <c r="B220" s="11">
        <v>1728026</v>
      </c>
      <c r="C220" s="11">
        <v>1.11434760576765E-2</v>
      </c>
      <c r="D220" s="11">
        <v>6.1837590451470699E-2</v>
      </c>
      <c r="E220" s="280">
        <v>19044</v>
      </c>
      <c r="F220" s="11">
        <v>2017</v>
      </c>
      <c r="G220" s="11">
        <v>10</v>
      </c>
      <c r="H220" s="11">
        <v>103789</v>
      </c>
    </row>
    <row r="221" spans="1:8" x14ac:dyDescent="0.2">
      <c r="A221" s="285">
        <v>43040</v>
      </c>
      <c r="B221" s="11">
        <v>1740013</v>
      </c>
      <c r="C221" s="11">
        <v>6.9368169228936098E-3</v>
      </c>
      <c r="D221" s="11">
        <v>5.8823923156732197E-2</v>
      </c>
      <c r="E221" s="280">
        <v>11987</v>
      </c>
      <c r="F221" s="11">
        <v>2017</v>
      </c>
      <c r="G221" s="11">
        <v>11</v>
      </c>
      <c r="H221" s="11">
        <v>115776</v>
      </c>
    </row>
    <row r="222" spans="1:8" x14ac:dyDescent="0.2">
      <c r="A222" s="285">
        <v>43070</v>
      </c>
      <c r="B222" s="11">
        <v>1717868</v>
      </c>
      <c r="C222" s="11">
        <v>-1.27269164080958E-2</v>
      </c>
      <c r="D222" s="11">
        <v>5.7646144004846599E-2</v>
      </c>
      <c r="E222" s="280">
        <v>-22145</v>
      </c>
      <c r="F222" s="11">
        <v>2017</v>
      </c>
      <c r="G222" s="11">
        <v>12</v>
      </c>
      <c r="H222" s="11">
        <v>93631</v>
      </c>
    </row>
    <row r="223" spans="1:8" x14ac:dyDescent="0.2">
      <c r="A223" s="285">
        <v>43101</v>
      </c>
      <c r="B223" s="11">
        <v>1723991</v>
      </c>
      <c r="C223" s="11">
        <v>3.5643017973441301E-3</v>
      </c>
      <c r="D223" s="11">
        <v>5.4421007307591703E-2</v>
      </c>
      <c r="E223" s="280">
        <v>6123</v>
      </c>
      <c r="F223" s="11">
        <v>2018</v>
      </c>
      <c r="G223" s="11">
        <v>1</v>
      </c>
      <c r="H223" s="11">
        <v>6123</v>
      </c>
    </row>
    <row r="224" spans="1:8" x14ac:dyDescent="0.2">
      <c r="A224" s="285">
        <v>43132</v>
      </c>
      <c r="B224" s="11">
        <v>1738722</v>
      </c>
      <c r="C224" s="11">
        <v>8.5447081800311703E-3</v>
      </c>
      <c r="D224" s="11">
        <v>6.00250569267771E-2</v>
      </c>
      <c r="E224" s="280">
        <v>14731</v>
      </c>
      <c r="F224" s="11">
        <v>2018</v>
      </c>
      <c r="G224" s="11">
        <v>2</v>
      </c>
      <c r="H224" s="11">
        <v>20854</v>
      </c>
    </row>
    <row r="225" spans="1:8" x14ac:dyDescent="0.2">
      <c r="A225" s="285">
        <v>43160</v>
      </c>
      <c r="B225" s="11">
        <v>1743804</v>
      </c>
      <c r="C225" s="11">
        <v>2.9228364281350702E-3</v>
      </c>
      <c r="D225" s="11">
        <v>4.9450060061288999E-2</v>
      </c>
      <c r="E225" s="280">
        <v>5082</v>
      </c>
      <c r="F225" s="11">
        <v>2018</v>
      </c>
      <c r="G225" s="11">
        <v>3</v>
      </c>
      <c r="H225" s="11">
        <v>25936</v>
      </c>
    </row>
    <row r="226" spans="1:8" x14ac:dyDescent="0.2">
      <c r="A226" s="285">
        <v>43191</v>
      </c>
      <c r="B226" s="11">
        <v>1749012</v>
      </c>
      <c r="C226" s="11">
        <v>2.9865741792081098E-3</v>
      </c>
      <c r="D226" s="11">
        <v>5.2060707516498099E-2</v>
      </c>
      <c r="E226" s="280">
        <v>5208</v>
      </c>
      <c r="F226" s="11">
        <v>2018</v>
      </c>
      <c r="G226" s="11">
        <v>4</v>
      </c>
      <c r="H226" s="11">
        <v>31144</v>
      </c>
    </row>
    <row r="227" spans="1:8" x14ac:dyDescent="0.2">
      <c r="A227" s="285">
        <v>43221</v>
      </c>
      <c r="B227" s="11">
        <v>1752923</v>
      </c>
      <c r="C227" s="11">
        <v>2.2361195920896902E-3</v>
      </c>
      <c r="D227" s="11">
        <v>5.3050104678859601E-2</v>
      </c>
      <c r="E227" s="280">
        <v>3911</v>
      </c>
      <c r="F227" s="11">
        <v>2018</v>
      </c>
      <c r="G227" s="11">
        <v>5</v>
      </c>
      <c r="H227" s="11">
        <v>35055</v>
      </c>
    </row>
    <row r="228" spans="1:8" x14ac:dyDescent="0.2">
      <c r="A228" s="285">
        <v>43252</v>
      </c>
      <c r="B228" s="11">
        <v>1755753</v>
      </c>
      <c r="C228" s="11">
        <v>1.6144462706006999E-3</v>
      </c>
      <c r="D228" s="11">
        <v>4.9726739691530603E-2</v>
      </c>
      <c r="E228" s="280">
        <v>2830</v>
      </c>
      <c r="F228" s="11">
        <v>2018</v>
      </c>
      <c r="G228" s="11">
        <v>6</v>
      </c>
      <c r="H228" s="11">
        <v>37885</v>
      </c>
    </row>
    <row r="229" spans="1:8" x14ac:dyDescent="0.2">
      <c r="A229" s="285">
        <v>43282</v>
      </c>
      <c r="B229" s="11">
        <v>1750450</v>
      </c>
      <c r="C229" s="11">
        <v>-3.0203565080053601E-3</v>
      </c>
      <c r="D229" s="11">
        <v>4.4906910789680898E-2</v>
      </c>
      <c r="E229" s="280">
        <v>-5303</v>
      </c>
      <c r="F229" s="11">
        <v>2018</v>
      </c>
      <c r="G229" s="11">
        <v>7</v>
      </c>
      <c r="H229" s="11">
        <v>32582</v>
      </c>
    </row>
    <row r="230" spans="1:8" x14ac:dyDescent="0.2">
      <c r="A230" s="285">
        <v>43313</v>
      </c>
      <c r="B230" s="11">
        <v>1766168</v>
      </c>
      <c r="C230" s="11">
        <v>8.9794052957810101E-3</v>
      </c>
      <c r="D230" s="11">
        <v>4.2221904877677498E-2</v>
      </c>
      <c r="E230" s="280">
        <v>15718</v>
      </c>
      <c r="F230" s="11">
        <v>2018</v>
      </c>
      <c r="G230" s="11">
        <v>8</v>
      </c>
      <c r="H230" s="11">
        <v>48300</v>
      </c>
    </row>
    <row r="231" spans="1:8" x14ac:dyDescent="0.2">
      <c r="A231" s="285">
        <v>43344</v>
      </c>
      <c r="B231" s="11">
        <v>1774072</v>
      </c>
      <c r="C231" s="11">
        <v>4.4752254598656701E-3</v>
      </c>
      <c r="D231" s="11">
        <v>3.8087001501478701E-2</v>
      </c>
      <c r="E231" s="280">
        <v>7904</v>
      </c>
      <c r="F231" s="11">
        <v>2018</v>
      </c>
      <c r="G231" s="11">
        <v>9</v>
      </c>
      <c r="H231" s="11">
        <v>56204</v>
      </c>
    </row>
    <row r="232" spans="1:8" x14ac:dyDescent="0.2">
      <c r="A232" s="285">
        <v>43374</v>
      </c>
      <c r="B232" s="11">
        <v>1782918</v>
      </c>
      <c r="C232" s="11">
        <v>4.9862688774751102E-3</v>
      </c>
      <c r="D232" s="11">
        <v>3.1765725747181901E-2</v>
      </c>
      <c r="E232" s="280">
        <v>8846</v>
      </c>
      <c r="F232" s="11">
        <v>2018</v>
      </c>
      <c r="G232" s="11">
        <v>10</v>
      </c>
      <c r="H232" s="11">
        <v>65050</v>
      </c>
    </row>
    <row r="233" spans="1:8" x14ac:dyDescent="0.2">
      <c r="A233" s="285">
        <v>43405</v>
      </c>
      <c r="B233" s="11">
        <v>1792036</v>
      </c>
      <c r="C233" s="11">
        <v>5.11408825307735E-3</v>
      </c>
      <c r="D233" s="11">
        <v>2.9898052485814799E-2</v>
      </c>
      <c r="E233" s="280">
        <v>9118</v>
      </c>
      <c r="F233" s="11">
        <v>2018</v>
      </c>
      <c r="G233" s="11">
        <v>11</v>
      </c>
      <c r="H233" s="11">
        <v>74168</v>
      </c>
    </row>
    <row r="234" spans="1:8" x14ac:dyDescent="0.2">
      <c r="A234" s="285">
        <v>43435</v>
      </c>
      <c r="B234" s="11">
        <v>1761000</v>
      </c>
      <c r="C234" s="11">
        <v>-1.73188485052755E-2</v>
      </c>
      <c r="D234" s="11">
        <v>2.5107866262134199E-2</v>
      </c>
      <c r="E234" s="280">
        <v>-31036</v>
      </c>
      <c r="F234" s="11">
        <v>2018</v>
      </c>
      <c r="G234" s="11">
        <v>12</v>
      </c>
      <c r="H234" s="11">
        <v>43132</v>
      </c>
    </row>
    <row r="235" spans="1:8" x14ac:dyDescent="0.2">
      <c r="A235" s="285">
        <v>43466</v>
      </c>
      <c r="B235" s="11">
        <v>1778570</v>
      </c>
      <c r="C235" s="11">
        <v>9.9772856331630192E-3</v>
      </c>
      <c r="D235" s="11">
        <v>3.1658517938898803E-2</v>
      </c>
      <c r="E235" s="280">
        <v>17570</v>
      </c>
      <c r="F235" s="11">
        <v>2019</v>
      </c>
      <c r="G235" s="11">
        <v>1</v>
      </c>
      <c r="H235" s="11">
        <v>17570</v>
      </c>
    </row>
    <row r="236" spans="1:8" x14ac:dyDescent="0.2">
      <c r="A236" s="285">
        <v>43497</v>
      </c>
      <c r="B236" s="11">
        <v>1792233</v>
      </c>
      <c r="C236" s="11">
        <v>7.6820142024209802E-3</v>
      </c>
      <c r="D236" s="11">
        <v>3.07760527559897E-2</v>
      </c>
      <c r="E236" s="280">
        <v>13663</v>
      </c>
      <c r="F236" s="11">
        <v>2019</v>
      </c>
      <c r="G236" s="11">
        <v>2</v>
      </c>
      <c r="H236" s="11">
        <v>31233</v>
      </c>
    </row>
    <row r="237" spans="1:8" x14ac:dyDescent="0.2">
      <c r="A237" s="285">
        <v>43525</v>
      </c>
      <c r="B237" s="11">
        <v>1796144</v>
      </c>
      <c r="C237" s="11">
        <v>2.1821939446489101E-3</v>
      </c>
      <c r="D237" s="11">
        <v>3.0014841117465E-2</v>
      </c>
      <c r="E237" s="280">
        <v>3911</v>
      </c>
      <c r="F237" s="11">
        <v>2019</v>
      </c>
      <c r="G237" s="11">
        <v>3</v>
      </c>
      <c r="H237" s="11">
        <v>35144</v>
      </c>
    </row>
    <row r="238" spans="1:8" x14ac:dyDescent="0.2">
      <c r="A238" s="285">
        <v>43556</v>
      </c>
      <c r="B238" s="11">
        <v>1798713</v>
      </c>
      <c r="C238" s="11">
        <v>1.43028621313213E-3</v>
      </c>
      <c r="D238" s="11">
        <v>2.8416614637292399E-2</v>
      </c>
      <c r="E238" s="280">
        <v>2569</v>
      </c>
      <c r="F238" s="11">
        <v>2019</v>
      </c>
      <c r="G238" s="11">
        <v>4</v>
      </c>
      <c r="H238" s="11">
        <v>37713</v>
      </c>
    </row>
    <row r="239" spans="1:8" x14ac:dyDescent="0.2">
      <c r="A239" s="285">
        <v>43586</v>
      </c>
      <c r="B239" s="11">
        <v>1798861</v>
      </c>
      <c r="C239" s="11">
        <v>8.2281053175314894E-5</v>
      </c>
      <c r="D239" s="11">
        <v>2.6206513349416899E-2</v>
      </c>
      <c r="E239" s="280">
        <v>148</v>
      </c>
      <c r="F239" s="11">
        <v>2019</v>
      </c>
      <c r="G239" s="11">
        <v>5</v>
      </c>
      <c r="H239" s="11">
        <v>37861</v>
      </c>
    </row>
    <row r="240" spans="1:8" x14ac:dyDescent="0.2">
      <c r="A240" s="285">
        <v>43617</v>
      </c>
      <c r="B240" s="11">
        <v>1796535</v>
      </c>
      <c r="C240" s="11">
        <v>-1.2930404294717601E-3</v>
      </c>
      <c r="D240" s="11">
        <v>2.3227640790020002E-2</v>
      </c>
      <c r="E240" s="280">
        <v>-2326</v>
      </c>
      <c r="F240" s="11">
        <v>2019</v>
      </c>
      <c r="G240" s="11">
        <v>6</v>
      </c>
      <c r="H240" s="11">
        <v>35535</v>
      </c>
    </row>
    <row r="241" spans="1:9" x14ac:dyDescent="0.2">
      <c r="A241" s="285">
        <v>43647</v>
      </c>
      <c r="B241" s="11">
        <v>1792119</v>
      </c>
      <c r="C241" s="11">
        <v>-2.45806510866753E-3</v>
      </c>
      <c r="D241" s="11">
        <v>2.38047359250479E-2</v>
      </c>
      <c r="E241" s="280">
        <v>-4416</v>
      </c>
      <c r="F241" s="11">
        <v>2019</v>
      </c>
      <c r="G241" s="11">
        <v>7</v>
      </c>
      <c r="H241" s="11">
        <v>31119</v>
      </c>
    </row>
    <row r="242" spans="1:9" x14ac:dyDescent="0.2">
      <c r="A242" s="285">
        <v>43678</v>
      </c>
      <c r="B242" s="11">
        <v>1800138</v>
      </c>
      <c r="C242" s="11">
        <v>4.4745912520318702E-3</v>
      </c>
      <c r="D242" s="11">
        <v>1.9233730879508502E-2</v>
      </c>
      <c r="E242" s="280">
        <v>8019</v>
      </c>
      <c r="F242" s="11">
        <v>2019</v>
      </c>
      <c r="G242" s="11">
        <v>8</v>
      </c>
      <c r="H242" s="11">
        <v>39138</v>
      </c>
    </row>
    <row r="243" spans="1:9" x14ac:dyDescent="0.2">
      <c r="A243" s="285">
        <v>43709</v>
      </c>
      <c r="B243" s="11">
        <v>1815615</v>
      </c>
      <c r="C243" s="11">
        <v>8.5976741783129196E-3</v>
      </c>
      <c r="D243" s="11">
        <v>2.3416749714780399E-2</v>
      </c>
      <c r="E243" s="280">
        <v>15477</v>
      </c>
      <c r="F243" s="11">
        <v>2019</v>
      </c>
      <c r="G243" s="11">
        <v>9</v>
      </c>
      <c r="H243" s="11">
        <v>54615</v>
      </c>
    </row>
    <row r="244" spans="1:9" x14ac:dyDescent="0.2">
      <c r="A244" s="285">
        <v>43739</v>
      </c>
      <c r="B244" s="11">
        <v>1828691</v>
      </c>
      <c r="C244" s="11">
        <v>7.2019673774450501E-3</v>
      </c>
      <c r="D244" s="11">
        <v>2.5673081992553699E-2</v>
      </c>
      <c r="E244" s="280">
        <v>13076</v>
      </c>
      <c r="F244" s="11">
        <v>2019</v>
      </c>
      <c r="G244" s="11">
        <v>10</v>
      </c>
      <c r="H244" s="11">
        <v>67691</v>
      </c>
    </row>
    <row r="245" spans="1:9" x14ac:dyDescent="0.2">
      <c r="A245" s="285">
        <v>43770</v>
      </c>
      <c r="B245" s="11">
        <v>1840150</v>
      </c>
      <c r="C245" s="11">
        <v>6.2662308722467603E-3</v>
      </c>
      <c r="D245" s="11">
        <v>2.6848790984109701E-2</v>
      </c>
      <c r="E245" s="280">
        <v>11459</v>
      </c>
      <c r="F245" s="11">
        <v>2019</v>
      </c>
      <c r="G245" s="11">
        <v>11</v>
      </c>
      <c r="H245" s="11">
        <v>79150</v>
      </c>
    </row>
    <row r="246" spans="1:9" x14ac:dyDescent="0.2">
      <c r="A246" s="285">
        <v>43800</v>
      </c>
      <c r="B246" s="11">
        <v>1812699</v>
      </c>
      <c r="C246" s="11">
        <v>-1.4917805613672799E-2</v>
      </c>
      <c r="D246" s="11">
        <v>2.9357751277682999E-2</v>
      </c>
      <c r="E246" s="280">
        <v>-27451</v>
      </c>
      <c r="F246" s="11">
        <v>2019</v>
      </c>
      <c r="G246" s="11">
        <v>12</v>
      </c>
      <c r="H246" s="11">
        <v>51699</v>
      </c>
      <c r="I246" s="11" t="str">
        <f t="shared" ref="I246" si="0">IF(G246&lt;=11,H246/H245-1,"")</f>
        <v/>
      </c>
    </row>
    <row r="247" spans="1:9" x14ac:dyDescent="0.2">
      <c r="A247" s="285" t="s">
        <v>1235</v>
      </c>
      <c r="B247" s="11">
        <v>1822293</v>
      </c>
      <c r="C247" s="11">
        <v>5.2926602817124904E-3</v>
      </c>
      <c r="D247" s="11">
        <v>2.4583232596973901E-2</v>
      </c>
      <c r="E247" s="280">
        <v>9594</v>
      </c>
      <c r="F247" s="11">
        <v>2020</v>
      </c>
      <c r="G247" s="11">
        <v>1</v>
      </c>
      <c r="H247" s="11">
        <v>9594</v>
      </c>
      <c r="I247" s="284">
        <f>B247/$B$246-1</f>
        <v>5.2926602817124913E-3</v>
      </c>
    </row>
    <row r="248" spans="1:9" x14ac:dyDescent="0.2">
      <c r="A248" s="285" t="s">
        <v>1236</v>
      </c>
      <c r="B248" s="11">
        <v>1837966</v>
      </c>
      <c r="C248" s="11">
        <v>8.6007025214935896E-3</v>
      </c>
      <c r="D248" s="11">
        <v>2.5517329499010501E-2</v>
      </c>
      <c r="E248" s="280">
        <v>15673</v>
      </c>
      <c r="F248" s="11">
        <v>2020</v>
      </c>
      <c r="G248" s="11">
        <v>2</v>
      </c>
      <c r="H248" s="11">
        <v>25267</v>
      </c>
      <c r="I248" s="284">
        <f t="shared" ref="I248:I253" si="1">B248/$B$246-1</f>
        <v>1.3938883399836399E-2</v>
      </c>
    </row>
    <row r="249" spans="1:9" x14ac:dyDescent="0.2">
      <c r="A249" s="285" t="s">
        <v>1237</v>
      </c>
      <c r="B249" s="11">
        <v>1831940</v>
      </c>
      <c r="C249" s="11">
        <v>-3.2786243053462001E-3</v>
      </c>
      <c r="D249" s="11">
        <v>1.9929359784070799E-2</v>
      </c>
      <c r="E249" s="280">
        <v>-6026</v>
      </c>
      <c r="F249" s="11">
        <v>2020</v>
      </c>
      <c r="G249" s="11">
        <v>3</v>
      </c>
      <c r="H249" s="11">
        <v>19241</v>
      </c>
      <c r="I249" s="284">
        <f t="shared" si="1"/>
        <v>1.0614558732586099E-2</v>
      </c>
    </row>
    <row r="250" spans="1:9" x14ac:dyDescent="0.2">
      <c r="A250" s="285" t="s">
        <v>795</v>
      </c>
      <c r="B250" s="11">
        <v>1793795</v>
      </c>
      <c r="C250" s="11">
        <v>-2.08221884996234E-2</v>
      </c>
      <c r="D250" s="11">
        <v>-2.7341771588907898E-3</v>
      </c>
      <c r="E250" s="280">
        <v>-38145</v>
      </c>
      <c r="F250" s="11">
        <v>2020</v>
      </c>
      <c r="G250" s="11">
        <v>4</v>
      </c>
      <c r="H250" s="11">
        <v>-18904</v>
      </c>
      <c r="I250" s="284">
        <f t="shared" si="1"/>
        <v>-1.0428648109807481E-2</v>
      </c>
    </row>
    <row r="251" spans="1:9" x14ac:dyDescent="0.2">
      <c r="A251" s="285" t="s">
        <v>796</v>
      </c>
      <c r="B251" s="11">
        <v>1770324</v>
      </c>
      <c r="C251" s="11">
        <v>-1.30845497952664E-2</v>
      </c>
      <c r="D251" s="11">
        <v>-1.5863927229507999E-2</v>
      </c>
      <c r="E251" s="280">
        <v>-23471</v>
      </c>
      <c r="F251" s="11">
        <v>2020</v>
      </c>
      <c r="G251" s="11">
        <v>5</v>
      </c>
      <c r="H251" s="11">
        <v>-42375</v>
      </c>
      <c r="I251" s="284">
        <f t="shared" si="1"/>
        <v>-2.3376743739583872E-2</v>
      </c>
    </row>
    <row r="252" spans="1:9" x14ac:dyDescent="0.2">
      <c r="A252" s="285" t="s">
        <v>797</v>
      </c>
      <c r="B252" s="11">
        <v>1755765</v>
      </c>
      <c r="C252" s="11">
        <v>-8.2239183335931498E-3</v>
      </c>
      <c r="D252" s="11">
        <v>-2.2693685344287701E-2</v>
      </c>
      <c r="E252" s="280">
        <v>-14559</v>
      </c>
      <c r="F252" s="11">
        <v>2020</v>
      </c>
      <c r="G252" s="11">
        <v>6</v>
      </c>
      <c r="H252" s="11">
        <v>-56934</v>
      </c>
      <c r="I252" s="284">
        <f t="shared" si="1"/>
        <v>-3.1408413641757393E-2</v>
      </c>
    </row>
    <row r="253" spans="1:9" x14ac:dyDescent="0.2">
      <c r="A253" s="285" t="s">
        <v>1238</v>
      </c>
      <c r="B253" s="11">
        <v>1742635</v>
      </c>
      <c r="C253" s="11">
        <v>-7.4782217437983096E-3</v>
      </c>
      <c r="D253" s="11">
        <v>-2.7612005675962299E-2</v>
      </c>
      <c r="E253" s="280">
        <v>-13130</v>
      </c>
      <c r="F253" s="11">
        <v>2020</v>
      </c>
      <c r="G253" s="11">
        <v>7</v>
      </c>
      <c r="H253" s="11">
        <v>-70064</v>
      </c>
      <c r="I253" s="284">
        <f t="shared" si="1"/>
        <v>-3.8651756303721641E-2</v>
      </c>
    </row>
    <row r="254" spans="1:9" x14ac:dyDescent="0.2">
      <c r="A254" s="285" t="s">
        <v>1239</v>
      </c>
      <c r="B254" s="11">
        <v>1758496</v>
      </c>
      <c r="C254" s="284">
        <v>9.10173386853819E-3</v>
      </c>
      <c r="D254" s="284">
        <v>-2.31326709396724E-2</v>
      </c>
      <c r="E254" s="280">
        <v>15861</v>
      </c>
      <c r="F254" s="11">
        <v>2020</v>
      </c>
      <c r="G254" s="11">
        <v>8</v>
      </c>
      <c r="H254" s="280">
        <v>-54203</v>
      </c>
      <c r="I254" s="284">
        <f>B254/$B$246-1</f>
        <v>-2.9901820434611648E-2</v>
      </c>
    </row>
    <row r="255" spans="1:9" x14ac:dyDescent="0.2">
      <c r="A255" s="285" t="s">
        <v>733</v>
      </c>
      <c r="B255" s="11">
        <v>1769661</v>
      </c>
      <c r="C255" s="11">
        <v>6.3491756591997897E-3</v>
      </c>
      <c r="D255" s="11">
        <v>-2.53104320023794E-2</v>
      </c>
      <c r="E255" s="280">
        <v>11165</v>
      </c>
      <c r="F255" s="11">
        <v>2020</v>
      </c>
      <c r="G255" s="11">
        <v>9</v>
      </c>
      <c r="H255" s="280">
        <v>-43038</v>
      </c>
    </row>
    <row r="256" spans="1:9" x14ac:dyDescent="0.2">
      <c r="A256" s="285" t="s">
        <v>806</v>
      </c>
      <c r="B256" s="11">
        <v>1788334</v>
      </c>
      <c r="C256" s="11">
        <v>1.0551738440300201E-2</v>
      </c>
      <c r="D256" s="11">
        <v>-2.2068791282945002E-2</v>
      </c>
      <c r="E256" s="280">
        <v>18673</v>
      </c>
      <c r="F256" s="11">
        <v>2020</v>
      </c>
      <c r="G256" s="11">
        <v>10</v>
      </c>
      <c r="H256" s="11">
        <v>-24365</v>
      </c>
    </row>
    <row r="257" spans="1:8" x14ac:dyDescent="0.2">
      <c r="A257" s="285" t="s">
        <v>1210</v>
      </c>
      <c r="B257" s="11">
        <v>1805269</v>
      </c>
      <c r="C257" s="283">
        <v>9.4697075602208098E-3</v>
      </c>
      <c r="D257" s="283">
        <v>-1.8955519930440399E-2</v>
      </c>
      <c r="E257" s="280">
        <v>16935</v>
      </c>
      <c r="F257" s="11">
        <v>2020</v>
      </c>
      <c r="G257" s="11">
        <v>11</v>
      </c>
      <c r="H257" s="11">
        <v>-7430</v>
      </c>
    </row>
  </sheetData>
  <mergeCells count="1">
    <mergeCell ref="H1:I1"/>
  </mergeCells>
  <hyperlinks>
    <hyperlink ref="H1:I1" location="Index!A1" display="Regresar al Índice" xr:uid="{E011D578-01ED-45B6-956A-7CA97C334C16}"/>
  </hyperlink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9208D-84F0-4757-8DDC-5FD87E1EBF0D}">
  <sheetPr codeName="Hoja91"/>
  <dimension ref="A1:I39"/>
  <sheetViews>
    <sheetView topLeftCell="A4" workbookViewId="0">
      <selection activeCell="B3" sqref="B3"/>
    </sheetView>
  </sheetViews>
  <sheetFormatPr baseColWidth="10" defaultColWidth="9.140625" defaultRowHeight="12.75" x14ac:dyDescent="0.2"/>
  <cols>
    <col min="1" max="1" width="60.7109375" style="11" customWidth="1"/>
    <col min="2" max="2" width="23.7109375" style="11" customWidth="1"/>
    <col min="3" max="3" width="20.7109375" style="11" customWidth="1"/>
    <col min="4" max="4" width="8.42578125" style="11" bestFit="1" customWidth="1"/>
    <col min="5" max="5" width="4.7109375" style="11" customWidth="1"/>
    <col min="6" max="8" width="3.7109375" style="11" customWidth="1"/>
    <col min="9" max="10" width="9.140625" style="11" customWidth="1"/>
    <col min="11" max="16384" width="9.140625" style="11"/>
  </cols>
  <sheetData>
    <row r="1" spans="1:9" ht="15" x14ac:dyDescent="0.25">
      <c r="A1" s="12" t="s">
        <v>963</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55</v>
      </c>
      <c r="B6" s="11" t="s">
        <v>1240</v>
      </c>
      <c r="C6" s="11" t="s">
        <v>1241</v>
      </c>
      <c r="D6" s="11" t="s">
        <v>651</v>
      </c>
    </row>
    <row r="7" spans="1:9" x14ac:dyDescent="0.2">
      <c r="A7" s="11" t="s">
        <v>27</v>
      </c>
      <c r="B7" s="11">
        <v>590852</v>
      </c>
      <c r="C7" s="11">
        <v>589753</v>
      </c>
      <c r="D7" s="280">
        <v>-1099</v>
      </c>
    </row>
    <row r="8" spans="1:9" x14ac:dyDescent="0.2">
      <c r="A8" s="11" t="s">
        <v>33</v>
      </c>
      <c r="B8" s="11">
        <v>187704</v>
      </c>
      <c r="C8" s="11">
        <v>187900</v>
      </c>
      <c r="D8" s="280">
        <v>196</v>
      </c>
      <c r="E8" s="11">
        <f>_xlfn.RANK.EQ(D8,$D$8:$D$39,0)</f>
        <v>32</v>
      </c>
    </row>
    <row r="9" spans="1:9" x14ac:dyDescent="0.2">
      <c r="A9" s="11" t="s">
        <v>15</v>
      </c>
      <c r="B9" s="11">
        <v>147179</v>
      </c>
      <c r="C9" s="11">
        <v>147726</v>
      </c>
      <c r="D9" s="280">
        <v>547</v>
      </c>
      <c r="E9" s="11">
        <f t="shared" ref="E9:E39" si="0">_xlfn.RANK.EQ(D9,$D$8:$D$39,0)</f>
        <v>31</v>
      </c>
    </row>
    <row r="10" spans="1:9" x14ac:dyDescent="0.2">
      <c r="A10" s="11" t="s">
        <v>30</v>
      </c>
      <c r="B10" s="11">
        <v>100615</v>
      </c>
      <c r="C10" s="11">
        <v>101238</v>
      </c>
      <c r="D10" s="280">
        <v>623</v>
      </c>
      <c r="E10" s="11">
        <f t="shared" si="0"/>
        <v>30</v>
      </c>
    </row>
    <row r="11" spans="1:9" x14ac:dyDescent="0.2">
      <c r="A11" s="11" t="s">
        <v>11</v>
      </c>
      <c r="B11" s="11">
        <v>135757</v>
      </c>
      <c r="C11" s="11">
        <v>136547</v>
      </c>
      <c r="D11" s="280">
        <v>790</v>
      </c>
      <c r="E11" s="11">
        <f t="shared" si="0"/>
        <v>29</v>
      </c>
    </row>
    <row r="12" spans="1:9" x14ac:dyDescent="0.2">
      <c r="A12" s="11" t="s">
        <v>7</v>
      </c>
      <c r="B12" s="11">
        <v>221374</v>
      </c>
      <c r="C12" s="11">
        <v>222218</v>
      </c>
      <c r="D12" s="280">
        <v>844</v>
      </c>
      <c r="E12" s="11">
        <f t="shared" si="0"/>
        <v>28</v>
      </c>
    </row>
    <row r="13" spans="1:9" x14ac:dyDescent="0.2">
      <c r="A13" s="11" t="s">
        <v>28</v>
      </c>
      <c r="B13" s="11">
        <v>175679</v>
      </c>
      <c r="C13" s="11">
        <v>176822</v>
      </c>
      <c r="D13" s="280">
        <v>1143</v>
      </c>
      <c r="E13" s="11">
        <f t="shared" si="0"/>
        <v>27</v>
      </c>
    </row>
    <row r="14" spans="1:9" x14ac:dyDescent="0.2">
      <c r="A14" s="11" t="s">
        <v>6</v>
      </c>
      <c r="B14" s="11">
        <v>125428</v>
      </c>
      <c r="C14" s="11">
        <v>126613</v>
      </c>
      <c r="D14" s="280">
        <v>1185</v>
      </c>
      <c r="E14" s="11">
        <f t="shared" si="0"/>
        <v>26</v>
      </c>
    </row>
    <row r="15" spans="1:9" x14ac:dyDescent="0.2">
      <c r="A15" s="11" t="s">
        <v>4</v>
      </c>
      <c r="B15" s="11">
        <v>961284</v>
      </c>
      <c r="C15" s="11">
        <v>962841</v>
      </c>
      <c r="D15" s="280">
        <v>1557</v>
      </c>
      <c r="E15" s="11">
        <f t="shared" si="0"/>
        <v>25</v>
      </c>
    </row>
    <row r="16" spans="1:9" x14ac:dyDescent="0.2">
      <c r="A16" s="11" t="s">
        <v>3</v>
      </c>
      <c r="B16" s="11">
        <v>325210</v>
      </c>
      <c r="C16" s="11">
        <v>327014</v>
      </c>
      <c r="D16" s="280">
        <v>1804</v>
      </c>
      <c r="E16" s="11">
        <f t="shared" si="0"/>
        <v>24</v>
      </c>
    </row>
    <row r="17" spans="1:5" x14ac:dyDescent="0.2">
      <c r="A17" s="11" t="s">
        <v>16</v>
      </c>
      <c r="B17" s="11">
        <v>222262</v>
      </c>
      <c r="C17" s="11">
        <v>224121</v>
      </c>
      <c r="D17" s="280">
        <v>1859</v>
      </c>
      <c r="E17" s="11">
        <f t="shared" si="0"/>
        <v>23</v>
      </c>
    </row>
    <row r="18" spans="1:5" x14ac:dyDescent="0.2">
      <c r="A18" s="11" t="s">
        <v>29</v>
      </c>
      <c r="B18" s="11">
        <v>683018</v>
      </c>
      <c r="C18" s="11">
        <v>684878</v>
      </c>
      <c r="D18" s="280">
        <v>1860</v>
      </c>
      <c r="E18" s="11">
        <f t="shared" si="0"/>
        <v>22</v>
      </c>
    </row>
    <row r="19" spans="1:5" x14ac:dyDescent="0.2">
      <c r="A19" s="11" t="s">
        <v>18</v>
      </c>
      <c r="B19" s="11">
        <v>205095</v>
      </c>
      <c r="C19" s="11">
        <v>207126</v>
      </c>
      <c r="D19" s="280">
        <v>2031</v>
      </c>
      <c r="E19" s="11">
        <f t="shared" si="0"/>
        <v>21</v>
      </c>
    </row>
    <row r="20" spans="1:5" x14ac:dyDescent="0.2">
      <c r="A20" s="11" t="s">
        <v>19</v>
      </c>
      <c r="B20" s="11">
        <v>147839</v>
      </c>
      <c r="C20" s="11">
        <v>149959</v>
      </c>
      <c r="D20" s="280">
        <v>2120</v>
      </c>
      <c r="E20" s="11">
        <f t="shared" si="0"/>
        <v>20</v>
      </c>
    </row>
    <row r="21" spans="1:5" x14ac:dyDescent="0.2">
      <c r="A21" s="11" t="s">
        <v>5</v>
      </c>
      <c r="B21" s="11">
        <v>175792</v>
      </c>
      <c r="C21" s="11">
        <v>178292</v>
      </c>
      <c r="D21" s="280">
        <v>2500</v>
      </c>
      <c r="E21" s="11">
        <f t="shared" si="0"/>
        <v>19</v>
      </c>
    </row>
    <row r="22" spans="1:5" x14ac:dyDescent="0.2">
      <c r="A22" s="11" t="s">
        <v>12</v>
      </c>
      <c r="B22" s="11">
        <v>241199</v>
      </c>
      <c r="C22" s="11">
        <v>243874</v>
      </c>
      <c r="D22" s="280">
        <v>2675</v>
      </c>
      <c r="E22" s="11">
        <f t="shared" si="0"/>
        <v>18</v>
      </c>
    </row>
    <row r="23" spans="1:5" x14ac:dyDescent="0.2">
      <c r="A23" s="11" t="s">
        <v>21</v>
      </c>
      <c r="B23" s="11">
        <v>207378</v>
      </c>
      <c r="C23" s="11">
        <v>210352</v>
      </c>
      <c r="D23" s="280">
        <v>2974</v>
      </c>
      <c r="E23" s="11">
        <f t="shared" si="0"/>
        <v>17</v>
      </c>
    </row>
    <row r="24" spans="1:5" x14ac:dyDescent="0.2">
      <c r="A24" s="11" t="s">
        <v>25</v>
      </c>
      <c r="B24" s="11">
        <v>442174</v>
      </c>
      <c r="C24" s="11">
        <v>445552</v>
      </c>
      <c r="D24" s="280">
        <v>3378</v>
      </c>
      <c r="E24" s="11">
        <f t="shared" si="0"/>
        <v>16</v>
      </c>
    </row>
    <row r="25" spans="1:5" x14ac:dyDescent="0.2">
      <c r="A25" s="11" t="s">
        <v>32</v>
      </c>
      <c r="B25" s="11">
        <v>364040</v>
      </c>
      <c r="C25" s="11">
        <v>367448</v>
      </c>
      <c r="D25" s="280">
        <v>3408</v>
      </c>
      <c r="E25" s="11">
        <f t="shared" si="0"/>
        <v>15</v>
      </c>
    </row>
    <row r="26" spans="1:5" x14ac:dyDescent="0.2">
      <c r="A26" s="11" t="s">
        <v>17</v>
      </c>
      <c r="B26" s="11">
        <v>459604</v>
      </c>
      <c r="C26" s="11">
        <v>463651</v>
      </c>
      <c r="D26" s="280">
        <v>4047</v>
      </c>
      <c r="E26" s="11">
        <f t="shared" si="0"/>
        <v>14</v>
      </c>
    </row>
    <row r="27" spans="1:5" x14ac:dyDescent="0.2">
      <c r="A27" s="11" t="s">
        <v>22</v>
      </c>
      <c r="B27" s="11">
        <v>591153</v>
      </c>
      <c r="C27" s="11">
        <v>595897</v>
      </c>
      <c r="D27" s="280">
        <v>4744</v>
      </c>
      <c r="E27" s="11">
        <f t="shared" si="0"/>
        <v>13</v>
      </c>
    </row>
    <row r="28" spans="1:5" x14ac:dyDescent="0.2">
      <c r="A28" s="11" t="s">
        <v>23</v>
      </c>
      <c r="B28" s="11">
        <v>598103</v>
      </c>
      <c r="C28" s="11">
        <v>603612</v>
      </c>
      <c r="D28" s="280">
        <v>5509</v>
      </c>
      <c r="E28" s="11">
        <f t="shared" si="0"/>
        <v>12</v>
      </c>
    </row>
    <row r="29" spans="1:5" x14ac:dyDescent="0.2">
      <c r="A29" s="11" t="s">
        <v>10</v>
      </c>
      <c r="B29" s="11">
        <v>760896</v>
      </c>
      <c r="C29" s="11">
        <v>766938</v>
      </c>
      <c r="D29" s="280">
        <v>6042</v>
      </c>
      <c r="E29" s="11">
        <f t="shared" si="0"/>
        <v>11</v>
      </c>
    </row>
    <row r="30" spans="1:5" x14ac:dyDescent="0.2">
      <c r="A30" s="11" t="s">
        <v>14</v>
      </c>
      <c r="B30" s="11">
        <v>980425</v>
      </c>
      <c r="C30" s="11">
        <v>987268</v>
      </c>
      <c r="D30" s="280">
        <v>6843</v>
      </c>
      <c r="E30" s="11">
        <f t="shared" si="0"/>
        <v>10</v>
      </c>
    </row>
    <row r="31" spans="1:5" x14ac:dyDescent="0.2">
      <c r="A31" s="11" t="s">
        <v>8</v>
      </c>
      <c r="B31" s="11">
        <v>908614</v>
      </c>
      <c r="C31" s="11">
        <v>915483</v>
      </c>
      <c r="D31" s="280">
        <v>6869</v>
      </c>
      <c r="E31" s="11">
        <f t="shared" si="0"/>
        <v>9</v>
      </c>
    </row>
    <row r="32" spans="1:5" x14ac:dyDescent="0.2">
      <c r="A32" s="11" t="s">
        <v>13</v>
      </c>
      <c r="B32" s="11">
        <v>1611893</v>
      </c>
      <c r="C32" s="11">
        <v>1619262</v>
      </c>
      <c r="D32" s="280">
        <v>7369</v>
      </c>
      <c r="E32" s="11">
        <f t="shared" si="0"/>
        <v>8</v>
      </c>
    </row>
    <row r="33" spans="1:5" x14ac:dyDescent="0.2">
      <c r="A33" s="11" t="s">
        <v>26</v>
      </c>
      <c r="B33" s="11">
        <v>558297</v>
      </c>
      <c r="C33" s="11">
        <v>565897</v>
      </c>
      <c r="D33" s="280">
        <v>7600</v>
      </c>
      <c r="E33" s="11">
        <f t="shared" si="0"/>
        <v>7</v>
      </c>
    </row>
    <row r="34" spans="1:5" x14ac:dyDescent="0.2">
      <c r="A34" s="11" t="s">
        <v>31</v>
      </c>
      <c r="B34" s="11">
        <v>714759</v>
      </c>
      <c r="C34" s="11">
        <v>722700</v>
      </c>
      <c r="D34" s="280">
        <v>7941</v>
      </c>
      <c r="E34" s="11">
        <f t="shared" si="0"/>
        <v>6</v>
      </c>
    </row>
    <row r="35" spans="1:5" x14ac:dyDescent="0.2">
      <c r="A35" s="11" t="s">
        <v>24</v>
      </c>
      <c r="B35" s="11">
        <v>361787</v>
      </c>
      <c r="C35" s="11">
        <v>370055</v>
      </c>
      <c r="D35" s="280">
        <v>8268</v>
      </c>
      <c r="E35" s="11">
        <f t="shared" si="0"/>
        <v>5</v>
      </c>
    </row>
    <row r="36" spans="1:5" x14ac:dyDescent="0.2">
      <c r="A36" s="11" t="s">
        <v>20</v>
      </c>
      <c r="B36" s="11">
        <v>1623550</v>
      </c>
      <c r="C36" s="11">
        <v>1635521</v>
      </c>
      <c r="D36" s="280">
        <v>11971</v>
      </c>
      <c r="E36" s="11">
        <f t="shared" si="0"/>
        <v>4</v>
      </c>
    </row>
    <row r="37" spans="1:5" x14ac:dyDescent="0.2">
      <c r="A37" s="11" t="s">
        <v>0</v>
      </c>
      <c r="B37" s="11">
        <v>1788334</v>
      </c>
      <c r="C37" s="11">
        <v>1805269</v>
      </c>
      <c r="D37" s="280">
        <v>16935</v>
      </c>
      <c r="E37" s="11">
        <f t="shared" si="0"/>
        <v>3</v>
      </c>
    </row>
    <row r="38" spans="1:5" x14ac:dyDescent="0.2">
      <c r="A38" s="11" t="s">
        <v>9</v>
      </c>
      <c r="B38" s="11">
        <v>3285539</v>
      </c>
      <c r="C38" s="11">
        <v>3309725</v>
      </c>
      <c r="D38" s="280">
        <v>24186</v>
      </c>
      <c r="E38" s="11">
        <f t="shared" si="0"/>
        <v>2</v>
      </c>
    </row>
    <row r="39" spans="1:5" x14ac:dyDescent="0.2">
      <c r="A39" s="11" t="s">
        <v>1</v>
      </c>
      <c r="B39" s="11">
        <v>19902833</v>
      </c>
      <c r="C39" s="11">
        <v>20051552</v>
      </c>
      <c r="D39" s="280">
        <v>148719</v>
      </c>
      <c r="E39" s="11">
        <f t="shared" si="0"/>
        <v>1</v>
      </c>
    </row>
  </sheetData>
  <mergeCells count="1">
    <mergeCell ref="H1:I1"/>
  </mergeCells>
  <hyperlinks>
    <hyperlink ref="H1:I1" location="Index!A1" display="Regresar al Índice" xr:uid="{554D9737-2D2C-47CC-96A2-A75A5FB318F3}"/>
  </hyperlink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DF10D-FB6E-4D4A-8182-3CDD90EF059B}">
  <sheetPr codeName="Hoja92"/>
  <dimension ref="A1:I39"/>
  <sheetViews>
    <sheetView zoomScaleNormal="100" workbookViewId="0">
      <selection activeCell="B3" sqref="B3"/>
    </sheetView>
  </sheetViews>
  <sheetFormatPr baseColWidth="10" defaultColWidth="9.140625" defaultRowHeight="12.75" x14ac:dyDescent="0.2"/>
  <cols>
    <col min="1" max="1" width="60.7109375" style="11" customWidth="1"/>
    <col min="2" max="2" width="23.7109375" style="11" customWidth="1"/>
    <col min="3" max="3" width="20.7109375" style="11" customWidth="1"/>
    <col min="4" max="4" width="11.7109375" style="11" customWidth="1"/>
    <col min="5" max="5" width="4.7109375" style="11" customWidth="1"/>
    <col min="6" max="8" width="3.7109375" style="11" customWidth="1"/>
    <col min="9" max="10" width="9.140625" style="11" customWidth="1"/>
    <col min="11" max="25" width="9" style="11" customWidth="1"/>
    <col min="26" max="16384" width="9.140625" style="11"/>
  </cols>
  <sheetData>
    <row r="1" spans="1:9" ht="15" x14ac:dyDescent="0.25">
      <c r="A1" s="12" t="s">
        <v>964</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55</v>
      </c>
      <c r="B6" s="11" t="s">
        <v>1240</v>
      </c>
      <c r="C6" s="11" t="s">
        <v>1241</v>
      </c>
      <c r="D6" s="11" t="s">
        <v>652</v>
      </c>
    </row>
    <row r="7" spans="1:9" x14ac:dyDescent="0.2">
      <c r="A7" s="11" t="s">
        <v>27</v>
      </c>
      <c r="B7" s="11">
        <v>590852</v>
      </c>
      <c r="C7" s="11">
        <v>589753</v>
      </c>
      <c r="D7" s="284">
        <v>-1.86002586096012E-3</v>
      </c>
      <c r="E7" s="11">
        <f>_xlfn.RANK.EQ(D7,$D$7:$D$39,0)</f>
        <v>33</v>
      </c>
    </row>
    <row r="8" spans="1:9" x14ac:dyDescent="0.2">
      <c r="A8" s="11" t="s">
        <v>33</v>
      </c>
      <c r="B8" s="11">
        <v>187704</v>
      </c>
      <c r="C8" s="11">
        <v>187900</v>
      </c>
      <c r="D8" s="284">
        <v>1.044197246729E-3</v>
      </c>
      <c r="E8" s="11">
        <f t="shared" ref="E8:E39" si="0">_xlfn.RANK.EQ(D8,$D$7:$D$39,0)</f>
        <v>32</v>
      </c>
    </row>
    <row r="9" spans="1:9" x14ac:dyDescent="0.2">
      <c r="A9" s="11" t="s">
        <v>4</v>
      </c>
      <c r="B9" s="11">
        <v>961284</v>
      </c>
      <c r="C9" s="11">
        <v>962841</v>
      </c>
      <c r="D9" s="284">
        <v>1.6197086396945201E-3</v>
      </c>
      <c r="E9" s="11">
        <f t="shared" si="0"/>
        <v>31</v>
      </c>
    </row>
    <row r="10" spans="1:9" x14ac:dyDescent="0.2">
      <c r="A10" s="11" t="s">
        <v>29</v>
      </c>
      <c r="B10" s="11">
        <v>683018</v>
      </c>
      <c r="C10" s="11">
        <v>684878</v>
      </c>
      <c r="D10" s="284">
        <v>2.7232078803194298E-3</v>
      </c>
      <c r="E10" s="11">
        <f t="shared" si="0"/>
        <v>30</v>
      </c>
    </row>
    <row r="11" spans="1:9" x14ac:dyDescent="0.2">
      <c r="A11" s="11" t="s">
        <v>15</v>
      </c>
      <c r="B11" s="11">
        <v>147179</v>
      </c>
      <c r="C11" s="11">
        <v>147726</v>
      </c>
      <c r="D11" s="284">
        <v>3.7165628248594399E-3</v>
      </c>
      <c r="E11" s="11">
        <f t="shared" si="0"/>
        <v>29</v>
      </c>
    </row>
    <row r="12" spans="1:9" x14ac:dyDescent="0.2">
      <c r="A12" s="11" t="s">
        <v>7</v>
      </c>
      <c r="B12" s="11">
        <v>221374</v>
      </c>
      <c r="C12" s="11">
        <v>222218</v>
      </c>
      <c r="D12" s="284">
        <v>3.81255251294199E-3</v>
      </c>
      <c r="E12" s="11">
        <f t="shared" si="0"/>
        <v>28</v>
      </c>
    </row>
    <row r="13" spans="1:9" x14ac:dyDescent="0.2">
      <c r="A13" s="11" t="s">
        <v>13</v>
      </c>
      <c r="B13" s="11">
        <v>1611893</v>
      </c>
      <c r="C13" s="11">
        <v>1619262</v>
      </c>
      <c r="D13" s="284">
        <v>4.5716434031290998E-3</v>
      </c>
      <c r="E13" s="11">
        <f t="shared" si="0"/>
        <v>27</v>
      </c>
    </row>
    <row r="14" spans="1:9" x14ac:dyDescent="0.2">
      <c r="A14" s="11" t="s">
        <v>3</v>
      </c>
      <c r="B14" s="11">
        <v>325210</v>
      </c>
      <c r="C14" s="11">
        <v>327014</v>
      </c>
      <c r="D14" s="284">
        <v>5.5471848959134399E-3</v>
      </c>
      <c r="E14" s="11">
        <f t="shared" si="0"/>
        <v>26</v>
      </c>
    </row>
    <row r="15" spans="1:9" x14ac:dyDescent="0.2">
      <c r="A15" s="11" t="s">
        <v>11</v>
      </c>
      <c r="B15" s="11">
        <v>135757</v>
      </c>
      <c r="C15" s="11">
        <v>136547</v>
      </c>
      <c r="D15" s="284">
        <v>5.8192211083039104E-3</v>
      </c>
      <c r="E15" s="11">
        <f t="shared" si="0"/>
        <v>25</v>
      </c>
    </row>
    <row r="16" spans="1:9" x14ac:dyDescent="0.2">
      <c r="A16" s="11" t="s">
        <v>30</v>
      </c>
      <c r="B16" s="11">
        <v>100615</v>
      </c>
      <c r="C16" s="11">
        <v>101238</v>
      </c>
      <c r="D16" s="284">
        <v>6.1919196938826603E-3</v>
      </c>
      <c r="E16" s="11">
        <f t="shared" si="0"/>
        <v>24</v>
      </c>
    </row>
    <row r="17" spans="1:5" x14ac:dyDescent="0.2">
      <c r="A17" s="11" t="s">
        <v>28</v>
      </c>
      <c r="B17" s="11">
        <v>175679</v>
      </c>
      <c r="C17" s="11">
        <v>176822</v>
      </c>
      <c r="D17" s="284">
        <v>6.5061845752765199E-3</v>
      </c>
      <c r="E17" s="11">
        <f t="shared" si="0"/>
        <v>23</v>
      </c>
    </row>
    <row r="18" spans="1:5" x14ac:dyDescent="0.2">
      <c r="A18" s="11" t="s">
        <v>14</v>
      </c>
      <c r="B18" s="11">
        <v>980425</v>
      </c>
      <c r="C18" s="11">
        <v>987268</v>
      </c>
      <c r="D18" s="284">
        <v>6.9796261825227903E-3</v>
      </c>
      <c r="E18" s="11">
        <f t="shared" si="0"/>
        <v>22</v>
      </c>
    </row>
    <row r="19" spans="1:5" x14ac:dyDescent="0.2">
      <c r="A19" s="11" t="s">
        <v>9</v>
      </c>
      <c r="B19" s="11">
        <v>3285539</v>
      </c>
      <c r="C19" s="11">
        <v>3309725</v>
      </c>
      <c r="D19" s="284">
        <v>7.3613492337178997E-3</v>
      </c>
      <c r="E19" s="11">
        <f t="shared" si="0"/>
        <v>21</v>
      </c>
    </row>
    <row r="20" spans="1:5" x14ac:dyDescent="0.2">
      <c r="A20" s="11" t="s">
        <v>20</v>
      </c>
      <c r="B20" s="11">
        <v>1623550</v>
      </c>
      <c r="C20" s="11">
        <v>1635521</v>
      </c>
      <c r="D20" s="284">
        <v>7.3733485263773896E-3</v>
      </c>
      <c r="E20" s="11">
        <f t="shared" si="0"/>
        <v>20</v>
      </c>
    </row>
    <row r="21" spans="1:5" x14ac:dyDescent="0.2">
      <c r="A21" s="11" t="s">
        <v>1</v>
      </c>
      <c r="B21" s="11">
        <v>19902833</v>
      </c>
      <c r="C21" s="11">
        <v>20051552</v>
      </c>
      <c r="D21" s="284">
        <v>7.4722528194854903E-3</v>
      </c>
      <c r="E21" s="11">
        <f t="shared" si="0"/>
        <v>19</v>
      </c>
    </row>
    <row r="22" spans="1:5" x14ac:dyDescent="0.2">
      <c r="A22" s="11" t="s">
        <v>8</v>
      </c>
      <c r="B22" s="11">
        <v>908614</v>
      </c>
      <c r="C22" s="11">
        <v>915483</v>
      </c>
      <c r="D22" s="284">
        <v>7.55986590565416E-3</v>
      </c>
      <c r="E22" s="11">
        <f t="shared" si="0"/>
        <v>18</v>
      </c>
    </row>
    <row r="23" spans="1:5" x14ac:dyDescent="0.2">
      <c r="A23" s="11" t="s">
        <v>25</v>
      </c>
      <c r="B23" s="11">
        <v>442174</v>
      </c>
      <c r="C23" s="11">
        <v>445552</v>
      </c>
      <c r="D23" s="284">
        <v>7.6395265212336697E-3</v>
      </c>
      <c r="E23" s="11">
        <f t="shared" si="0"/>
        <v>17</v>
      </c>
    </row>
    <row r="24" spans="1:5" x14ac:dyDescent="0.2">
      <c r="A24" s="11" t="s">
        <v>10</v>
      </c>
      <c r="B24" s="11">
        <v>760896</v>
      </c>
      <c r="C24" s="11">
        <v>766938</v>
      </c>
      <c r="D24" s="284">
        <v>7.9406384052484996E-3</v>
      </c>
      <c r="E24" s="11">
        <f t="shared" si="0"/>
        <v>16</v>
      </c>
    </row>
    <row r="25" spans="1:5" x14ac:dyDescent="0.2">
      <c r="A25" s="11" t="s">
        <v>22</v>
      </c>
      <c r="B25" s="11">
        <v>591153</v>
      </c>
      <c r="C25" s="11">
        <v>595897</v>
      </c>
      <c r="D25" s="284">
        <v>8.0249952212032606E-3</v>
      </c>
      <c r="E25" s="11">
        <f t="shared" si="0"/>
        <v>15</v>
      </c>
    </row>
    <row r="26" spans="1:5" x14ac:dyDescent="0.2">
      <c r="A26" s="11" t="s">
        <v>16</v>
      </c>
      <c r="B26" s="11">
        <v>222262</v>
      </c>
      <c r="C26" s="11">
        <v>224121</v>
      </c>
      <c r="D26" s="284">
        <v>8.3640028434910398E-3</v>
      </c>
      <c r="E26" s="11">
        <f t="shared" si="0"/>
        <v>14</v>
      </c>
    </row>
    <row r="27" spans="1:5" x14ac:dyDescent="0.2">
      <c r="A27" s="11" t="s">
        <v>17</v>
      </c>
      <c r="B27" s="11">
        <v>459604</v>
      </c>
      <c r="C27" s="11">
        <v>463651</v>
      </c>
      <c r="D27" s="284">
        <v>8.8054063933298305E-3</v>
      </c>
      <c r="E27" s="11">
        <f t="shared" si="0"/>
        <v>13</v>
      </c>
    </row>
    <row r="28" spans="1:5" x14ac:dyDescent="0.2">
      <c r="A28" s="11" t="s">
        <v>23</v>
      </c>
      <c r="B28" s="11">
        <v>598103</v>
      </c>
      <c r="C28" s="11">
        <v>603612</v>
      </c>
      <c r="D28" s="284">
        <v>9.2107881084026993E-3</v>
      </c>
      <c r="E28" s="11">
        <f t="shared" si="0"/>
        <v>12</v>
      </c>
    </row>
    <row r="29" spans="1:5" x14ac:dyDescent="0.2">
      <c r="A29" s="11" t="s">
        <v>32</v>
      </c>
      <c r="B29" s="11">
        <v>364040</v>
      </c>
      <c r="C29" s="11">
        <v>367448</v>
      </c>
      <c r="D29" s="284">
        <v>9.3616086144379107E-3</v>
      </c>
      <c r="E29" s="11">
        <f t="shared" si="0"/>
        <v>11</v>
      </c>
    </row>
    <row r="30" spans="1:5" x14ac:dyDescent="0.2">
      <c r="A30" s="11" t="s">
        <v>6</v>
      </c>
      <c r="B30" s="11">
        <v>125428</v>
      </c>
      <c r="C30" s="11">
        <v>126613</v>
      </c>
      <c r="D30" s="284">
        <v>9.4476512421468595E-3</v>
      </c>
      <c r="E30" s="11">
        <f t="shared" si="0"/>
        <v>10</v>
      </c>
    </row>
    <row r="31" spans="1:5" x14ac:dyDescent="0.2">
      <c r="A31" s="11" t="s">
        <v>0</v>
      </c>
      <c r="B31" s="11">
        <v>1788334</v>
      </c>
      <c r="C31" s="11">
        <v>1805269</v>
      </c>
      <c r="D31" s="284">
        <v>9.4697075602208098E-3</v>
      </c>
      <c r="E31" s="11">
        <f t="shared" si="0"/>
        <v>9</v>
      </c>
    </row>
    <row r="32" spans="1:5" x14ac:dyDescent="0.2">
      <c r="A32" s="11" t="s">
        <v>18</v>
      </c>
      <c r="B32" s="11">
        <v>205095</v>
      </c>
      <c r="C32" s="11">
        <v>207126</v>
      </c>
      <c r="D32" s="284">
        <v>9.9027280040957493E-3</v>
      </c>
      <c r="E32" s="11">
        <f t="shared" si="0"/>
        <v>8</v>
      </c>
    </row>
    <row r="33" spans="1:5" x14ac:dyDescent="0.2">
      <c r="A33" s="11" t="s">
        <v>12</v>
      </c>
      <c r="B33" s="11">
        <v>241199</v>
      </c>
      <c r="C33" s="11">
        <v>243874</v>
      </c>
      <c r="D33" s="284">
        <v>1.10904274064154E-2</v>
      </c>
      <c r="E33" s="11">
        <f t="shared" si="0"/>
        <v>7</v>
      </c>
    </row>
    <row r="34" spans="1:5" x14ac:dyDescent="0.2">
      <c r="A34" s="11" t="s">
        <v>31</v>
      </c>
      <c r="B34" s="11">
        <v>714759</v>
      </c>
      <c r="C34" s="11">
        <v>722700</v>
      </c>
      <c r="D34" s="284">
        <v>1.11100384884975E-2</v>
      </c>
      <c r="E34" s="11">
        <f>_xlfn.RANK.EQ(D34,$D$7:$D$39,0)</f>
        <v>6</v>
      </c>
    </row>
    <row r="35" spans="1:5" x14ac:dyDescent="0.2">
      <c r="A35" s="11" t="s">
        <v>26</v>
      </c>
      <c r="B35" s="11">
        <v>558297</v>
      </c>
      <c r="C35" s="11">
        <v>565897</v>
      </c>
      <c r="D35" s="284">
        <v>1.36128261480897E-2</v>
      </c>
      <c r="E35" s="11">
        <f t="shared" si="0"/>
        <v>5</v>
      </c>
    </row>
    <row r="36" spans="1:5" x14ac:dyDescent="0.2">
      <c r="A36" s="11" t="s">
        <v>5</v>
      </c>
      <c r="B36" s="11">
        <v>175792</v>
      </c>
      <c r="C36" s="11">
        <v>178292</v>
      </c>
      <c r="D36" s="284">
        <v>1.42213525075088E-2</v>
      </c>
      <c r="E36" s="11">
        <f t="shared" si="0"/>
        <v>4</v>
      </c>
    </row>
    <row r="37" spans="1:5" x14ac:dyDescent="0.2">
      <c r="A37" s="11" t="s">
        <v>19</v>
      </c>
      <c r="B37" s="11">
        <v>147839</v>
      </c>
      <c r="C37" s="11">
        <v>149959</v>
      </c>
      <c r="D37" s="284">
        <v>1.4339923836064901E-2</v>
      </c>
      <c r="E37" s="11">
        <f t="shared" si="0"/>
        <v>3</v>
      </c>
    </row>
    <row r="38" spans="1:5" x14ac:dyDescent="0.2">
      <c r="A38" s="11" t="s">
        <v>21</v>
      </c>
      <c r="B38" s="11">
        <v>207378</v>
      </c>
      <c r="C38" s="11">
        <v>210352</v>
      </c>
      <c r="D38" s="284">
        <v>1.43409619149573E-2</v>
      </c>
      <c r="E38" s="11">
        <f t="shared" si="0"/>
        <v>2</v>
      </c>
    </row>
    <row r="39" spans="1:5" x14ac:dyDescent="0.2">
      <c r="A39" s="11" t="s">
        <v>24</v>
      </c>
      <c r="B39" s="11">
        <v>361787</v>
      </c>
      <c r="C39" s="11">
        <v>370055</v>
      </c>
      <c r="D39" s="284">
        <v>2.2853225793077098E-2</v>
      </c>
      <c r="E39" s="11">
        <f t="shared" si="0"/>
        <v>1</v>
      </c>
    </row>
  </sheetData>
  <mergeCells count="1">
    <mergeCell ref="H1:I1"/>
  </mergeCells>
  <hyperlinks>
    <hyperlink ref="H1:I1" location="Index!A1" display="Regresar al Índice" xr:uid="{28B94445-200F-4AFF-8F33-D3F64D8454FB}"/>
  </hyperlink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A8E2B-3DBD-4529-AF0E-531520D33E6C}">
  <sheetPr codeName="Hoja93"/>
  <dimension ref="A1:I40"/>
  <sheetViews>
    <sheetView topLeftCell="B1" workbookViewId="0">
      <selection activeCell="B3" sqref="B3"/>
    </sheetView>
  </sheetViews>
  <sheetFormatPr baseColWidth="10" defaultColWidth="9.140625" defaultRowHeight="12.75" x14ac:dyDescent="0.2"/>
  <cols>
    <col min="1" max="1" width="60.7109375" style="11" customWidth="1"/>
    <col min="2" max="2" width="22.7109375" style="11" customWidth="1"/>
    <col min="3" max="3" width="20.7109375" style="11" customWidth="1"/>
    <col min="4" max="4" width="7.7109375" style="11" customWidth="1"/>
    <col min="5" max="5" width="11.7109375" style="11" customWidth="1"/>
    <col min="6" max="6" width="4.7109375" style="11" customWidth="1"/>
    <col min="7" max="8" width="3.7109375" style="11" customWidth="1"/>
    <col min="9" max="10" width="9.140625" style="11" customWidth="1"/>
    <col min="11" max="16384" width="9.140625" style="11"/>
  </cols>
  <sheetData>
    <row r="1" spans="1:9" ht="15" x14ac:dyDescent="0.25">
      <c r="A1" s="12" t="s">
        <v>965</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55</v>
      </c>
      <c r="B6" s="11" t="s">
        <v>1242</v>
      </c>
      <c r="C6" s="11" t="s">
        <v>1241</v>
      </c>
      <c r="D6" s="11" t="s">
        <v>653</v>
      </c>
      <c r="E6" s="11" t="s">
        <v>654</v>
      </c>
    </row>
    <row r="7" spans="1:9" x14ac:dyDescent="0.2">
      <c r="A7" s="11" t="s">
        <v>24</v>
      </c>
      <c r="B7" s="11">
        <v>477456</v>
      </c>
      <c r="C7" s="11">
        <v>370055</v>
      </c>
      <c r="D7" s="11">
        <v>-107401</v>
      </c>
      <c r="E7" s="284">
        <v>-0.22494428806005201</v>
      </c>
      <c r="F7" s="11">
        <f>_xlfn.RANK.EQ(E7,$E$7:$E$39,0)</f>
        <v>33</v>
      </c>
    </row>
    <row r="8" spans="1:9" x14ac:dyDescent="0.2">
      <c r="A8" s="11" t="s">
        <v>5</v>
      </c>
      <c r="B8" s="11">
        <v>194145</v>
      </c>
      <c r="C8" s="11">
        <v>178292</v>
      </c>
      <c r="D8" s="11">
        <v>-15853</v>
      </c>
      <c r="E8" s="284">
        <v>-8.1655463699811998E-2</v>
      </c>
      <c r="F8" s="11">
        <f t="shared" ref="F8:F39" si="0">_xlfn.RANK.EQ(E8,$E$7:$E$39,0)</f>
        <v>32</v>
      </c>
    </row>
    <row r="9" spans="1:9" x14ac:dyDescent="0.2">
      <c r="A9" s="11" t="s">
        <v>22</v>
      </c>
      <c r="B9" s="11">
        <v>640521</v>
      </c>
      <c r="C9" s="11">
        <v>595897</v>
      </c>
      <c r="D9" s="11">
        <v>-44624</v>
      </c>
      <c r="E9" s="284">
        <v>-6.9668285661204005E-2</v>
      </c>
      <c r="F9" s="11">
        <f t="shared" si="0"/>
        <v>31</v>
      </c>
    </row>
    <row r="10" spans="1:9" x14ac:dyDescent="0.2">
      <c r="A10" s="11" t="s">
        <v>15</v>
      </c>
      <c r="B10" s="11">
        <v>158749</v>
      </c>
      <c r="C10" s="11">
        <v>147726</v>
      </c>
      <c r="D10" s="11">
        <v>-11023</v>
      </c>
      <c r="E10" s="284">
        <v>-6.9436657868711005E-2</v>
      </c>
      <c r="F10" s="11">
        <f t="shared" si="0"/>
        <v>30</v>
      </c>
    </row>
    <row r="11" spans="1:9" x14ac:dyDescent="0.2">
      <c r="A11" s="11" t="s">
        <v>9</v>
      </c>
      <c r="B11" s="11">
        <v>3540813</v>
      </c>
      <c r="C11" s="11">
        <v>3309725</v>
      </c>
      <c r="D11" s="11">
        <v>-231088</v>
      </c>
      <c r="E11" s="284">
        <v>-6.5264107423916501E-2</v>
      </c>
      <c r="F11" s="11">
        <f t="shared" si="0"/>
        <v>29</v>
      </c>
    </row>
    <row r="12" spans="1:9" x14ac:dyDescent="0.2">
      <c r="A12" s="11" t="s">
        <v>6</v>
      </c>
      <c r="B12" s="11">
        <v>135341</v>
      </c>
      <c r="C12" s="11">
        <v>126613</v>
      </c>
      <c r="D12" s="11">
        <v>-8728</v>
      </c>
      <c r="E12" s="284">
        <v>-6.4488957522110799E-2</v>
      </c>
      <c r="F12" s="11">
        <f t="shared" si="0"/>
        <v>28</v>
      </c>
    </row>
    <row r="13" spans="1:9" x14ac:dyDescent="0.2">
      <c r="A13" s="11" t="s">
        <v>16</v>
      </c>
      <c r="B13" s="11">
        <v>237625</v>
      </c>
      <c r="C13" s="11">
        <v>224121</v>
      </c>
      <c r="D13" s="11">
        <v>-13504</v>
      </c>
      <c r="E13" s="284">
        <v>-5.6829037348763801E-2</v>
      </c>
      <c r="F13" s="11">
        <f t="shared" si="0"/>
        <v>27</v>
      </c>
    </row>
    <row r="14" spans="1:9" x14ac:dyDescent="0.2">
      <c r="A14" s="11" t="s">
        <v>32</v>
      </c>
      <c r="B14" s="11">
        <v>388658</v>
      </c>
      <c r="C14" s="11">
        <v>367448</v>
      </c>
      <c r="D14" s="11">
        <v>-21210</v>
      </c>
      <c r="E14" s="284">
        <v>-5.4572400413731299E-2</v>
      </c>
      <c r="F14" s="11">
        <f t="shared" si="0"/>
        <v>26</v>
      </c>
    </row>
    <row r="15" spans="1:9" x14ac:dyDescent="0.2">
      <c r="A15" s="11" t="s">
        <v>14</v>
      </c>
      <c r="B15" s="11">
        <v>1029213</v>
      </c>
      <c r="C15" s="11">
        <v>987268</v>
      </c>
      <c r="D15" s="11">
        <v>-41945</v>
      </c>
      <c r="E15" s="284">
        <v>-4.0754440528831301E-2</v>
      </c>
      <c r="F15" s="11">
        <f t="shared" si="0"/>
        <v>25</v>
      </c>
    </row>
    <row r="16" spans="1:9" x14ac:dyDescent="0.2">
      <c r="A16" s="11" t="s">
        <v>31</v>
      </c>
      <c r="B16" s="11">
        <v>751085</v>
      </c>
      <c r="C16" s="11">
        <v>722700</v>
      </c>
      <c r="D16" s="11">
        <v>-28385</v>
      </c>
      <c r="E16" s="284">
        <v>-3.7791994248320797E-2</v>
      </c>
      <c r="F16" s="11">
        <f t="shared" si="0"/>
        <v>24</v>
      </c>
    </row>
    <row r="17" spans="1:6" x14ac:dyDescent="0.2">
      <c r="A17" s="11" t="s">
        <v>1</v>
      </c>
      <c r="B17" s="11">
        <v>20803652</v>
      </c>
      <c r="C17" s="11">
        <v>20051552</v>
      </c>
      <c r="D17" s="11">
        <v>-752100</v>
      </c>
      <c r="E17" s="284">
        <v>-3.6152306335445299E-2</v>
      </c>
      <c r="F17" s="11">
        <f t="shared" si="0"/>
        <v>23</v>
      </c>
    </row>
    <row r="18" spans="1:6" x14ac:dyDescent="0.2">
      <c r="A18" s="11" t="s">
        <v>30</v>
      </c>
      <c r="B18" s="11">
        <v>104903</v>
      </c>
      <c r="C18" s="11">
        <v>101238</v>
      </c>
      <c r="D18" s="11">
        <v>-3665</v>
      </c>
      <c r="E18" s="284">
        <v>-3.4937037072342997E-2</v>
      </c>
      <c r="F18" s="11">
        <f t="shared" si="0"/>
        <v>22</v>
      </c>
    </row>
    <row r="19" spans="1:6" x14ac:dyDescent="0.2">
      <c r="A19" s="11" t="s">
        <v>10</v>
      </c>
      <c r="B19" s="11">
        <v>793308</v>
      </c>
      <c r="C19" s="11">
        <v>766938</v>
      </c>
      <c r="D19" s="11">
        <v>-26370</v>
      </c>
      <c r="E19" s="284">
        <v>-3.3240557261492297E-2</v>
      </c>
      <c r="F19" s="11">
        <f t="shared" si="0"/>
        <v>21</v>
      </c>
    </row>
    <row r="20" spans="1:6" x14ac:dyDescent="0.2">
      <c r="A20" s="11" t="s">
        <v>3</v>
      </c>
      <c r="B20" s="11">
        <v>338153</v>
      </c>
      <c r="C20" s="11">
        <v>327014</v>
      </c>
      <c r="D20" s="11">
        <v>-11139</v>
      </c>
      <c r="E20" s="284">
        <v>-3.2940710270203198E-2</v>
      </c>
      <c r="F20" s="11">
        <f t="shared" si="0"/>
        <v>20</v>
      </c>
    </row>
    <row r="21" spans="1:6" x14ac:dyDescent="0.2">
      <c r="A21" s="11" t="s">
        <v>19</v>
      </c>
      <c r="B21" s="11">
        <v>155022</v>
      </c>
      <c r="C21" s="11">
        <v>149959</v>
      </c>
      <c r="D21" s="11">
        <v>-5063</v>
      </c>
      <c r="E21" s="284">
        <v>-3.2659880533085703E-2</v>
      </c>
      <c r="F21" s="11">
        <f t="shared" si="0"/>
        <v>19</v>
      </c>
    </row>
    <row r="22" spans="1:6" x14ac:dyDescent="0.2">
      <c r="A22" s="11" t="s">
        <v>29</v>
      </c>
      <c r="B22" s="11">
        <v>707671</v>
      </c>
      <c r="C22" s="11">
        <v>684878</v>
      </c>
      <c r="D22" s="11">
        <v>-22793</v>
      </c>
      <c r="E22" s="284">
        <v>-3.2208469755013201E-2</v>
      </c>
      <c r="F22" s="11">
        <f t="shared" si="0"/>
        <v>18</v>
      </c>
    </row>
    <row r="23" spans="1:6" x14ac:dyDescent="0.2">
      <c r="A23" s="11" t="s">
        <v>23</v>
      </c>
      <c r="B23" s="11">
        <v>621882</v>
      </c>
      <c r="C23" s="11">
        <v>603612</v>
      </c>
      <c r="D23" s="11">
        <v>-18270</v>
      </c>
      <c r="E23" s="284">
        <v>-2.9378563778980599E-2</v>
      </c>
      <c r="F23" s="11">
        <f t="shared" si="0"/>
        <v>17</v>
      </c>
    </row>
    <row r="24" spans="1:6" x14ac:dyDescent="0.2">
      <c r="A24" s="11" t="s">
        <v>7</v>
      </c>
      <c r="B24" s="11">
        <v>228778</v>
      </c>
      <c r="C24" s="11">
        <v>222218</v>
      </c>
      <c r="D24" s="11">
        <v>-6560</v>
      </c>
      <c r="E24" s="284">
        <v>-2.8674085794962799E-2</v>
      </c>
      <c r="F24" s="11">
        <f t="shared" si="0"/>
        <v>16</v>
      </c>
    </row>
    <row r="25" spans="1:6" x14ac:dyDescent="0.2">
      <c r="A25" s="11" t="s">
        <v>13</v>
      </c>
      <c r="B25" s="11">
        <v>1663619</v>
      </c>
      <c r="C25" s="11">
        <v>1619262</v>
      </c>
      <c r="D25" s="11">
        <v>-44357</v>
      </c>
      <c r="E25" s="284">
        <v>-2.66629558811242E-2</v>
      </c>
      <c r="F25" s="11">
        <f t="shared" si="0"/>
        <v>15</v>
      </c>
    </row>
    <row r="26" spans="1:6" x14ac:dyDescent="0.2">
      <c r="A26" s="11" t="s">
        <v>20</v>
      </c>
      <c r="B26" s="11">
        <v>1671843</v>
      </c>
      <c r="C26" s="11">
        <v>1635521</v>
      </c>
      <c r="D26" s="11">
        <v>-36322</v>
      </c>
      <c r="E26" s="284">
        <v>-2.1725724245637901E-2</v>
      </c>
      <c r="F26" s="11">
        <f t="shared" si="0"/>
        <v>14</v>
      </c>
    </row>
    <row r="27" spans="1:6" x14ac:dyDescent="0.2">
      <c r="A27" s="11" t="s">
        <v>18</v>
      </c>
      <c r="B27" s="11">
        <v>211448</v>
      </c>
      <c r="C27" s="11">
        <v>207126</v>
      </c>
      <c r="D27" s="11">
        <v>-4322</v>
      </c>
      <c r="E27" s="284">
        <v>-2.0440013620370099E-2</v>
      </c>
      <c r="F27" s="11">
        <f t="shared" si="0"/>
        <v>13</v>
      </c>
    </row>
    <row r="28" spans="1:6" x14ac:dyDescent="0.2">
      <c r="A28" s="11" t="s">
        <v>27</v>
      </c>
      <c r="B28" s="11">
        <v>601269</v>
      </c>
      <c r="C28" s="11">
        <v>589753</v>
      </c>
      <c r="D28" s="11">
        <v>-11516</v>
      </c>
      <c r="E28" s="284">
        <v>-1.91528251082295E-2</v>
      </c>
      <c r="F28" s="11">
        <f t="shared" si="0"/>
        <v>12</v>
      </c>
    </row>
    <row r="29" spans="1:6" x14ac:dyDescent="0.2">
      <c r="A29" s="11" t="s">
        <v>0</v>
      </c>
      <c r="B29" s="11">
        <v>1840150</v>
      </c>
      <c r="C29" s="11">
        <v>1805269</v>
      </c>
      <c r="D29" s="11">
        <v>-34881</v>
      </c>
      <c r="E29" s="284">
        <v>-1.8955519930440399E-2</v>
      </c>
      <c r="F29" s="11">
        <f t="shared" si="0"/>
        <v>11</v>
      </c>
    </row>
    <row r="30" spans="1:6" x14ac:dyDescent="0.2">
      <c r="A30" s="11" t="s">
        <v>11</v>
      </c>
      <c r="B30" s="11">
        <v>139005</v>
      </c>
      <c r="C30" s="11">
        <v>136547</v>
      </c>
      <c r="D30" s="11">
        <v>-2458</v>
      </c>
      <c r="E30" s="284">
        <v>-1.7682817164850199E-2</v>
      </c>
      <c r="F30" s="11">
        <f t="shared" si="0"/>
        <v>10</v>
      </c>
    </row>
    <row r="31" spans="1:6" x14ac:dyDescent="0.2">
      <c r="A31" s="11" t="s">
        <v>21</v>
      </c>
      <c r="B31" s="11">
        <v>214052</v>
      </c>
      <c r="C31" s="11">
        <v>210352</v>
      </c>
      <c r="D31" s="11">
        <v>-3700</v>
      </c>
      <c r="E31" s="284">
        <v>-1.7285519406499399E-2</v>
      </c>
      <c r="F31" s="11">
        <f t="shared" si="0"/>
        <v>9</v>
      </c>
    </row>
    <row r="32" spans="1:6" x14ac:dyDescent="0.2">
      <c r="A32" s="11" t="s">
        <v>25</v>
      </c>
      <c r="B32" s="11">
        <v>452899</v>
      </c>
      <c r="C32" s="11">
        <v>445552</v>
      </c>
      <c r="D32" s="11">
        <v>-7347</v>
      </c>
      <c r="E32" s="284">
        <v>-1.6222159907617301E-2</v>
      </c>
      <c r="F32" s="11">
        <f t="shared" si="0"/>
        <v>8</v>
      </c>
    </row>
    <row r="33" spans="1:6" x14ac:dyDescent="0.2">
      <c r="A33" s="11" t="s">
        <v>12</v>
      </c>
      <c r="B33" s="11">
        <v>247674</v>
      </c>
      <c r="C33" s="11">
        <v>243874</v>
      </c>
      <c r="D33" s="11">
        <v>-3800</v>
      </c>
      <c r="E33" s="284">
        <v>-1.5342748936101399E-2</v>
      </c>
      <c r="F33" s="11">
        <f t="shared" si="0"/>
        <v>7</v>
      </c>
    </row>
    <row r="34" spans="1:6" x14ac:dyDescent="0.2">
      <c r="A34" s="11" t="s">
        <v>33</v>
      </c>
      <c r="B34" s="11">
        <v>190762</v>
      </c>
      <c r="C34" s="11">
        <v>187900</v>
      </c>
      <c r="D34" s="11">
        <v>-2862</v>
      </c>
      <c r="E34" s="284">
        <v>-1.5002988016481301E-2</v>
      </c>
      <c r="F34" s="11">
        <f t="shared" si="0"/>
        <v>6</v>
      </c>
    </row>
    <row r="35" spans="1:6" x14ac:dyDescent="0.2">
      <c r="A35" s="11" t="s">
        <v>26</v>
      </c>
      <c r="B35" s="11">
        <v>572361</v>
      </c>
      <c r="C35" s="11">
        <v>565897</v>
      </c>
      <c r="D35" s="11">
        <v>-6464</v>
      </c>
      <c r="E35" s="284">
        <v>-1.12935717143551E-2</v>
      </c>
      <c r="F35" s="11">
        <f t="shared" si="0"/>
        <v>5</v>
      </c>
    </row>
    <row r="36" spans="1:6" x14ac:dyDescent="0.2">
      <c r="A36" s="11" t="s">
        <v>17</v>
      </c>
      <c r="B36" s="11">
        <v>466606</v>
      </c>
      <c r="C36" s="11">
        <v>463651</v>
      </c>
      <c r="D36" s="11">
        <v>-2955</v>
      </c>
      <c r="E36" s="284">
        <v>-6.3329661427413697E-3</v>
      </c>
      <c r="F36" s="11">
        <f t="shared" si="0"/>
        <v>4</v>
      </c>
    </row>
    <row r="37" spans="1:6" x14ac:dyDescent="0.2">
      <c r="A37" s="11" t="s">
        <v>8</v>
      </c>
      <c r="B37" s="11">
        <v>909403</v>
      </c>
      <c r="C37" s="11">
        <v>915483</v>
      </c>
      <c r="D37" s="11">
        <v>6080</v>
      </c>
      <c r="E37" s="284">
        <v>6.6857047975430496E-3</v>
      </c>
      <c r="F37" s="11">
        <f t="shared" si="0"/>
        <v>3</v>
      </c>
    </row>
    <row r="38" spans="1:6" x14ac:dyDescent="0.2">
      <c r="A38" s="11" t="s">
        <v>28</v>
      </c>
      <c r="B38" s="11">
        <v>173997</v>
      </c>
      <c r="C38" s="11">
        <v>176822</v>
      </c>
      <c r="D38" s="11">
        <v>2825</v>
      </c>
      <c r="E38" s="284">
        <v>1.62359121134272E-2</v>
      </c>
      <c r="F38" s="11">
        <f t="shared" si="0"/>
        <v>2</v>
      </c>
    </row>
    <row r="39" spans="1:6" x14ac:dyDescent="0.2">
      <c r="A39" s="11" t="s">
        <v>4</v>
      </c>
      <c r="B39" s="11">
        <v>945241</v>
      </c>
      <c r="C39" s="11">
        <v>962841</v>
      </c>
      <c r="D39" s="11">
        <v>17600</v>
      </c>
      <c r="E39" s="284">
        <v>1.86195901362722E-2</v>
      </c>
      <c r="F39" s="11">
        <f t="shared" si="0"/>
        <v>1</v>
      </c>
    </row>
    <row r="40" spans="1:6" x14ac:dyDescent="0.2">
      <c r="E40" s="11">
        <f>C39/B39-1</f>
        <v>1.8619590136272235E-2</v>
      </c>
    </row>
  </sheetData>
  <mergeCells count="1">
    <mergeCell ref="H1:I1"/>
  </mergeCells>
  <hyperlinks>
    <hyperlink ref="H1:I1" location="Index!A1" display="Regresar al Índice" xr:uid="{D7A77E23-8DEA-46DF-BED3-D66DC459DDB3}"/>
  </hyperlink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780A-EC28-450B-8923-6CBEF27D9528}">
  <sheetPr codeName="Hoja94"/>
  <dimension ref="A1:K74"/>
  <sheetViews>
    <sheetView topLeftCell="F1" workbookViewId="0">
      <selection activeCell="B3" sqref="B3"/>
    </sheetView>
  </sheetViews>
  <sheetFormatPr baseColWidth="10" defaultColWidth="9.140625" defaultRowHeight="12.75" x14ac:dyDescent="0.2"/>
  <cols>
    <col min="1" max="1" width="60.7109375" style="11" customWidth="1"/>
    <col min="2" max="2" width="19.85546875" style="11" customWidth="1"/>
    <col min="3" max="3" width="11.28515625" style="11" bestFit="1" customWidth="1"/>
    <col min="4" max="5" width="14.42578125" style="11" bestFit="1" customWidth="1"/>
    <col min="6" max="6" width="17.28515625" style="11" bestFit="1" customWidth="1"/>
    <col min="7" max="7" width="9.7109375" style="11" customWidth="1"/>
    <col min="8" max="8" width="14.42578125" style="11" bestFit="1" customWidth="1"/>
    <col min="9" max="10" width="9.7109375" style="11" customWidth="1"/>
    <col min="11" max="11" width="9.140625" style="11" bestFit="1" customWidth="1"/>
    <col min="12" max="16384" width="9.140625" style="11"/>
  </cols>
  <sheetData>
    <row r="1" spans="1:11" ht="15" x14ac:dyDescent="0.25">
      <c r="A1" s="12" t="s">
        <v>966</v>
      </c>
      <c r="B1" s="11" t="s">
        <v>55</v>
      </c>
      <c r="C1" s="11" t="s">
        <v>55</v>
      </c>
      <c r="D1" s="11" t="s">
        <v>55</v>
      </c>
      <c r="E1" s="11" t="s">
        <v>55</v>
      </c>
      <c r="G1" s="11" t="s">
        <v>55</v>
      </c>
      <c r="H1" s="525" t="s">
        <v>39</v>
      </c>
      <c r="I1" s="525"/>
    </row>
    <row r="2" spans="1:11" x14ac:dyDescent="0.2">
      <c r="A2" s="11" t="s">
        <v>195</v>
      </c>
      <c r="B2" s="11" t="s">
        <v>55</v>
      </c>
      <c r="C2" s="11" t="s">
        <v>55</v>
      </c>
      <c r="D2" s="11" t="s">
        <v>55</v>
      </c>
      <c r="E2" s="11" t="s">
        <v>55</v>
      </c>
      <c r="G2" s="11" t="s">
        <v>55</v>
      </c>
      <c r="H2" s="11" t="s">
        <v>55</v>
      </c>
      <c r="I2" s="11" t="s">
        <v>55</v>
      </c>
    </row>
    <row r="6" spans="1:11" x14ac:dyDescent="0.2">
      <c r="A6" s="11" t="s">
        <v>2</v>
      </c>
      <c r="B6" s="11" t="s">
        <v>824</v>
      </c>
      <c r="C6" s="11" t="s">
        <v>825</v>
      </c>
      <c r="D6" s="11" t="s">
        <v>826</v>
      </c>
      <c r="E6" s="11" t="s">
        <v>827</v>
      </c>
      <c r="F6" s="11" t="s">
        <v>1243</v>
      </c>
      <c r="G6" s="11" t="s">
        <v>828</v>
      </c>
      <c r="H6" s="11" t="s">
        <v>829</v>
      </c>
      <c r="I6" s="11" t="s">
        <v>830</v>
      </c>
      <c r="J6" s="11" t="s">
        <v>1244</v>
      </c>
      <c r="K6" s="11" t="s">
        <v>831</v>
      </c>
    </row>
    <row r="7" spans="1:11" x14ac:dyDescent="0.2">
      <c r="A7" s="11" t="s">
        <v>11</v>
      </c>
      <c r="B7" s="280">
        <v>134809</v>
      </c>
      <c r="C7" s="280">
        <v>134682</v>
      </c>
      <c r="D7" s="280">
        <v>134409</v>
      </c>
      <c r="E7" s="280">
        <v>135757</v>
      </c>
      <c r="F7" s="280">
        <v>136547</v>
      </c>
      <c r="G7" s="280">
        <v>-127</v>
      </c>
      <c r="H7" s="280">
        <v>-273</v>
      </c>
      <c r="I7" s="280">
        <v>1348</v>
      </c>
      <c r="J7" s="280">
        <f t="shared" ref="J7:J39" si="0">F7-E7</f>
        <v>790</v>
      </c>
      <c r="K7" s="280">
        <f t="shared" ref="K7:K39" si="1">SUM(G7:J7)</f>
        <v>1738</v>
      </c>
    </row>
    <row r="8" spans="1:11" x14ac:dyDescent="0.2">
      <c r="A8" s="11" t="s">
        <v>7</v>
      </c>
      <c r="B8" s="280">
        <v>220197</v>
      </c>
      <c r="C8" s="280">
        <v>218178</v>
      </c>
      <c r="D8" s="280">
        <v>219083</v>
      </c>
      <c r="E8" s="280">
        <v>221374</v>
      </c>
      <c r="F8" s="280">
        <v>222218</v>
      </c>
      <c r="G8" s="280">
        <v>-2019</v>
      </c>
      <c r="H8" s="280">
        <v>905</v>
      </c>
      <c r="I8" s="280">
        <v>2291</v>
      </c>
      <c r="J8" s="280">
        <f t="shared" si="0"/>
        <v>844</v>
      </c>
      <c r="K8" s="280">
        <f t="shared" si="1"/>
        <v>2021</v>
      </c>
    </row>
    <row r="9" spans="1:11" x14ac:dyDescent="0.2">
      <c r="A9" s="11" t="s">
        <v>30</v>
      </c>
      <c r="B9" s="280">
        <v>99092</v>
      </c>
      <c r="C9" s="280">
        <v>99667</v>
      </c>
      <c r="D9" s="280">
        <v>99807</v>
      </c>
      <c r="E9" s="280">
        <v>100615</v>
      </c>
      <c r="F9" s="280">
        <v>101238</v>
      </c>
      <c r="G9" s="280">
        <v>575</v>
      </c>
      <c r="H9" s="280">
        <v>140</v>
      </c>
      <c r="I9" s="280">
        <v>808</v>
      </c>
      <c r="J9" s="280">
        <f t="shared" si="0"/>
        <v>623</v>
      </c>
      <c r="K9" s="280">
        <f t="shared" si="1"/>
        <v>2146</v>
      </c>
    </row>
    <row r="10" spans="1:11" x14ac:dyDescent="0.2">
      <c r="A10" s="11" t="s">
        <v>6</v>
      </c>
      <c r="B10" s="280">
        <v>124251</v>
      </c>
      <c r="C10" s="280">
        <v>123878</v>
      </c>
      <c r="D10" s="280">
        <v>124417</v>
      </c>
      <c r="E10" s="280">
        <v>125428</v>
      </c>
      <c r="F10" s="280">
        <v>126613</v>
      </c>
      <c r="G10" s="280">
        <v>-373</v>
      </c>
      <c r="H10" s="280">
        <v>539</v>
      </c>
      <c r="I10" s="280">
        <v>1011</v>
      </c>
      <c r="J10" s="280">
        <f t="shared" si="0"/>
        <v>1185</v>
      </c>
      <c r="K10" s="280">
        <f t="shared" si="1"/>
        <v>2362</v>
      </c>
    </row>
    <row r="11" spans="1:11" x14ac:dyDescent="0.2">
      <c r="A11" s="11" t="s">
        <v>15</v>
      </c>
      <c r="B11" s="280">
        <v>143693</v>
      </c>
      <c r="C11" s="280">
        <v>144572</v>
      </c>
      <c r="D11" s="280">
        <v>144513</v>
      </c>
      <c r="E11" s="280">
        <v>147179</v>
      </c>
      <c r="F11" s="280">
        <v>147726</v>
      </c>
      <c r="G11" s="280">
        <v>879</v>
      </c>
      <c r="H11" s="280">
        <v>-59</v>
      </c>
      <c r="I11" s="280">
        <v>2666</v>
      </c>
      <c r="J11" s="280">
        <f t="shared" si="0"/>
        <v>547</v>
      </c>
      <c r="K11" s="280">
        <f t="shared" si="1"/>
        <v>4033</v>
      </c>
    </row>
    <row r="12" spans="1:11" x14ac:dyDescent="0.2">
      <c r="A12" s="11" t="s">
        <v>19</v>
      </c>
      <c r="B12" s="280">
        <v>145580</v>
      </c>
      <c r="C12" s="280">
        <v>143936</v>
      </c>
      <c r="D12" s="280">
        <v>147502</v>
      </c>
      <c r="E12" s="280">
        <v>147839</v>
      </c>
      <c r="F12" s="280">
        <v>149959</v>
      </c>
      <c r="G12" s="280">
        <v>-1644</v>
      </c>
      <c r="H12" s="280">
        <v>3566</v>
      </c>
      <c r="I12" s="280">
        <v>337</v>
      </c>
      <c r="J12" s="280">
        <f t="shared" si="0"/>
        <v>2120</v>
      </c>
      <c r="K12" s="280">
        <f t="shared" si="1"/>
        <v>4379</v>
      </c>
    </row>
    <row r="13" spans="1:11" x14ac:dyDescent="0.2">
      <c r="A13" s="11" t="s">
        <v>33</v>
      </c>
      <c r="B13" s="280">
        <v>183163</v>
      </c>
      <c r="C13" s="280">
        <v>184855</v>
      </c>
      <c r="D13" s="280">
        <v>186449</v>
      </c>
      <c r="E13" s="280">
        <v>187704</v>
      </c>
      <c r="F13" s="280">
        <v>187900</v>
      </c>
      <c r="G13" s="280">
        <v>1692</v>
      </c>
      <c r="H13" s="280">
        <v>1594</v>
      </c>
      <c r="I13" s="280">
        <v>1255</v>
      </c>
      <c r="J13" s="280">
        <f t="shared" si="0"/>
        <v>196</v>
      </c>
      <c r="K13" s="280">
        <f t="shared" si="1"/>
        <v>4737</v>
      </c>
    </row>
    <row r="14" spans="1:11" x14ac:dyDescent="0.2">
      <c r="A14" s="11" t="s">
        <v>3</v>
      </c>
      <c r="B14" s="280">
        <v>321750</v>
      </c>
      <c r="C14" s="280">
        <v>323153</v>
      </c>
      <c r="D14" s="280">
        <v>326308</v>
      </c>
      <c r="E14" s="280">
        <v>325210</v>
      </c>
      <c r="F14" s="280">
        <v>327014</v>
      </c>
      <c r="G14" s="280">
        <v>1403</v>
      </c>
      <c r="H14" s="280">
        <v>3155</v>
      </c>
      <c r="I14" s="280">
        <v>-1098</v>
      </c>
      <c r="J14" s="280">
        <f t="shared" si="0"/>
        <v>1804</v>
      </c>
      <c r="K14" s="280">
        <f t="shared" si="1"/>
        <v>5264</v>
      </c>
    </row>
    <row r="15" spans="1:11" x14ac:dyDescent="0.2">
      <c r="A15" s="11" t="s">
        <v>18</v>
      </c>
      <c r="B15" s="280">
        <v>200339</v>
      </c>
      <c r="C15" s="280">
        <v>201939</v>
      </c>
      <c r="D15" s="280">
        <v>203232</v>
      </c>
      <c r="E15" s="280">
        <v>205095</v>
      </c>
      <c r="F15" s="280">
        <v>207126</v>
      </c>
      <c r="G15" s="280">
        <v>1600</v>
      </c>
      <c r="H15" s="280">
        <v>1293</v>
      </c>
      <c r="I15" s="280">
        <v>1863</v>
      </c>
      <c r="J15" s="280">
        <f t="shared" si="0"/>
        <v>2031</v>
      </c>
      <c r="K15" s="280">
        <f t="shared" si="1"/>
        <v>6787</v>
      </c>
    </row>
    <row r="16" spans="1:11" x14ac:dyDescent="0.2">
      <c r="A16" s="11" t="s">
        <v>16</v>
      </c>
      <c r="B16" s="280">
        <v>217327</v>
      </c>
      <c r="C16" s="280">
        <v>218985</v>
      </c>
      <c r="D16" s="280">
        <v>219672</v>
      </c>
      <c r="E16" s="280">
        <v>222262</v>
      </c>
      <c r="F16" s="280">
        <v>224121</v>
      </c>
      <c r="G16" s="280">
        <v>1658</v>
      </c>
      <c r="H16" s="280">
        <v>687</v>
      </c>
      <c r="I16" s="280">
        <v>2590</v>
      </c>
      <c r="J16" s="280">
        <f t="shared" si="0"/>
        <v>1859</v>
      </c>
      <c r="K16" s="280">
        <f t="shared" si="1"/>
        <v>6794</v>
      </c>
    </row>
    <row r="17" spans="1:11" x14ac:dyDescent="0.2">
      <c r="A17" s="11" t="s">
        <v>32</v>
      </c>
      <c r="B17" s="280">
        <v>360408</v>
      </c>
      <c r="C17" s="280">
        <v>360933</v>
      </c>
      <c r="D17" s="280">
        <v>362982</v>
      </c>
      <c r="E17" s="280">
        <v>364040</v>
      </c>
      <c r="F17" s="280">
        <v>367448</v>
      </c>
      <c r="G17" s="280">
        <v>525</v>
      </c>
      <c r="H17" s="280">
        <v>2049</v>
      </c>
      <c r="I17" s="280">
        <v>1058</v>
      </c>
      <c r="J17" s="280">
        <f t="shared" si="0"/>
        <v>3408</v>
      </c>
      <c r="K17" s="280">
        <f t="shared" si="1"/>
        <v>7040</v>
      </c>
    </row>
    <row r="18" spans="1:11" x14ac:dyDescent="0.2">
      <c r="A18" s="11" t="s">
        <v>21</v>
      </c>
      <c r="B18" s="280">
        <v>202951</v>
      </c>
      <c r="C18" s="280">
        <v>203438</v>
      </c>
      <c r="D18" s="280">
        <v>204970</v>
      </c>
      <c r="E18" s="280">
        <v>207378</v>
      </c>
      <c r="F18" s="280">
        <v>210352</v>
      </c>
      <c r="G18" s="280">
        <v>487</v>
      </c>
      <c r="H18" s="280">
        <v>1532</v>
      </c>
      <c r="I18" s="280">
        <v>2408</v>
      </c>
      <c r="J18" s="280">
        <f t="shared" si="0"/>
        <v>2974</v>
      </c>
      <c r="K18" s="280">
        <f t="shared" si="1"/>
        <v>7401</v>
      </c>
    </row>
    <row r="19" spans="1:11" x14ac:dyDescent="0.2">
      <c r="A19" s="11" t="s">
        <v>28</v>
      </c>
      <c r="B19" s="280">
        <v>169301</v>
      </c>
      <c r="C19" s="280">
        <v>171299</v>
      </c>
      <c r="D19" s="280">
        <v>172923</v>
      </c>
      <c r="E19" s="280">
        <v>175679</v>
      </c>
      <c r="F19" s="280">
        <v>176822</v>
      </c>
      <c r="G19" s="280">
        <v>1998</v>
      </c>
      <c r="H19" s="280">
        <v>1624</v>
      </c>
      <c r="I19" s="280">
        <v>2756</v>
      </c>
      <c r="J19" s="280">
        <f t="shared" si="0"/>
        <v>1143</v>
      </c>
      <c r="K19" s="280">
        <f t="shared" si="1"/>
        <v>7521</v>
      </c>
    </row>
    <row r="20" spans="1:11" x14ac:dyDescent="0.2">
      <c r="A20" s="11" t="s">
        <v>12</v>
      </c>
      <c r="B20" s="280">
        <v>236303</v>
      </c>
      <c r="C20" s="280">
        <v>236944</v>
      </c>
      <c r="D20" s="280">
        <v>238074</v>
      </c>
      <c r="E20" s="280">
        <v>241199</v>
      </c>
      <c r="F20" s="280">
        <v>243874</v>
      </c>
      <c r="G20" s="280">
        <v>641</v>
      </c>
      <c r="H20" s="280">
        <v>1130</v>
      </c>
      <c r="I20" s="280">
        <v>3125</v>
      </c>
      <c r="J20" s="280">
        <f t="shared" si="0"/>
        <v>2675</v>
      </c>
      <c r="K20" s="280">
        <f t="shared" si="1"/>
        <v>7571</v>
      </c>
    </row>
    <row r="21" spans="1:11" x14ac:dyDescent="0.2">
      <c r="A21" s="11" t="s">
        <v>22</v>
      </c>
      <c r="B21" s="280">
        <v>587165</v>
      </c>
      <c r="C21" s="280">
        <v>586731</v>
      </c>
      <c r="D21" s="280">
        <v>584849</v>
      </c>
      <c r="E21" s="280">
        <v>591153</v>
      </c>
      <c r="F21" s="280">
        <v>595897</v>
      </c>
      <c r="G21" s="280">
        <v>-434</v>
      </c>
      <c r="H21" s="280">
        <v>-1882</v>
      </c>
      <c r="I21" s="280">
        <v>6304</v>
      </c>
      <c r="J21" s="280">
        <f t="shared" si="0"/>
        <v>4744</v>
      </c>
      <c r="K21" s="280">
        <f t="shared" si="1"/>
        <v>8732</v>
      </c>
    </row>
    <row r="22" spans="1:11" x14ac:dyDescent="0.2">
      <c r="A22" s="11" t="s">
        <v>29</v>
      </c>
      <c r="B22" s="280">
        <v>672303</v>
      </c>
      <c r="C22" s="280">
        <v>678269</v>
      </c>
      <c r="D22" s="280">
        <v>681683</v>
      </c>
      <c r="E22" s="280">
        <v>683018</v>
      </c>
      <c r="F22" s="280">
        <v>684878</v>
      </c>
      <c r="G22" s="280">
        <v>5966</v>
      </c>
      <c r="H22" s="280">
        <v>3414</v>
      </c>
      <c r="I22" s="280">
        <v>1335</v>
      </c>
      <c r="J22" s="280">
        <f t="shared" si="0"/>
        <v>1860</v>
      </c>
      <c r="K22" s="280">
        <f t="shared" si="1"/>
        <v>12575</v>
      </c>
    </row>
    <row r="23" spans="1:11" x14ac:dyDescent="0.2">
      <c r="A23" s="11" t="s">
        <v>5</v>
      </c>
      <c r="B23" s="280">
        <v>165477</v>
      </c>
      <c r="C23" s="280">
        <v>168295</v>
      </c>
      <c r="D23" s="280">
        <v>172085</v>
      </c>
      <c r="E23" s="280">
        <v>175792</v>
      </c>
      <c r="F23" s="280">
        <v>178292</v>
      </c>
      <c r="G23" s="280">
        <v>2818</v>
      </c>
      <c r="H23" s="280">
        <v>3790</v>
      </c>
      <c r="I23" s="280">
        <v>3707</v>
      </c>
      <c r="J23" s="280">
        <f t="shared" si="0"/>
        <v>2500</v>
      </c>
      <c r="K23" s="280">
        <f t="shared" si="1"/>
        <v>12815</v>
      </c>
    </row>
    <row r="24" spans="1:11" x14ac:dyDescent="0.2">
      <c r="A24" s="11" t="s">
        <v>25</v>
      </c>
      <c r="B24" s="280">
        <v>432699</v>
      </c>
      <c r="C24" s="280">
        <v>436384</v>
      </c>
      <c r="D24" s="280">
        <v>439476</v>
      </c>
      <c r="E24" s="280">
        <v>442174</v>
      </c>
      <c r="F24" s="280">
        <v>445552</v>
      </c>
      <c r="G24" s="280">
        <v>3685</v>
      </c>
      <c r="H24" s="280">
        <v>3092</v>
      </c>
      <c r="I24" s="280">
        <v>2698</v>
      </c>
      <c r="J24" s="280">
        <f t="shared" si="0"/>
        <v>3378</v>
      </c>
      <c r="K24" s="280">
        <f t="shared" si="1"/>
        <v>12853</v>
      </c>
    </row>
    <row r="25" spans="1:11" x14ac:dyDescent="0.2">
      <c r="A25" s="11" t="s">
        <v>24</v>
      </c>
      <c r="B25" s="280">
        <v>356370</v>
      </c>
      <c r="C25" s="280">
        <v>356310</v>
      </c>
      <c r="D25" s="280">
        <v>358177</v>
      </c>
      <c r="E25" s="280">
        <v>361787</v>
      </c>
      <c r="F25" s="280">
        <v>370055</v>
      </c>
      <c r="G25" s="280">
        <v>-60</v>
      </c>
      <c r="H25" s="280">
        <v>1867</v>
      </c>
      <c r="I25" s="280">
        <v>3610</v>
      </c>
      <c r="J25" s="280">
        <f t="shared" si="0"/>
        <v>8268</v>
      </c>
      <c r="K25" s="280">
        <f t="shared" si="1"/>
        <v>13685</v>
      </c>
    </row>
    <row r="26" spans="1:11" x14ac:dyDescent="0.2">
      <c r="A26" s="11" t="s">
        <v>27</v>
      </c>
      <c r="B26" s="280">
        <v>575672</v>
      </c>
      <c r="C26" s="280">
        <v>574582</v>
      </c>
      <c r="D26" s="280">
        <v>585515</v>
      </c>
      <c r="E26" s="280">
        <v>590852</v>
      </c>
      <c r="F26" s="280">
        <v>589753</v>
      </c>
      <c r="G26" s="280">
        <v>-1090</v>
      </c>
      <c r="H26" s="280">
        <v>10933</v>
      </c>
      <c r="I26" s="280">
        <v>5337</v>
      </c>
      <c r="J26" s="280">
        <f t="shared" si="0"/>
        <v>-1099</v>
      </c>
      <c r="K26" s="280">
        <f t="shared" si="1"/>
        <v>14081</v>
      </c>
    </row>
    <row r="27" spans="1:11" x14ac:dyDescent="0.2">
      <c r="A27" s="11" t="s">
        <v>17</v>
      </c>
      <c r="B27" s="280">
        <v>447862</v>
      </c>
      <c r="C27" s="280">
        <v>451388</v>
      </c>
      <c r="D27" s="280">
        <v>453937</v>
      </c>
      <c r="E27" s="280">
        <v>459604</v>
      </c>
      <c r="F27" s="280">
        <v>463651</v>
      </c>
      <c r="G27" s="280">
        <v>3526</v>
      </c>
      <c r="H27" s="280">
        <v>2549</v>
      </c>
      <c r="I27" s="280">
        <v>5667</v>
      </c>
      <c r="J27" s="280">
        <f t="shared" si="0"/>
        <v>4047</v>
      </c>
      <c r="K27" s="280">
        <f t="shared" si="1"/>
        <v>15789</v>
      </c>
    </row>
    <row r="28" spans="1:11" x14ac:dyDescent="0.2">
      <c r="A28" s="11" t="s">
        <v>14</v>
      </c>
      <c r="B28" s="280">
        <v>966243</v>
      </c>
      <c r="C28" s="280">
        <v>970018</v>
      </c>
      <c r="D28" s="280">
        <v>974129</v>
      </c>
      <c r="E28" s="280">
        <v>980425</v>
      </c>
      <c r="F28" s="280">
        <v>987268</v>
      </c>
      <c r="G28" s="280">
        <v>3775</v>
      </c>
      <c r="H28" s="280">
        <v>4111</v>
      </c>
      <c r="I28" s="280">
        <v>6296</v>
      </c>
      <c r="J28" s="280">
        <f t="shared" si="0"/>
        <v>6843</v>
      </c>
      <c r="K28" s="280">
        <f t="shared" si="1"/>
        <v>21025</v>
      </c>
    </row>
    <row r="29" spans="1:11" x14ac:dyDescent="0.2">
      <c r="A29" s="11" t="s">
        <v>31</v>
      </c>
      <c r="B29" s="280">
        <v>701109</v>
      </c>
      <c r="C29" s="280">
        <v>706000</v>
      </c>
      <c r="D29" s="280">
        <v>707921</v>
      </c>
      <c r="E29" s="280">
        <v>714759</v>
      </c>
      <c r="F29" s="280">
        <v>722700</v>
      </c>
      <c r="G29" s="280">
        <v>4891</v>
      </c>
      <c r="H29" s="280">
        <v>1921</v>
      </c>
      <c r="I29" s="280">
        <v>6838</v>
      </c>
      <c r="J29" s="280">
        <f t="shared" si="0"/>
        <v>7941</v>
      </c>
      <c r="K29" s="280">
        <f t="shared" si="1"/>
        <v>21591</v>
      </c>
    </row>
    <row r="30" spans="1:11" x14ac:dyDescent="0.2">
      <c r="A30" s="11" t="s">
        <v>10</v>
      </c>
      <c r="B30" s="280">
        <v>744379</v>
      </c>
      <c r="C30" s="280">
        <v>750835</v>
      </c>
      <c r="D30" s="280">
        <v>754841</v>
      </c>
      <c r="E30" s="280">
        <v>760896</v>
      </c>
      <c r="F30" s="280">
        <v>766938</v>
      </c>
      <c r="G30" s="280">
        <v>6456</v>
      </c>
      <c r="H30" s="280">
        <v>4006</v>
      </c>
      <c r="I30" s="280">
        <v>6055</v>
      </c>
      <c r="J30" s="280">
        <f t="shared" si="0"/>
        <v>6042</v>
      </c>
      <c r="K30" s="280">
        <f t="shared" si="1"/>
        <v>22559</v>
      </c>
    </row>
    <row r="31" spans="1:11" x14ac:dyDescent="0.2">
      <c r="A31" s="11" t="s">
        <v>23</v>
      </c>
      <c r="B31" s="280">
        <v>580949</v>
      </c>
      <c r="C31" s="280">
        <v>587463</v>
      </c>
      <c r="D31" s="280">
        <v>592725</v>
      </c>
      <c r="E31" s="280">
        <v>598103</v>
      </c>
      <c r="F31" s="280">
        <v>603612</v>
      </c>
      <c r="G31" s="280">
        <v>6514</v>
      </c>
      <c r="H31" s="280">
        <v>5262</v>
      </c>
      <c r="I31" s="280">
        <v>5378</v>
      </c>
      <c r="J31" s="280">
        <f t="shared" si="0"/>
        <v>5509</v>
      </c>
      <c r="K31" s="280">
        <f t="shared" si="1"/>
        <v>22663</v>
      </c>
    </row>
    <row r="32" spans="1:11" x14ac:dyDescent="0.2">
      <c r="A32" s="11" t="s">
        <v>8</v>
      </c>
      <c r="B32" s="280">
        <v>889248</v>
      </c>
      <c r="C32" s="280">
        <v>897690</v>
      </c>
      <c r="D32" s="280">
        <v>901676</v>
      </c>
      <c r="E32" s="280">
        <v>908614</v>
      </c>
      <c r="F32" s="280">
        <v>915483</v>
      </c>
      <c r="G32" s="280">
        <v>8442</v>
      </c>
      <c r="H32" s="280">
        <v>3986</v>
      </c>
      <c r="I32" s="280">
        <v>6938</v>
      </c>
      <c r="J32" s="280">
        <f t="shared" si="0"/>
        <v>6869</v>
      </c>
      <c r="K32" s="280">
        <f t="shared" si="1"/>
        <v>26235</v>
      </c>
    </row>
    <row r="33" spans="1:11" x14ac:dyDescent="0.2">
      <c r="A33" s="11" t="s">
        <v>4</v>
      </c>
      <c r="B33" s="280">
        <v>934572</v>
      </c>
      <c r="C33" s="280">
        <v>941458</v>
      </c>
      <c r="D33" s="280">
        <v>949253</v>
      </c>
      <c r="E33" s="280">
        <v>961284</v>
      </c>
      <c r="F33" s="280">
        <v>962841</v>
      </c>
      <c r="G33" s="280">
        <v>6886</v>
      </c>
      <c r="H33" s="280">
        <v>7795</v>
      </c>
      <c r="I33" s="280">
        <v>12031</v>
      </c>
      <c r="J33" s="280">
        <f t="shared" si="0"/>
        <v>1557</v>
      </c>
      <c r="K33" s="280">
        <f t="shared" si="1"/>
        <v>28269</v>
      </c>
    </row>
    <row r="34" spans="1:11" x14ac:dyDescent="0.2">
      <c r="A34" s="11" t="s">
        <v>26</v>
      </c>
      <c r="B34" s="280">
        <v>529928</v>
      </c>
      <c r="C34" s="280">
        <v>529692</v>
      </c>
      <c r="D34" s="280">
        <v>543611</v>
      </c>
      <c r="E34" s="280">
        <v>558297</v>
      </c>
      <c r="F34" s="280">
        <v>565897</v>
      </c>
      <c r="G34" s="280">
        <v>-236</v>
      </c>
      <c r="H34" s="280">
        <v>13919</v>
      </c>
      <c r="I34" s="280">
        <v>14686</v>
      </c>
      <c r="J34" s="280">
        <f t="shared" si="0"/>
        <v>7600</v>
      </c>
      <c r="K34" s="280">
        <f t="shared" si="1"/>
        <v>35969</v>
      </c>
    </row>
    <row r="35" spans="1:11" x14ac:dyDescent="0.2">
      <c r="A35" s="11" t="s">
        <v>13</v>
      </c>
      <c r="B35" s="280">
        <v>1579438</v>
      </c>
      <c r="C35" s="280">
        <v>1586644</v>
      </c>
      <c r="D35" s="280">
        <v>1596357</v>
      </c>
      <c r="E35" s="280">
        <v>1611893</v>
      </c>
      <c r="F35" s="280">
        <v>1619262</v>
      </c>
      <c r="G35" s="280">
        <v>7206</v>
      </c>
      <c r="H35" s="280">
        <v>9713</v>
      </c>
      <c r="I35" s="280">
        <v>15536</v>
      </c>
      <c r="J35" s="280">
        <f t="shared" si="0"/>
        <v>7369</v>
      </c>
      <c r="K35" s="280">
        <f t="shared" si="1"/>
        <v>39824</v>
      </c>
    </row>
    <row r="36" spans="1:11" x14ac:dyDescent="0.2">
      <c r="A36" s="11" t="s">
        <v>9</v>
      </c>
      <c r="B36" s="280">
        <v>3257082</v>
      </c>
      <c r="C36" s="280">
        <v>3251617</v>
      </c>
      <c r="D36" s="280">
        <v>3248637</v>
      </c>
      <c r="E36" s="280">
        <v>3285539</v>
      </c>
      <c r="F36" s="280">
        <v>3309725</v>
      </c>
      <c r="G36" s="280">
        <v>-5465</v>
      </c>
      <c r="H36" s="280">
        <v>-2980</v>
      </c>
      <c r="I36" s="280">
        <v>36902</v>
      </c>
      <c r="J36" s="280">
        <f t="shared" si="0"/>
        <v>24186</v>
      </c>
      <c r="K36" s="280">
        <f t="shared" si="1"/>
        <v>52643</v>
      </c>
    </row>
    <row r="37" spans="1:11" x14ac:dyDescent="0.2">
      <c r="A37" s="11" t="s">
        <v>20</v>
      </c>
      <c r="B37" s="280">
        <v>1573657</v>
      </c>
      <c r="C37" s="280">
        <v>1590011</v>
      </c>
      <c r="D37" s="280">
        <v>1603318</v>
      </c>
      <c r="E37" s="280">
        <v>1623550</v>
      </c>
      <c r="F37" s="280">
        <v>1635521</v>
      </c>
      <c r="G37" s="280">
        <v>16354</v>
      </c>
      <c r="H37" s="280">
        <v>13307</v>
      </c>
      <c r="I37" s="280">
        <v>20232</v>
      </c>
      <c r="J37" s="280">
        <f t="shared" si="0"/>
        <v>11971</v>
      </c>
      <c r="K37" s="280">
        <f t="shared" si="1"/>
        <v>61864</v>
      </c>
    </row>
    <row r="38" spans="1:11" x14ac:dyDescent="0.2">
      <c r="A38" s="11" t="s">
        <v>0</v>
      </c>
      <c r="B38" s="280">
        <v>1742635</v>
      </c>
      <c r="C38" s="280">
        <v>1758496</v>
      </c>
      <c r="D38" s="280">
        <v>1769661</v>
      </c>
      <c r="E38" s="280">
        <v>1788334</v>
      </c>
      <c r="F38" s="280">
        <v>1805269</v>
      </c>
      <c r="G38" s="280">
        <v>15861</v>
      </c>
      <c r="H38" s="280">
        <v>11165</v>
      </c>
      <c r="I38" s="280">
        <v>18673</v>
      </c>
      <c r="J38" s="280">
        <f t="shared" si="0"/>
        <v>16935</v>
      </c>
      <c r="K38" s="280">
        <f t="shared" si="1"/>
        <v>62634</v>
      </c>
    </row>
    <row r="39" spans="1:11" x14ac:dyDescent="0.2">
      <c r="A39" s="11" t="s">
        <v>1</v>
      </c>
      <c r="B39" s="280">
        <v>19495952</v>
      </c>
      <c r="C39" s="280">
        <v>19588342</v>
      </c>
      <c r="D39" s="280">
        <v>19702192</v>
      </c>
      <c r="E39" s="280">
        <v>19902833</v>
      </c>
      <c r="F39" s="280">
        <v>20051552</v>
      </c>
      <c r="G39" s="280">
        <v>92390</v>
      </c>
      <c r="H39" s="280">
        <v>113850</v>
      </c>
      <c r="I39" s="280">
        <v>200641</v>
      </c>
      <c r="J39" s="280">
        <f t="shared" si="0"/>
        <v>148719</v>
      </c>
      <c r="K39" s="280">
        <f t="shared" si="1"/>
        <v>555600</v>
      </c>
    </row>
    <row r="41" spans="1:11" x14ac:dyDescent="0.2">
      <c r="A41" s="11" t="s">
        <v>55</v>
      </c>
      <c r="B41" s="11" t="s">
        <v>1240</v>
      </c>
      <c r="C41" s="11" t="s">
        <v>1241</v>
      </c>
    </row>
    <row r="42" spans="1:11" x14ac:dyDescent="0.2">
      <c r="A42" s="11" t="s">
        <v>3</v>
      </c>
      <c r="B42" s="11">
        <v>325210</v>
      </c>
      <c r="C42" s="11">
        <v>327014</v>
      </c>
      <c r="D42" s="11" t="b">
        <f>A42=A7</f>
        <v>0</v>
      </c>
      <c r="E42" s="11" t="b">
        <f>B42=E7</f>
        <v>0</v>
      </c>
      <c r="F42" s="11" t="s">
        <v>3</v>
      </c>
      <c r="G42" s="11">
        <v>325210</v>
      </c>
      <c r="H42" s="11" t="b">
        <f>A42=F42</f>
        <v>1</v>
      </c>
    </row>
    <row r="43" spans="1:11" x14ac:dyDescent="0.2">
      <c r="A43" s="11" t="s">
        <v>4</v>
      </c>
      <c r="B43" s="11">
        <v>961284</v>
      </c>
      <c r="C43" s="11">
        <v>962841</v>
      </c>
      <c r="D43" s="11" t="b">
        <f t="shared" ref="D43:D74" si="2">A43=A8</f>
        <v>0</v>
      </c>
      <c r="E43" s="11" t="b">
        <f t="shared" ref="E43:E74" si="3">B43=E8</f>
        <v>0</v>
      </c>
      <c r="F43" s="11" t="s">
        <v>4</v>
      </c>
      <c r="G43" s="11">
        <v>961284</v>
      </c>
      <c r="H43" s="11" t="b">
        <f t="shared" ref="H43:H74" si="4">A43=F43</f>
        <v>1</v>
      </c>
    </row>
    <row r="44" spans="1:11" x14ac:dyDescent="0.2">
      <c r="A44" s="11" t="s">
        <v>5</v>
      </c>
      <c r="B44" s="11">
        <v>175792</v>
      </c>
      <c r="C44" s="11">
        <v>178292</v>
      </c>
      <c r="D44" s="11" t="b">
        <f t="shared" si="2"/>
        <v>0</v>
      </c>
      <c r="E44" s="11" t="b">
        <f t="shared" si="3"/>
        <v>0</v>
      </c>
      <c r="F44" s="11" t="s">
        <v>5</v>
      </c>
      <c r="G44" s="11">
        <v>175792</v>
      </c>
      <c r="H44" s="11" t="b">
        <f t="shared" si="4"/>
        <v>1</v>
      </c>
    </row>
    <row r="45" spans="1:11" x14ac:dyDescent="0.2">
      <c r="A45" s="11" t="s">
        <v>6</v>
      </c>
      <c r="B45" s="11">
        <v>125428</v>
      </c>
      <c r="C45" s="11">
        <v>126613</v>
      </c>
      <c r="D45" s="11" t="b">
        <f t="shared" si="2"/>
        <v>1</v>
      </c>
      <c r="E45" s="11" t="b">
        <f t="shared" si="3"/>
        <v>1</v>
      </c>
      <c r="F45" s="11" t="s">
        <v>6</v>
      </c>
      <c r="G45" s="11">
        <v>125428</v>
      </c>
      <c r="H45" s="11" t="b">
        <f t="shared" si="4"/>
        <v>1</v>
      </c>
    </row>
    <row r="46" spans="1:11" x14ac:dyDescent="0.2">
      <c r="A46" s="11" t="s">
        <v>7</v>
      </c>
      <c r="B46" s="11">
        <v>221374</v>
      </c>
      <c r="C46" s="11">
        <v>222218</v>
      </c>
      <c r="D46" s="11" t="b">
        <f t="shared" si="2"/>
        <v>0</v>
      </c>
      <c r="E46" s="11" t="b">
        <f t="shared" si="3"/>
        <v>0</v>
      </c>
      <c r="F46" s="11" t="s">
        <v>7</v>
      </c>
      <c r="G46" s="11">
        <v>221374</v>
      </c>
      <c r="H46" s="11" t="b">
        <f t="shared" si="4"/>
        <v>1</v>
      </c>
    </row>
    <row r="47" spans="1:11" x14ac:dyDescent="0.2">
      <c r="A47" s="11" t="s">
        <v>8</v>
      </c>
      <c r="B47" s="11">
        <v>908614</v>
      </c>
      <c r="C47" s="11">
        <v>915483</v>
      </c>
      <c r="D47" s="11" t="b">
        <f t="shared" si="2"/>
        <v>0</v>
      </c>
      <c r="E47" s="11" t="b">
        <f t="shared" si="3"/>
        <v>0</v>
      </c>
      <c r="F47" s="11" t="s">
        <v>8</v>
      </c>
      <c r="G47" s="11">
        <v>908614</v>
      </c>
      <c r="H47" s="11" t="b">
        <f t="shared" si="4"/>
        <v>1</v>
      </c>
    </row>
    <row r="48" spans="1:11" x14ac:dyDescent="0.2">
      <c r="A48" s="11" t="s">
        <v>9</v>
      </c>
      <c r="B48" s="11">
        <v>3285539</v>
      </c>
      <c r="C48" s="11">
        <v>3309725</v>
      </c>
      <c r="D48" s="11" t="b">
        <f t="shared" si="2"/>
        <v>0</v>
      </c>
      <c r="E48" s="11" t="b">
        <f t="shared" si="3"/>
        <v>0</v>
      </c>
      <c r="F48" s="11" t="s">
        <v>9</v>
      </c>
      <c r="G48" s="11">
        <v>3285539</v>
      </c>
      <c r="H48" s="11" t="b">
        <f t="shared" si="4"/>
        <v>1</v>
      </c>
    </row>
    <row r="49" spans="1:8" x14ac:dyDescent="0.2">
      <c r="A49" s="11" t="s">
        <v>10</v>
      </c>
      <c r="B49" s="11">
        <v>760896</v>
      </c>
      <c r="C49" s="11">
        <v>766938</v>
      </c>
      <c r="D49" s="11" t="b">
        <f t="shared" si="2"/>
        <v>0</v>
      </c>
      <c r="E49" s="11" t="b">
        <f t="shared" si="3"/>
        <v>0</v>
      </c>
      <c r="F49" s="11" t="s">
        <v>10</v>
      </c>
      <c r="G49" s="11">
        <v>760896</v>
      </c>
      <c r="H49" s="11" t="b">
        <f t="shared" si="4"/>
        <v>1</v>
      </c>
    </row>
    <row r="50" spans="1:8" x14ac:dyDescent="0.2">
      <c r="A50" s="11" t="s">
        <v>11</v>
      </c>
      <c r="B50" s="11">
        <v>135757</v>
      </c>
      <c r="C50" s="11">
        <v>136547</v>
      </c>
      <c r="D50" s="11" t="b">
        <f t="shared" si="2"/>
        <v>0</v>
      </c>
      <c r="E50" s="11" t="b">
        <f t="shared" si="3"/>
        <v>0</v>
      </c>
      <c r="F50" s="11" t="s">
        <v>11</v>
      </c>
      <c r="G50" s="11">
        <v>135757</v>
      </c>
      <c r="H50" s="11" t="b">
        <f t="shared" si="4"/>
        <v>1</v>
      </c>
    </row>
    <row r="51" spans="1:8" x14ac:dyDescent="0.2">
      <c r="A51" s="11" t="s">
        <v>12</v>
      </c>
      <c r="B51" s="11">
        <v>241199</v>
      </c>
      <c r="C51" s="11">
        <v>243874</v>
      </c>
      <c r="D51" s="11" t="b">
        <f t="shared" si="2"/>
        <v>0</v>
      </c>
      <c r="E51" s="11" t="b">
        <f t="shared" si="3"/>
        <v>0</v>
      </c>
      <c r="F51" s="11" t="s">
        <v>12</v>
      </c>
      <c r="G51" s="11">
        <v>241199</v>
      </c>
      <c r="H51" s="11" t="b">
        <f t="shared" si="4"/>
        <v>1</v>
      </c>
    </row>
    <row r="52" spans="1:8" x14ac:dyDescent="0.2">
      <c r="A52" s="11" t="s">
        <v>13</v>
      </c>
      <c r="B52" s="11">
        <v>1611893</v>
      </c>
      <c r="C52" s="11">
        <v>1619262</v>
      </c>
      <c r="D52" s="11" t="b">
        <f t="shared" si="2"/>
        <v>0</v>
      </c>
      <c r="E52" s="11" t="b">
        <f t="shared" si="3"/>
        <v>0</v>
      </c>
      <c r="F52" s="11" t="s">
        <v>13</v>
      </c>
      <c r="G52" s="11">
        <v>1611893</v>
      </c>
      <c r="H52" s="11" t="b">
        <f t="shared" si="4"/>
        <v>1</v>
      </c>
    </row>
    <row r="53" spans="1:8" x14ac:dyDescent="0.2">
      <c r="A53" s="11" t="s">
        <v>14</v>
      </c>
      <c r="B53" s="11">
        <v>980425</v>
      </c>
      <c r="C53" s="11">
        <v>987268</v>
      </c>
      <c r="D53" s="11" t="b">
        <f t="shared" si="2"/>
        <v>0</v>
      </c>
      <c r="E53" s="11" t="b">
        <f t="shared" si="3"/>
        <v>0</v>
      </c>
      <c r="F53" s="11" t="s">
        <v>14</v>
      </c>
      <c r="G53" s="11">
        <v>980425</v>
      </c>
      <c r="H53" s="11" t="b">
        <f t="shared" si="4"/>
        <v>1</v>
      </c>
    </row>
    <row r="54" spans="1:8" x14ac:dyDescent="0.2">
      <c r="A54" s="11" t="s">
        <v>15</v>
      </c>
      <c r="B54" s="11">
        <v>147179</v>
      </c>
      <c r="C54" s="11">
        <v>147726</v>
      </c>
      <c r="D54" s="11" t="b">
        <f t="shared" si="2"/>
        <v>0</v>
      </c>
      <c r="E54" s="11" t="b">
        <f t="shared" si="3"/>
        <v>0</v>
      </c>
      <c r="F54" s="11" t="s">
        <v>15</v>
      </c>
      <c r="G54" s="11">
        <v>147179</v>
      </c>
      <c r="H54" s="11" t="b">
        <f t="shared" si="4"/>
        <v>1</v>
      </c>
    </row>
    <row r="55" spans="1:8" x14ac:dyDescent="0.2">
      <c r="A55" s="11" t="s">
        <v>16</v>
      </c>
      <c r="B55" s="11">
        <v>222262</v>
      </c>
      <c r="C55" s="11">
        <v>224121</v>
      </c>
      <c r="D55" s="11" t="b">
        <f t="shared" si="2"/>
        <v>0</v>
      </c>
      <c r="E55" s="11" t="b">
        <f t="shared" si="3"/>
        <v>0</v>
      </c>
      <c r="F55" s="11" t="s">
        <v>16</v>
      </c>
      <c r="G55" s="11">
        <v>222262</v>
      </c>
      <c r="H55" s="11" t="b">
        <f t="shared" si="4"/>
        <v>1</v>
      </c>
    </row>
    <row r="56" spans="1:8" x14ac:dyDescent="0.2">
      <c r="A56" s="11" t="s">
        <v>0</v>
      </c>
      <c r="B56" s="11">
        <v>1788334</v>
      </c>
      <c r="C56" s="11">
        <v>1805269</v>
      </c>
      <c r="D56" s="11" t="b">
        <f t="shared" si="2"/>
        <v>0</v>
      </c>
      <c r="E56" s="11" t="b">
        <f t="shared" si="3"/>
        <v>0</v>
      </c>
      <c r="F56" s="11" t="s">
        <v>0</v>
      </c>
      <c r="G56" s="11">
        <v>1788334</v>
      </c>
      <c r="H56" s="11" t="b">
        <f t="shared" si="4"/>
        <v>1</v>
      </c>
    </row>
    <row r="57" spans="1:8" x14ac:dyDescent="0.2">
      <c r="A57" s="11" t="s">
        <v>17</v>
      </c>
      <c r="B57" s="11">
        <v>459604</v>
      </c>
      <c r="C57" s="11">
        <v>463651</v>
      </c>
      <c r="D57" s="11" t="b">
        <f t="shared" si="2"/>
        <v>0</v>
      </c>
      <c r="E57" s="11" t="b">
        <f t="shared" si="3"/>
        <v>0</v>
      </c>
      <c r="F57" s="11" t="s">
        <v>17</v>
      </c>
      <c r="G57" s="11">
        <v>459604</v>
      </c>
      <c r="H57" s="11" t="b">
        <f t="shared" si="4"/>
        <v>1</v>
      </c>
    </row>
    <row r="58" spans="1:8" x14ac:dyDescent="0.2">
      <c r="A58" s="11" t="s">
        <v>18</v>
      </c>
      <c r="B58" s="11">
        <v>205095</v>
      </c>
      <c r="C58" s="11">
        <v>207126</v>
      </c>
      <c r="D58" s="11" t="b">
        <f t="shared" si="2"/>
        <v>0</v>
      </c>
      <c r="E58" s="11" t="b">
        <f t="shared" si="3"/>
        <v>0</v>
      </c>
      <c r="F58" s="11" t="s">
        <v>18</v>
      </c>
      <c r="G58" s="11">
        <v>205095</v>
      </c>
      <c r="H58" s="11" t="b">
        <f t="shared" si="4"/>
        <v>1</v>
      </c>
    </row>
    <row r="59" spans="1:8" x14ac:dyDescent="0.2">
      <c r="A59" s="11" t="s">
        <v>1</v>
      </c>
      <c r="B59" s="11">
        <v>19902833</v>
      </c>
      <c r="C59" s="11">
        <v>20051552</v>
      </c>
      <c r="D59" s="11" t="b">
        <f t="shared" si="2"/>
        <v>0</v>
      </c>
      <c r="E59" s="11" t="b">
        <f t="shared" si="3"/>
        <v>0</v>
      </c>
      <c r="F59" s="11" t="s">
        <v>1</v>
      </c>
      <c r="G59" s="11">
        <v>19902833</v>
      </c>
      <c r="H59" s="11" t="b">
        <f t="shared" si="4"/>
        <v>1</v>
      </c>
    </row>
    <row r="60" spans="1:8" x14ac:dyDescent="0.2">
      <c r="A60" s="11" t="s">
        <v>19</v>
      </c>
      <c r="B60" s="11">
        <v>147839</v>
      </c>
      <c r="C60" s="11">
        <v>149959</v>
      </c>
      <c r="D60" s="11" t="b">
        <f t="shared" si="2"/>
        <v>0</v>
      </c>
      <c r="E60" s="11" t="b">
        <f t="shared" si="3"/>
        <v>0</v>
      </c>
      <c r="F60" s="11" t="s">
        <v>19</v>
      </c>
      <c r="G60" s="11">
        <v>147839</v>
      </c>
      <c r="H60" s="11" t="b">
        <f t="shared" si="4"/>
        <v>1</v>
      </c>
    </row>
    <row r="61" spans="1:8" x14ac:dyDescent="0.2">
      <c r="A61" s="11" t="s">
        <v>20</v>
      </c>
      <c r="B61" s="11">
        <v>1623550</v>
      </c>
      <c r="C61" s="11">
        <v>1635521</v>
      </c>
      <c r="D61" s="11" t="b">
        <f t="shared" si="2"/>
        <v>0</v>
      </c>
      <c r="E61" s="11" t="b">
        <f t="shared" si="3"/>
        <v>0</v>
      </c>
      <c r="F61" s="11" t="s">
        <v>20</v>
      </c>
      <c r="G61" s="11">
        <v>1623550</v>
      </c>
      <c r="H61" s="11" t="b">
        <f t="shared" si="4"/>
        <v>1</v>
      </c>
    </row>
    <row r="62" spans="1:8" x14ac:dyDescent="0.2">
      <c r="A62" s="11" t="s">
        <v>21</v>
      </c>
      <c r="B62" s="11">
        <v>207378</v>
      </c>
      <c r="C62" s="11">
        <v>210352</v>
      </c>
      <c r="D62" s="11" t="b">
        <f t="shared" si="2"/>
        <v>0</v>
      </c>
      <c r="E62" s="11" t="b">
        <f t="shared" si="3"/>
        <v>0</v>
      </c>
      <c r="F62" s="11" t="s">
        <v>21</v>
      </c>
      <c r="G62" s="11">
        <v>207378</v>
      </c>
      <c r="H62" s="11" t="b">
        <f t="shared" si="4"/>
        <v>1</v>
      </c>
    </row>
    <row r="63" spans="1:8" x14ac:dyDescent="0.2">
      <c r="A63" s="11" t="s">
        <v>22</v>
      </c>
      <c r="B63" s="11">
        <v>591153</v>
      </c>
      <c r="C63" s="11">
        <v>595897</v>
      </c>
      <c r="D63" s="11" t="b">
        <f t="shared" si="2"/>
        <v>0</v>
      </c>
      <c r="E63" s="11" t="b">
        <f t="shared" si="3"/>
        <v>0</v>
      </c>
      <c r="F63" s="11" t="s">
        <v>22</v>
      </c>
      <c r="G63" s="11">
        <v>591153</v>
      </c>
      <c r="H63" s="11" t="b">
        <f t="shared" si="4"/>
        <v>1</v>
      </c>
    </row>
    <row r="64" spans="1:8" x14ac:dyDescent="0.2">
      <c r="A64" s="11" t="s">
        <v>23</v>
      </c>
      <c r="B64" s="11">
        <v>598103</v>
      </c>
      <c r="C64" s="11">
        <v>603612</v>
      </c>
      <c r="D64" s="11" t="b">
        <f t="shared" si="2"/>
        <v>0</v>
      </c>
      <c r="E64" s="11" t="b">
        <f t="shared" si="3"/>
        <v>0</v>
      </c>
      <c r="F64" s="11" t="s">
        <v>23</v>
      </c>
      <c r="G64" s="11">
        <v>598103</v>
      </c>
      <c r="H64" s="11" t="b">
        <f t="shared" si="4"/>
        <v>1</v>
      </c>
    </row>
    <row r="65" spans="1:8" x14ac:dyDescent="0.2">
      <c r="A65" s="11" t="s">
        <v>24</v>
      </c>
      <c r="B65" s="11">
        <v>361787</v>
      </c>
      <c r="C65" s="11">
        <v>370055</v>
      </c>
      <c r="D65" s="11" t="b">
        <f t="shared" si="2"/>
        <v>0</v>
      </c>
      <c r="E65" s="11" t="b">
        <f t="shared" si="3"/>
        <v>0</v>
      </c>
      <c r="F65" s="11" t="s">
        <v>24</v>
      </c>
      <c r="G65" s="11">
        <v>361787</v>
      </c>
      <c r="H65" s="11" t="b">
        <f t="shared" si="4"/>
        <v>1</v>
      </c>
    </row>
    <row r="66" spans="1:8" x14ac:dyDescent="0.2">
      <c r="A66" s="11" t="s">
        <v>25</v>
      </c>
      <c r="B66" s="11">
        <v>442174</v>
      </c>
      <c r="C66" s="11">
        <v>445552</v>
      </c>
      <c r="D66" s="11" t="b">
        <f t="shared" si="2"/>
        <v>0</v>
      </c>
      <c r="E66" s="11" t="b">
        <f t="shared" si="3"/>
        <v>0</v>
      </c>
      <c r="F66" s="11" t="s">
        <v>25</v>
      </c>
      <c r="G66" s="11">
        <v>442174</v>
      </c>
      <c r="H66" s="11" t="b">
        <f t="shared" si="4"/>
        <v>1</v>
      </c>
    </row>
    <row r="67" spans="1:8" x14ac:dyDescent="0.2">
      <c r="A67" s="11" t="s">
        <v>26</v>
      </c>
      <c r="B67" s="11">
        <v>558297</v>
      </c>
      <c r="C67" s="11">
        <v>565897</v>
      </c>
      <c r="D67" s="11" t="b">
        <f t="shared" si="2"/>
        <v>0</v>
      </c>
      <c r="E67" s="11" t="b">
        <f t="shared" si="3"/>
        <v>0</v>
      </c>
      <c r="F67" s="11" t="s">
        <v>26</v>
      </c>
      <c r="G67" s="11">
        <v>558297</v>
      </c>
      <c r="H67" s="11" t="b">
        <f t="shared" si="4"/>
        <v>1</v>
      </c>
    </row>
    <row r="68" spans="1:8" x14ac:dyDescent="0.2">
      <c r="A68" s="11" t="s">
        <v>27</v>
      </c>
      <c r="B68" s="11">
        <v>590852</v>
      </c>
      <c r="C68" s="11">
        <v>589753</v>
      </c>
      <c r="D68" s="11" t="b">
        <f t="shared" si="2"/>
        <v>0</v>
      </c>
      <c r="E68" s="11" t="b">
        <f t="shared" si="3"/>
        <v>0</v>
      </c>
      <c r="F68" s="11" t="s">
        <v>27</v>
      </c>
      <c r="G68" s="11">
        <v>590852</v>
      </c>
      <c r="H68" s="11" t="b">
        <f t="shared" si="4"/>
        <v>1</v>
      </c>
    </row>
    <row r="69" spans="1:8" x14ac:dyDescent="0.2">
      <c r="A69" s="11" t="s">
        <v>28</v>
      </c>
      <c r="B69" s="11">
        <v>175679</v>
      </c>
      <c r="C69" s="11">
        <v>176822</v>
      </c>
      <c r="D69" s="11" t="b">
        <f t="shared" si="2"/>
        <v>0</v>
      </c>
      <c r="E69" s="11" t="b">
        <f t="shared" si="3"/>
        <v>0</v>
      </c>
      <c r="F69" s="11" t="s">
        <v>28</v>
      </c>
      <c r="G69" s="11">
        <v>175679</v>
      </c>
      <c r="H69" s="11" t="b">
        <f t="shared" si="4"/>
        <v>1</v>
      </c>
    </row>
    <row r="70" spans="1:8" x14ac:dyDescent="0.2">
      <c r="A70" s="11" t="s">
        <v>29</v>
      </c>
      <c r="B70" s="11">
        <v>683018</v>
      </c>
      <c r="C70" s="11">
        <v>684878</v>
      </c>
      <c r="D70" s="11" t="b">
        <f t="shared" si="2"/>
        <v>0</v>
      </c>
      <c r="E70" s="11" t="b">
        <f t="shared" si="3"/>
        <v>0</v>
      </c>
      <c r="F70" s="11" t="s">
        <v>29</v>
      </c>
      <c r="G70" s="11">
        <v>683018</v>
      </c>
      <c r="H70" s="11" t="b">
        <f t="shared" si="4"/>
        <v>1</v>
      </c>
    </row>
    <row r="71" spans="1:8" x14ac:dyDescent="0.2">
      <c r="A71" s="11" t="s">
        <v>30</v>
      </c>
      <c r="B71" s="11">
        <v>100615</v>
      </c>
      <c r="C71" s="11">
        <v>101238</v>
      </c>
      <c r="D71" s="11" t="b">
        <f t="shared" si="2"/>
        <v>0</v>
      </c>
      <c r="E71" s="11" t="b">
        <f t="shared" si="3"/>
        <v>0</v>
      </c>
      <c r="F71" s="11" t="s">
        <v>30</v>
      </c>
      <c r="G71" s="11">
        <v>100615</v>
      </c>
      <c r="H71" s="11" t="b">
        <f t="shared" si="4"/>
        <v>1</v>
      </c>
    </row>
    <row r="72" spans="1:8" x14ac:dyDescent="0.2">
      <c r="A72" s="11" t="s">
        <v>31</v>
      </c>
      <c r="B72" s="11">
        <v>714759</v>
      </c>
      <c r="C72" s="11">
        <v>722700</v>
      </c>
      <c r="D72" s="11" t="b">
        <f t="shared" si="2"/>
        <v>0</v>
      </c>
      <c r="E72" s="11" t="b">
        <f t="shared" si="3"/>
        <v>0</v>
      </c>
      <c r="F72" s="11" t="s">
        <v>31</v>
      </c>
      <c r="G72" s="11">
        <v>714759</v>
      </c>
      <c r="H72" s="11" t="b">
        <f t="shared" si="4"/>
        <v>1</v>
      </c>
    </row>
    <row r="73" spans="1:8" x14ac:dyDescent="0.2">
      <c r="A73" s="11" t="s">
        <v>32</v>
      </c>
      <c r="B73" s="11">
        <v>364040</v>
      </c>
      <c r="C73" s="11">
        <v>367448</v>
      </c>
      <c r="D73" s="11" t="b">
        <f t="shared" si="2"/>
        <v>0</v>
      </c>
      <c r="E73" s="11" t="b">
        <f t="shared" si="3"/>
        <v>0</v>
      </c>
      <c r="F73" s="11" t="s">
        <v>32</v>
      </c>
      <c r="G73" s="11">
        <v>364040</v>
      </c>
      <c r="H73" s="11" t="b">
        <f t="shared" si="4"/>
        <v>1</v>
      </c>
    </row>
    <row r="74" spans="1:8" x14ac:dyDescent="0.2">
      <c r="A74" s="11" t="s">
        <v>33</v>
      </c>
      <c r="B74" s="11">
        <v>187704</v>
      </c>
      <c r="C74" s="11">
        <v>187900</v>
      </c>
      <c r="D74" s="11" t="b">
        <f t="shared" si="2"/>
        <v>0</v>
      </c>
      <c r="E74" s="11" t="b">
        <f t="shared" si="3"/>
        <v>0</v>
      </c>
      <c r="F74" s="11" t="s">
        <v>33</v>
      </c>
      <c r="G74" s="11">
        <v>187704</v>
      </c>
      <c r="H74" s="11" t="b">
        <f t="shared" si="4"/>
        <v>1</v>
      </c>
    </row>
  </sheetData>
  <autoFilter ref="A6:K6" xr:uid="{ACAB0146-480F-4F5D-A233-372D020B7020}">
    <sortState ref="A7:K39">
      <sortCondition ref="K6"/>
    </sortState>
  </autoFilter>
  <mergeCells count="1">
    <mergeCell ref="H1:I1"/>
  </mergeCells>
  <hyperlinks>
    <hyperlink ref="H1:I1" location="Index!A1" display="Regresar al Índice" xr:uid="{1DD06097-A887-46D8-8BE6-F21287228885}"/>
  </hyperlink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
  <dimension ref="A1:T13"/>
  <sheetViews>
    <sheetView workbookViewId="0">
      <selection activeCell="B3" sqref="B3"/>
    </sheetView>
  </sheetViews>
  <sheetFormatPr baseColWidth="10" defaultColWidth="11.42578125" defaultRowHeight="12.75" x14ac:dyDescent="0.2"/>
  <cols>
    <col min="1" max="1" width="27.85546875" style="140" customWidth="1"/>
    <col min="2" max="2" width="16.7109375" style="140" customWidth="1"/>
    <col min="3" max="3" width="14.140625" style="140" customWidth="1"/>
    <col min="4" max="4" width="11.85546875" style="140" customWidth="1"/>
    <col min="5" max="16384" width="11.42578125" style="140"/>
  </cols>
  <sheetData>
    <row r="1" spans="1:20" ht="15" x14ac:dyDescent="0.25">
      <c r="A1" s="12" t="s">
        <v>1028</v>
      </c>
      <c r="G1" s="12"/>
      <c r="H1" s="531" t="s">
        <v>39</v>
      </c>
      <c r="I1" s="531"/>
      <c r="J1" s="12"/>
      <c r="K1" s="12"/>
      <c r="L1" s="12"/>
      <c r="M1" s="12"/>
      <c r="N1" s="12"/>
      <c r="O1" s="12"/>
      <c r="P1" s="12"/>
      <c r="Q1" s="12"/>
      <c r="R1" s="12"/>
      <c r="S1" s="12"/>
      <c r="T1" s="12"/>
    </row>
    <row r="2" spans="1:20" x14ac:dyDescent="0.2">
      <c r="A2" s="140" t="s">
        <v>325</v>
      </c>
    </row>
    <row r="3" spans="1:20" x14ac:dyDescent="0.2">
      <c r="A3" s="129"/>
      <c r="B3" s="129"/>
      <c r="C3" s="129"/>
      <c r="D3" s="129"/>
      <c r="E3" s="129"/>
    </row>
    <row r="4" spans="1:20" ht="39" customHeight="1" thickBot="1" x14ac:dyDescent="0.25">
      <c r="A4" s="141" t="s">
        <v>326</v>
      </c>
      <c r="B4" s="31" t="s">
        <v>785</v>
      </c>
      <c r="C4" s="31" t="s">
        <v>877</v>
      </c>
      <c r="D4" s="141" t="s">
        <v>35</v>
      </c>
      <c r="E4" s="141" t="s">
        <v>327</v>
      </c>
    </row>
    <row r="5" spans="1:20" ht="26.25" thickBot="1" x14ac:dyDescent="0.25">
      <c r="A5" s="124" t="s">
        <v>328</v>
      </c>
      <c r="B5" s="125">
        <v>110774</v>
      </c>
      <c r="C5" s="125">
        <v>114437</v>
      </c>
      <c r="D5" s="125">
        <f>C5-B5</f>
        <v>3663</v>
      </c>
      <c r="E5" s="484">
        <f>C5/B5-1</f>
        <v>3.3067326267896879E-2</v>
      </c>
    </row>
    <row r="6" spans="1:20" ht="13.5" thickBot="1" x14ac:dyDescent="0.25">
      <c r="A6" s="126" t="s">
        <v>329</v>
      </c>
      <c r="B6" s="127">
        <v>365761</v>
      </c>
      <c r="C6" s="127">
        <v>368965</v>
      </c>
      <c r="D6" s="125">
        <f>C6-B6</f>
        <v>3204</v>
      </c>
      <c r="E6" s="484">
        <f t="shared" ref="E6:E12" si="0">C6/B6-1</f>
        <v>8.7598185700499265E-3</v>
      </c>
    </row>
    <row r="7" spans="1:20" ht="13.5" thickBot="1" x14ac:dyDescent="0.25">
      <c r="A7" s="126" t="s">
        <v>330</v>
      </c>
      <c r="B7" s="127">
        <v>139444</v>
      </c>
      <c r="C7" s="127">
        <v>140212</v>
      </c>
      <c r="D7" s="125">
        <f t="shared" ref="D7:D12" si="1">C7-B7</f>
        <v>768</v>
      </c>
      <c r="E7" s="484">
        <f t="shared" si="0"/>
        <v>5.5075872751786381E-3</v>
      </c>
    </row>
    <row r="8" spans="1:20" ht="26.25" thickBot="1" x14ac:dyDescent="0.25">
      <c r="A8" s="128" t="s">
        <v>331</v>
      </c>
      <c r="B8" s="127">
        <v>9901</v>
      </c>
      <c r="C8" s="127">
        <v>9956</v>
      </c>
      <c r="D8" s="125">
        <f t="shared" si="1"/>
        <v>55</v>
      </c>
      <c r="E8" s="484">
        <f t="shared" si="0"/>
        <v>5.5549944450055122E-3</v>
      </c>
    </row>
    <row r="9" spans="1:20" ht="13.5" thickBot="1" x14ac:dyDescent="0.25">
      <c r="A9" s="126" t="s">
        <v>332</v>
      </c>
      <c r="B9" s="127">
        <v>451827</v>
      </c>
      <c r="C9" s="127">
        <v>456439</v>
      </c>
      <c r="D9" s="125">
        <f t="shared" si="1"/>
        <v>4612</v>
      </c>
      <c r="E9" s="484">
        <f t="shared" si="0"/>
        <v>1.02074466554678E-2</v>
      </c>
    </row>
    <row r="10" spans="1:20" ht="13.5" thickBot="1" x14ac:dyDescent="0.25">
      <c r="A10" s="126" t="s">
        <v>333</v>
      </c>
      <c r="B10" s="127">
        <v>2611</v>
      </c>
      <c r="C10" s="127">
        <v>2745</v>
      </c>
      <c r="D10" s="125">
        <f t="shared" si="1"/>
        <v>134</v>
      </c>
      <c r="E10" s="484">
        <f t="shared" si="0"/>
        <v>5.1321332822673371E-2</v>
      </c>
    </row>
    <row r="11" spans="1:20" ht="13.5" thickBot="1" x14ac:dyDescent="0.25">
      <c r="A11" s="126" t="s">
        <v>334</v>
      </c>
      <c r="B11" s="127">
        <v>619956</v>
      </c>
      <c r="C11" s="127">
        <v>623527</v>
      </c>
      <c r="D11" s="125">
        <f t="shared" si="1"/>
        <v>3571</v>
      </c>
      <c r="E11" s="484">
        <f t="shared" si="0"/>
        <v>5.760086199665837E-3</v>
      </c>
    </row>
    <row r="12" spans="1:20" ht="13.5" thickBot="1" x14ac:dyDescent="0.25">
      <c r="A12" s="126" t="s">
        <v>335</v>
      </c>
      <c r="B12" s="127">
        <v>88060</v>
      </c>
      <c r="C12" s="127">
        <v>88988</v>
      </c>
      <c r="D12" s="125">
        <f t="shared" si="1"/>
        <v>928</v>
      </c>
      <c r="E12" s="484">
        <f t="shared" si="0"/>
        <v>1.0538269361798802E-2</v>
      </c>
    </row>
    <row r="13" spans="1:20" ht="13.5" thickBot="1" x14ac:dyDescent="0.25">
      <c r="A13" s="3" t="s">
        <v>54</v>
      </c>
      <c r="B13" s="4">
        <f>SUM(B5:B12)</f>
        <v>1788334</v>
      </c>
      <c r="C13" s="4">
        <f>SUM(C5:C12)</f>
        <v>1805269</v>
      </c>
      <c r="D13" s="5">
        <f>C13-B13</f>
        <v>16935</v>
      </c>
      <c r="E13" s="485">
        <f>C13/B13-1</f>
        <v>9.4697075602208081E-3</v>
      </c>
    </row>
  </sheetData>
  <mergeCells count="1">
    <mergeCell ref="H1:I1"/>
  </mergeCells>
  <hyperlinks>
    <hyperlink ref="H1:I1" location="Index!A1" display="Regresar al Índice" xr:uid="{00000000-0004-0000-1000-000000000000}"/>
  </hyperlinks>
  <pageMargins left="0.7" right="0.7" top="0.75" bottom="0.75" header="0.3" footer="0.3"/>
  <pageSetup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13D3E-131A-4B7B-A5B2-EA2938FDCA66}">
  <sheetPr codeName="Hoja95"/>
  <dimension ref="A1:I27"/>
  <sheetViews>
    <sheetView topLeftCell="C1" workbookViewId="0">
      <selection activeCell="B3" sqref="B3"/>
    </sheetView>
  </sheetViews>
  <sheetFormatPr baseColWidth="10" defaultColWidth="9.140625" defaultRowHeight="12.75" x14ac:dyDescent="0.2"/>
  <cols>
    <col min="1" max="1" width="60.7109375" style="11" customWidth="1"/>
    <col min="2" max="2" width="5.7109375" style="11" customWidth="1"/>
    <col min="3" max="3" width="7.7109375" style="11" customWidth="1"/>
    <col min="4" max="4" width="10.7109375" style="11" customWidth="1"/>
    <col min="5" max="8" width="3.7109375" style="11" customWidth="1"/>
    <col min="9" max="21" width="9.28515625" style="11" customWidth="1"/>
    <col min="22" max="16384" width="9.140625" style="11"/>
  </cols>
  <sheetData>
    <row r="1" spans="1:9" ht="15" x14ac:dyDescent="0.25">
      <c r="A1" s="12" t="s">
        <v>967</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647</v>
      </c>
      <c r="B6" s="11" t="s">
        <v>648</v>
      </c>
      <c r="C6" s="11" t="s">
        <v>0</v>
      </c>
      <c r="D6" s="11" t="s">
        <v>655</v>
      </c>
    </row>
    <row r="7" spans="1:9" x14ac:dyDescent="0.2">
      <c r="A7" s="11">
        <v>2000</v>
      </c>
      <c r="B7" s="285">
        <v>36831</v>
      </c>
      <c r="C7" s="11">
        <v>1054346</v>
      </c>
      <c r="D7" s="280">
        <v>68225</v>
      </c>
      <c r="E7" s="286"/>
    </row>
    <row r="8" spans="1:9" x14ac:dyDescent="0.2">
      <c r="A8" s="11">
        <v>2001</v>
      </c>
      <c r="B8" s="285">
        <v>37196</v>
      </c>
      <c r="C8" s="11">
        <v>1028481</v>
      </c>
      <c r="D8" s="280">
        <v>-5734</v>
      </c>
      <c r="E8" s="286"/>
    </row>
    <row r="9" spans="1:9" x14ac:dyDescent="0.2">
      <c r="A9" s="11">
        <v>2002</v>
      </c>
      <c r="B9" s="285">
        <v>37561</v>
      </c>
      <c r="C9" s="11">
        <v>1046838</v>
      </c>
      <c r="D9" s="280">
        <v>35115</v>
      </c>
      <c r="E9" s="286"/>
    </row>
    <row r="10" spans="1:9" x14ac:dyDescent="0.2">
      <c r="A10" s="11">
        <v>2003</v>
      </c>
      <c r="B10" s="285">
        <v>37926</v>
      </c>
      <c r="C10" s="11">
        <v>1047273</v>
      </c>
      <c r="D10" s="280">
        <v>17582</v>
      </c>
      <c r="E10" s="286"/>
    </row>
    <row r="11" spans="1:9" x14ac:dyDescent="0.2">
      <c r="A11" s="11">
        <v>2004</v>
      </c>
      <c r="B11" s="285">
        <v>38292</v>
      </c>
      <c r="C11" s="11">
        <v>1075523</v>
      </c>
      <c r="D11" s="280">
        <v>34242</v>
      </c>
      <c r="E11" s="286"/>
    </row>
    <row r="12" spans="1:9" x14ac:dyDescent="0.2">
      <c r="A12" s="11">
        <v>2005</v>
      </c>
      <c r="B12" s="285">
        <v>38657</v>
      </c>
      <c r="C12" s="11">
        <v>1113239</v>
      </c>
      <c r="D12" s="280">
        <v>50344</v>
      </c>
      <c r="E12" s="286"/>
    </row>
    <row r="13" spans="1:9" x14ac:dyDescent="0.2">
      <c r="A13" s="11">
        <v>2006</v>
      </c>
      <c r="B13" s="285">
        <v>39022</v>
      </c>
      <c r="C13" s="11">
        <v>1168371</v>
      </c>
      <c r="D13" s="280">
        <v>72625</v>
      </c>
      <c r="E13" s="286"/>
    </row>
    <row r="14" spans="1:9" x14ac:dyDescent="0.2">
      <c r="A14" s="11">
        <v>2007</v>
      </c>
      <c r="B14" s="285">
        <v>39387</v>
      </c>
      <c r="C14" s="11">
        <v>1219614</v>
      </c>
      <c r="D14" s="280">
        <v>72471</v>
      </c>
      <c r="E14" s="286"/>
    </row>
    <row r="15" spans="1:9" x14ac:dyDescent="0.2">
      <c r="A15" s="11">
        <v>2008</v>
      </c>
      <c r="B15" s="285">
        <v>39753</v>
      </c>
      <c r="C15" s="11">
        <v>1225338</v>
      </c>
      <c r="D15" s="280">
        <v>30952</v>
      </c>
      <c r="E15" s="286"/>
    </row>
    <row r="16" spans="1:9" x14ac:dyDescent="0.2">
      <c r="A16" s="11">
        <v>2009</v>
      </c>
      <c r="B16" s="285">
        <v>40118</v>
      </c>
      <c r="C16" s="11">
        <v>1221907</v>
      </c>
      <c r="D16" s="280">
        <v>17317</v>
      </c>
      <c r="E16" s="286"/>
    </row>
    <row r="17" spans="1:5" x14ac:dyDescent="0.2">
      <c r="A17" s="11">
        <v>2010</v>
      </c>
      <c r="B17" s="285">
        <v>40483</v>
      </c>
      <c r="C17" s="11">
        <v>1277314</v>
      </c>
      <c r="D17" s="280">
        <v>69295</v>
      </c>
      <c r="E17" s="286"/>
    </row>
    <row r="18" spans="1:5" x14ac:dyDescent="0.2">
      <c r="A18" s="11">
        <v>2011</v>
      </c>
      <c r="B18" s="285">
        <v>40848</v>
      </c>
      <c r="C18" s="11">
        <v>1325584</v>
      </c>
      <c r="D18" s="280">
        <v>62097</v>
      </c>
      <c r="E18" s="286"/>
    </row>
    <row r="19" spans="1:5" x14ac:dyDescent="0.2">
      <c r="A19" s="11">
        <v>2012</v>
      </c>
      <c r="B19" s="285">
        <v>41214</v>
      </c>
      <c r="C19" s="11">
        <v>1358570</v>
      </c>
      <c r="D19" s="280">
        <v>50288</v>
      </c>
      <c r="E19" s="286"/>
    </row>
    <row r="20" spans="1:5" x14ac:dyDescent="0.2">
      <c r="A20" s="11">
        <v>2013</v>
      </c>
      <c r="B20" s="285">
        <v>41579</v>
      </c>
      <c r="C20" s="11">
        <v>1410118</v>
      </c>
      <c r="D20" s="280">
        <v>60461</v>
      </c>
      <c r="E20" s="286"/>
    </row>
    <row r="21" spans="1:5" x14ac:dyDescent="0.2">
      <c r="A21" s="11">
        <v>2014</v>
      </c>
      <c r="B21" s="285">
        <v>41944</v>
      </c>
      <c r="C21" s="11">
        <v>1477172</v>
      </c>
      <c r="D21" s="280">
        <v>79924</v>
      </c>
      <c r="E21" s="286"/>
    </row>
    <row r="22" spans="1:5" x14ac:dyDescent="0.2">
      <c r="A22" s="11">
        <v>2015</v>
      </c>
      <c r="B22" s="285">
        <v>42309</v>
      </c>
      <c r="C22" s="11">
        <v>1548821</v>
      </c>
      <c r="D22" s="280">
        <v>85481</v>
      </c>
      <c r="E22" s="286"/>
    </row>
    <row r="23" spans="1:5" x14ac:dyDescent="0.2">
      <c r="A23" s="11">
        <v>2016</v>
      </c>
      <c r="B23" s="285">
        <v>42675</v>
      </c>
      <c r="C23" s="11">
        <v>1643345</v>
      </c>
      <c r="D23" s="280">
        <v>108090</v>
      </c>
      <c r="E23" s="286"/>
    </row>
    <row r="24" spans="1:5" x14ac:dyDescent="0.2">
      <c r="A24" s="11">
        <v>2017</v>
      </c>
      <c r="B24" s="285">
        <v>43040</v>
      </c>
      <c r="C24" s="11">
        <v>1740013</v>
      </c>
      <c r="D24" s="280">
        <v>115776</v>
      </c>
      <c r="E24" s="286"/>
    </row>
    <row r="25" spans="1:5" x14ac:dyDescent="0.2">
      <c r="A25" s="11">
        <v>2018</v>
      </c>
      <c r="B25" s="285">
        <v>43405</v>
      </c>
      <c r="C25" s="11">
        <v>1792036</v>
      </c>
      <c r="D25" s="280">
        <v>74168</v>
      </c>
      <c r="E25" s="286"/>
    </row>
    <row r="26" spans="1:5" x14ac:dyDescent="0.2">
      <c r="A26" s="11">
        <v>2019</v>
      </c>
      <c r="B26" s="285">
        <v>43770</v>
      </c>
      <c r="C26" s="11">
        <v>1840150</v>
      </c>
      <c r="D26" s="280">
        <v>79150</v>
      </c>
      <c r="E26" s="286"/>
    </row>
    <row r="27" spans="1:5" x14ac:dyDescent="0.2">
      <c r="A27" s="11">
        <v>2020</v>
      </c>
      <c r="B27" s="285">
        <v>44136</v>
      </c>
      <c r="C27" s="11">
        <v>1805269</v>
      </c>
      <c r="D27" s="280">
        <v>-7430</v>
      </c>
      <c r="E27" s="286"/>
    </row>
  </sheetData>
  <mergeCells count="1">
    <mergeCell ref="H1:I1"/>
  </mergeCells>
  <hyperlinks>
    <hyperlink ref="H1:I1" location="Index!A1" display="Regresar al Índice" xr:uid="{588A1E8E-E9A3-4E51-AC04-625A7D6BD505}"/>
  </hyperlink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47D5-FA6D-4B4D-A8BA-E76CF9158A53}">
  <sheetPr codeName="Hoja96"/>
  <dimension ref="A1:I39"/>
  <sheetViews>
    <sheetView topLeftCell="B1" workbookViewId="0">
      <selection activeCell="B3" sqref="B3"/>
    </sheetView>
  </sheetViews>
  <sheetFormatPr baseColWidth="10" defaultColWidth="9.140625" defaultRowHeight="12.75" x14ac:dyDescent="0.2"/>
  <cols>
    <col min="1" max="1" width="60.7109375" style="11" customWidth="1"/>
    <col min="2" max="3" width="20.7109375" style="11" customWidth="1"/>
    <col min="4" max="4" width="9.140625" style="11" bestFit="1" customWidth="1"/>
    <col min="5" max="5" width="4.7109375" style="11" customWidth="1"/>
    <col min="6" max="8" width="3.7109375" style="11" customWidth="1"/>
    <col min="9" max="10" width="9.140625" style="11" customWidth="1"/>
    <col min="11" max="16384" width="9.140625" style="11"/>
  </cols>
  <sheetData>
    <row r="1" spans="1:9" ht="15" x14ac:dyDescent="0.25">
      <c r="A1" s="12" t="s">
        <v>968</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55</v>
      </c>
      <c r="B6" s="11" t="s">
        <v>714</v>
      </c>
      <c r="C6" s="11" t="s">
        <v>1241</v>
      </c>
      <c r="D6" s="11" t="s">
        <v>656</v>
      </c>
    </row>
    <row r="7" spans="1:9" x14ac:dyDescent="0.2">
      <c r="A7" s="11" t="s">
        <v>1</v>
      </c>
      <c r="B7" s="11">
        <v>20421442</v>
      </c>
      <c r="C7" s="11">
        <v>20051552</v>
      </c>
      <c r="D7" s="280">
        <v>-369890</v>
      </c>
    </row>
    <row r="8" spans="1:9" x14ac:dyDescent="0.2">
      <c r="A8" s="11" t="s">
        <v>9</v>
      </c>
      <c r="B8" s="11">
        <v>3470048</v>
      </c>
      <c r="C8" s="11">
        <v>3309725</v>
      </c>
      <c r="D8" s="280">
        <v>-160323</v>
      </c>
      <c r="E8" s="11">
        <f>_xlfn.RANK.EQ(D8,$D$8:$D$39,0)</f>
        <v>32</v>
      </c>
    </row>
    <row r="9" spans="1:9" x14ac:dyDescent="0.2">
      <c r="A9" s="11" t="s">
        <v>24</v>
      </c>
      <c r="B9" s="11">
        <v>463164</v>
      </c>
      <c r="C9" s="11">
        <v>370055</v>
      </c>
      <c r="D9" s="280">
        <v>-93109</v>
      </c>
      <c r="E9" s="11">
        <f t="shared" ref="E9:E39" si="0">_xlfn.RANK.EQ(D9,$D$8:$D$39,0)</f>
        <v>31</v>
      </c>
    </row>
    <row r="10" spans="1:9" x14ac:dyDescent="0.2">
      <c r="A10" s="11" t="s">
        <v>22</v>
      </c>
      <c r="B10" s="11">
        <v>629401</v>
      </c>
      <c r="C10" s="11">
        <v>595897</v>
      </c>
      <c r="D10" s="280">
        <v>-33504</v>
      </c>
      <c r="E10" s="11">
        <f t="shared" si="0"/>
        <v>30</v>
      </c>
    </row>
    <row r="11" spans="1:9" x14ac:dyDescent="0.2">
      <c r="A11" s="11" t="s">
        <v>31</v>
      </c>
      <c r="B11" s="11">
        <v>749350</v>
      </c>
      <c r="C11" s="11">
        <v>722700</v>
      </c>
      <c r="D11" s="280">
        <v>-26650</v>
      </c>
      <c r="E11" s="11">
        <f t="shared" si="0"/>
        <v>29</v>
      </c>
    </row>
    <row r="12" spans="1:9" x14ac:dyDescent="0.2">
      <c r="A12" s="11" t="s">
        <v>14</v>
      </c>
      <c r="B12" s="11">
        <v>1007762</v>
      </c>
      <c r="C12" s="11">
        <v>987268</v>
      </c>
      <c r="D12" s="280">
        <v>-20494</v>
      </c>
      <c r="E12" s="11">
        <f t="shared" si="0"/>
        <v>28</v>
      </c>
    </row>
    <row r="13" spans="1:9" x14ac:dyDescent="0.2">
      <c r="A13" s="11" t="s">
        <v>32</v>
      </c>
      <c r="B13" s="11">
        <v>384295</v>
      </c>
      <c r="C13" s="11">
        <v>367448</v>
      </c>
      <c r="D13" s="280">
        <v>-16847</v>
      </c>
      <c r="E13" s="11">
        <f t="shared" si="0"/>
        <v>27</v>
      </c>
    </row>
    <row r="14" spans="1:9" x14ac:dyDescent="0.2">
      <c r="A14" s="11" t="s">
        <v>15</v>
      </c>
      <c r="B14" s="11">
        <v>159549</v>
      </c>
      <c r="C14" s="11">
        <v>147726</v>
      </c>
      <c r="D14" s="280">
        <v>-11823</v>
      </c>
      <c r="E14" s="11">
        <f t="shared" si="0"/>
        <v>26</v>
      </c>
    </row>
    <row r="15" spans="1:9" x14ac:dyDescent="0.2">
      <c r="A15" s="11" t="s">
        <v>26</v>
      </c>
      <c r="B15" s="11">
        <v>577442</v>
      </c>
      <c r="C15" s="11">
        <v>565897</v>
      </c>
      <c r="D15" s="280">
        <v>-11545</v>
      </c>
      <c r="E15" s="11">
        <f t="shared" si="0"/>
        <v>25</v>
      </c>
    </row>
    <row r="16" spans="1:9" x14ac:dyDescent="0.2">
      <c r="A16" s="11" t="s">
        <v>10</v>
      </c>
      <c r="B16" s="11">
        <v>776527</v>
      </c>
      <c r="C16" s="11">
        <v>766938</v>
      </c>
      <c r="D16" s="280">
        <v>-9589</v>
      </c>
      <c r="E16" s="11">
        <f t="shared" si="0"/>
        <v>24</v>
      </c>
    </row>
    <row r="17" spans="1:5" x14ac:dyDescent="0.2">
      <c r="A17" s="11" t="s">
        <v>29</v>
      </c>
      <c r="B17" s="11">
        <v>692500</v>
      </c>
      <c r="C17" s="11">
        <v>684878</v>
      </c>
      <c r="D17" s="280">
        <v>-7622</v>
      </c>
      <c r="E17" s="11">
        <f t="shared" si="0"/>
        <v>23</v>
      </c>
    </row>
    <row r="18" spans="1:5" x14ac:dyDescent="0.2">
      <c r="A18" s="11" t="s">
        <v>0</v>
      </c>
      <c r="B18" s="11">
        <v>1812699</v>
      </c>
      <c r="C18" s="11">
        <v>1805269</v>
      </c>
      <c r="D18" s="280">
        <v>-7430</v>
      </c>
      <c r="E18" s="11">
        <f t="shared" si="0"/>
        <v>22</v>
      </c>
    </row>
    <row r="19" spans="1:5" x14ac:dyDescent="0.2">
      <c r="A19" s="11" t="s">
        <v>6</v>
      </c>
      <c r="B19" s="11">
        <v>133675</v>
      </c>
      <c r="C19" s="11">
        <v>126613</v>
      </c>
      <c r="D19" s="280">
        <v>-7062</v>
      </c>
      <c r="E19" s="11">
        <f t="shared" si="0"/>
        <v>21</v>
      </c>
    </row>
    <row r="20" spans="1:5" x14ac:dyDescent="0.2">
      <c r="A20" s="11" t="s">
        <v>13</v>
      </c>
      <c r="B20" s="11">
        <v>1626181</v>
      </c>
      <c r="C20" s="11">
        <v>1619262</v>
      </c>
      <c r="D20" s="280">
        <v>-6919</v>
      </c>
      <c r="E20" s="11">
        <f t="shared" si="0"/>
        <v>20</v>
      </c>
    </row>
    <row r="21" spans="1:5" x14ac:dyDescent="0.2">
      <c r="A21" s="11" t="s">
        <v>5</v>
      </c>
      <c r="B21" s="11">
        <v>184435</v>
      </c>
      <c r="C21" s="11">
        <v>178292</v>
      </c>
      <c r="D21" s="280">
        <v>-6143</v>
      </c>
      <c r="E21" s="11">
        <f t="shared" si="0"/>
        <v>19</v>
      </c>
    </row>
    <row r="22" spans="1:5" x14ac:dyDescent="0.2">
      <c r="A22" s="11" t="s">
        <v>7</v>
      </c>
      <c r="B22" s="11">
        <v>227505</v>
      </c>
      <c r="C22" s="11">
        <v>222218</v>
      </c>
      <c r="D22" s="280">
        <v>-5287</v>
      </c>
      <c r="E22" s="11">
        <f t="shared" si="0"/>
        <v>18</v>
      </c>
    </row>
    <row r="23" spans="1:5" x14ac:dyDescent="0.2">
      <c r="A23" s="11" t="s">
        <v>23</v>
      </c>
      <c r="B23" s="11">
        <v>607919</v>
      </c>
      <c r="C23" s="11">
        <v>603612</v>
      </c>
      <c r="D23" s="280">
        <v>-4307</v>
      </c>
      <c r="E23" s="11">
        <f t="shared" si="0"/>
        <v>17</v>
      </c>
    </row>
    <row r="24" spans="1:5" x14ac:dyDescent="0.2">
      <c r="A24" s="11" t="s">
        <v>18</v>
      </c>
      <c r="B24" s="11">
        <v>211336</v>
      </c>
      <c r="C24" s="11">
        <v>207126</v>
      </c>
      <c r="D24" s="280">
        <v>-4210</v>
      </c>
      <c r="E24" s="11">
        <f t="shared" si="0"/>
        <v>16</v>
      </c>
    </row>
    <row r="25" spans="1:5" x14ac:dyDescent="0.2">
      <c r="A25" s="11" t="s">
        <v>16</v>
      </c>
      <c r="B25" s="11">
        <v>227679</v>
      </c>
      <c r="C25" s="11">
        <v>224121</v>
      </c>
      <c r="D25" s="280">
        <v>-3558</v>
      </c>
      <c r="E25" s="11">
        <f t="shared" si="0"/>
        <v>15</v>
      </c>
    </row>
    <row r="26" spans="1:5" x14ac:dyDescent="0.2">
      <c r="A26" s="11" t="s">
        <v>21</v>
      </c>
      <c r="B26" s="11">
        <v>212784</v>
      </c>
      <c r="C26" s="11">
        <v>210352</v>
      </c>
      <c r="D26" s="280">
        <v>-2432</v>
      </c>
      <c r="E26" s="11">
        <f t="shared" si="0"/>
        <v>14</v>
      </c>
    </row>
    <row r="27" spans="1:5" x14ac:dyDescent="0.2">
      <c r="A27" s="11" t="s">
        <v>19</v>
      </c>
      <c r="B27" s="11">
        <v>152317</v>
      </c>
      <c r="C27" s="11">
        <v>149959</v>
      </c>
      <c r="D27" s="280">
        <v>-2358</v>
      </c>
      <c r="E27" s="11">
        <f t="shared" si="0"/>
        <v>13</v>
      </c>
    </row>
    <row r="28" spans="1:5" x14ac:dyDescent="0.2">
      <c r="A28" s="11" t="s">
        <v>11</v>
      </c>
      <c r="B28" s="11">
        <v>138790</v>
      </c>
      <c r="C28" s="11">
        <v>136547</v>
      </c>
      <c r="D28" s="280">
        <v>-2243</v>
      </c>
      <c r="E28" s="11">
        <f t="shared" si="0"/>
        <v>12</v>
      </c>
    </row>
    <row r="29" spans="1:5" x14ac:dyDescent="0.2">
      <c r="A29" s="11" t="s">
        <v>25</v>
      </c>
      <c r="B29" s="11">
        <v>447346</v>
      </c>
      <c r="C29" s="11">
        <v>445552</v>
      </c>
      <c r="D29" s="280">
        <v>-1794</v>
      </c>
      <c r="E29" s="11">
        <f t="shared" si="0"/>
        <v>11</v>
      </c>
    </row>
    <row r="30" spans="1:5" x14ac:dyDescent="0.2">
      <c r="A30" s="11" t="s">
        <v>3</v>
      </c>
      <c r="B30" s="11">
        <v>328291</v>
      </c>
      <c r="C30" s="11">
        <v>327014</v>
      </c>
      <c r="D30" s="280">
        <v>-1277</v>
      </c>
      <c r="E30" s="11">
        <f t="shared" si="0"/>
        <v>10</v>
      </c>
    </row>
    <row r="31" spans="1:5" x14ac:dyDescent="0.2">
      <c r="A31" s="11" t="s">
        <v>33</v>
      </c>
      <c r="B31" s="11">
        <v>189173</v>
      </c>
      <c r="C31" s="11">
        <v>187900</v>
      </c>
      <c r="D31" s="280">
        <v>-1273</v>
      </c>
      <c r="E31" s="11">
        <f t="shared" si="0"/>
        <v>9</v>
      </c>
    </row>
    <row r="32" spans="1:5" x14ac:dyDescent="0.2">
      <c r="A32" s="11" t="s">
        <v>30</v>
      </c>
      <c r="B32" s="11">
        <v>102273</v>
      </c>
      <c r="C32" s="11">
        <v>101238</v>
      </c>
      <c r="D32" s="280">
        <v>-1035</v>
      </c>
      <c r="E32" s="11">
        <f t="shared" si="0"/>
        <v>8</v>
      </c>
    </row>
    <row r="33" spans="1:5" x14ac:dyDescent="0.2">
      <c r="A33" s="11" t="s">
        <v>17</v>
      </c>
      <c r="B33" s="11">
        <v>463598</v>
      </c>
      <c r="C33" s="11">
        <v>463651</v>
      </c>
      <c r="D33" s="280">
        <v>53</v>
      </c>
      <c r="E33" s="11">
        <f t="shared" si="0"/>
        <v>7</v>
      </c>
    </row>
    <row r="34" spans="1:5" x14ac:dyDescent="0.2">
      <c r="A34" s="11" t="s">
        <v>12</v>
      </c>
      <c r="B34" s="11">
        <v>242643</v>
      </c>
      <c r="C34" s="11">
        <v>243874</v>
      </c>
      <c r="D34" s="280">
        <v>1231</v>
      </c>
      <c r="E34" s="11">
        <f t="shared" si="0"/>
        <v>6</v>
      </c>
    </row>
    <row r="35" spans="1:5" x14ac:dyDescent="0.2">
      <c r="A35" s="11" t="s">
        <v>20</v>
      </c>
      <c r="B35" s="11">
        <v>1632927</v>
      </c>
      <c r="C35" s="11">
        <v>1635521</v>
      </c>
      <c r="D35" s="280">
        <v>2594</v>
      </c>
      <c r="E35" s="11">
        <f t="shared" si="0"/>
        <v>5</v>
      </c>
    </row>
    <row r="36" spans="1:5" x14ac:dyDescent="0.2">
      <c r="A36" s="11" t="s">
        <v>27</v>
      </c>
      <c r="B36" s="11">
        <v>586576</v>
      </c>
      <c r="C36" s="11">
        <v>589753</v>
      </c>
      <c r="D36" s="280">
        <v>3177</v>
      </c>
      <c r="E36" s="11">
        <f t="shared" si="0"/>
        <v>4</v>
      </c>
    </row>
    <row r="37" spans="1:5" x14ac:dyDescent="0.2">
      <c r="A37" s="11" t="s">
        <v>28</v>
      </c>
      <c r="B37" s="11">
        <v>171220</v>
      </c>
      <c r="C37" s="11">
        <v>176822</v>
      </c>
      <c r="D37" s="280">
        <v>5602</v>
      </c>
      <c r="E37" s="11">
        <f t="shared" si="0"/>
        <v>3</v>
      </c>
    </row>
    <row r="38" spans="1:5" x14ac:dyDescent="0.2">
      <c r="A38" s="11" t="s">
        <v>8</v>
      </c>
      <c r="B38" s="11">
        <v>892899</v>
      </c>
      <c r="C38" s="11">
        <v>915483</v>
      </c>
      <c r="D38" s="280">
        <v>22584</v>
      </c>
      <c r="E38" s="11">
        <f t="shared" si="0"/>
        <v>2</v>
      </c>
    </row>
    <row r="39" spans="1:5" x14ac:dyDescent="0.2">
      <c r="A39" s="11" t="s">
        <v>4</v>
      </c>
      <c r="B39" s="11">
        <v>919138</v>
      </c>
      <c r="C39" s="11">
        <v>962841</v>
      </c>
      <c r="D39" s="280">
        <v>43703</v>
      </c>
      <c r="E39" s="11">
        <f t="shared" si="0"/>
        <v>1</v>
      </c>
    </row>
  </sheetData>
  <mergeCells count="1">
    <mergeCell ref="H1:I1"/>
  </mergeCells>
  <hyperlinks>
    <hyperlink ref="H1:I1" location="Index!A1" display="Regresar al Índice" xr:uid="{67588B8D-BDB7-46C4-A2E9-5722FF2AE090}"/>
  </hyperlink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BA120-5A00-42D0-A14C-1CD5734307B5}">
  <sheetPr codeName="Hoja97"/>
  <dimension ref="A1:I39"/>
  <sheetViews>
    <sheetView workbookViewId="0">
      <selection activeCell="B3" sqref="B3"/>
    </sheetView>
  </sheetViews>
  <sheetFormatPr baseColWidth="10" defaultColWidth="9.140625" defaultRowHeight="12.75" x14ac:dyDescent="0.2"/>
  <cols>
    <col min="1" max="1" width="60.7109375" style="11" customWidth="1"/>
    <col min="2" max="3" width="20.7109375" style="11" customWidth="1"/>
    <col min="4" max="4" width="11.7109375" style="11" customWidth="1"/>
    <col min="5" max="5" width="4.7109375" style="11" customWidth="1"/>
    <col min="6" max="8" width="3.7109375" style="11" customWidth="1"/>
    <col min="9" max="10" width="9.140625" style="11" customWidth="1"/>
    <col min="11" max="16384" width="9.140625" style="11"/>
  </cols>
  <sheetData>
    <row r="1" spans="1:9" ht="15" x14ac:dyDescent="0.25">
      <c r="A1" s="12" t="s">
        <v>969</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55</v>
      </c>
      <c r="B6" s="11" t="s">
        <v>714</v>
      </c>
      <c r="C6" s="11" t="s">
        <v>1241</v>
      </c>
      <c r="D6" s="11" t="s">
        <v>657</v>
      </c>
    </row>
    <row r="7" spans="1:9" x14ac:dyDescent="0.2">
      <c r="A7" s="11" t="s">
        <v>24</v>
      </c>
      <c r="B7" s="11">
        <v>463164</v>
      </c>
      <c r="C7" s="11">
        <v>370055</v>
      </c>
      <c r="D7" s="284">
        <v>-0.20102814553808199</v>
      </c>
      <c r="E7" s="11">
        <f>_xlfn.RANK.EQ(D7,$D$7:$D$39,0)</f>
        <v>33</v>
      </c>
    </row>
    <row r="8" spans="1:9" x14ac:dyDescent="0.2">
      <c r="A8" s="11" t="s">
        <v>15</v>
      </c>
      <c r="B8" s="11">
        <v>159549</v>
      </c>
      <c r="C8" s="11">
        <v>147726</v>
      </c>
      <c r="D8" s="284">
        <v>-7.4102626779234002E-2</v>
      </c>
      <c r="E8" s="11">
        <f t="shared" ref="E8:E39" si="0">_xlfn.RANK.EQ(D8,$D$7:$D$39,0)</f>
        <v>32</v>
      </c>
    </row>
    <row r="9" spans="1:9" x14ac:dyDescent="0.2">
      <c r="A9" s="11" t="s">
        <v>22</v>
      </c>
      <c r="B9" s="11">
        <v>629401</v>
      </c>
      <c r="C9" s="11">
        <v>595897</v>
      </c>
      <c r="D9" s="284">
        <v>-5.3231564614609803E-2</v>
      </c>
      <c r="E9" s="11">
        <f t="shared" si="0"/>
        <v>31</v>
      </c>
    </row>
    <row r="10" spans="1:9" x14ac:dyDescent="0.2">
      <c r="A10" s="11" t="s">
        <v>6</v>
      </c>
      <c r="B10" s="11">
        <v>133675</v>
      </c>
      <c r="C10" s="11">
        <v>126613</v>
      </c>
      <c r="D10" s="284">
        <v>-5.2829624088273901E-2</v>
      </c>
      <c r="E10" s="11">
        <f t="shared" si="0"/>
        <v>30</v>
      </c>
    </row>
    <row r="11" spans="1:9" x14ac:dyDescent="0.2">
      <c r="A11" s="11" t="s">
        <v>9</v>
      </c>
      <c r="B11" s="11">
        <v>3470048</v>
      </c>
      <c r="C11" s="11">
        <v>3309725</v>
      </c>
      <c r="D11" s="284">
        <v>-4.6201954555095501E-2</v>
      </c>
      <c r="E11" s="11">
        <f t="shared" si="0"/>
        <v>29</v>
      </c>
    </row>
    <row r="12" spans="1:9" x14ac:dyDescent="0.2">
      <c r="A12" s="11" t="s">
        <v>32</v>
      </c>
      <c r="B12" s="11">
        <v>384295</v>
      </c>
      <c r="C12" s="11">
        <v>367448</v>
      </c>
      <c r="D12" s="284">
        <v>-4.3838717651803902E-2</v>
      </c>
      <c r="E12" s="11">
        <f t="shared" si="0"/>
        <v>28</v>
      </c>
    </row>
    <row r="13" spans="1:9" x14ac:dyDescent="0.2">
      <c r="A13" s="11" t="s">
        <v>31</v>
      </c>
      <c r="B13" s="11">
        <v>749350</v>
      </c>
      <c r="C13" s="11">
        <v>722700</v>
      </c>
      <c r="D13" s="284">
        <v>-3.5564155601521298E-2</v>
      </c>
      <c r="E13" s="11">
        <f t="shared" si="0"/>
        <v>27</v>
      </c>
    </row>
    <row r="14" spans="1:9" x14ac:dyDescent="0.2">
      <c r="A14" s="11" t="s">
        <v>5</v>
      </c>
      <c r="B14" s="11">
        <v>184435</v>
      </c>
      <c r="C14" s="11">
        <v>178292</v>
      </c>
      <c r="D14" s="284">
        <v>-3.3307127172174399E-2</v>
      </c>
      <c r="E14" s="11">
        <f t="shared" si="0"/>
        <v>26</v>
      </c>
    </row>
    <row r="15" spans="1:9" x14ac:dyDescent="0.2">
      <c r="A15" s="11" t="s">
        <v>7</v>
      </c>
      <c r="B15" s="11">
        <v>227505</v>
      </c>
      <c r="C15" s="11">
        <v>222218</v>
      </c>
      <c r="D15" s="284">
        <v>-2.32390496912156E-2</v>
      </c>
      <c r="E15" s="11">
        <f t="shared" si="0"/>
        <v>25</v>
      </c>
    </row>
    <row r="16" spans="1:9" x14ac:dyDescent="0.2">
      <c r="A16" s="11" t="s">
        <v>14</v>
      </c>
      <c r="B16" s="11">
        <v>1007762</v>
      </c>
      <c r="C16" s="11">
        <v>987268</v>
      </c>
      <c r="D16" s="284">
        <v>-2.0336150797509701E-2</v>
      </c>
      <c r="E16" s="11">
        <f t="shared" si="0"/>
        <v>24</v>
      </c>
    </row>
    <row r="17" spans="1:5" x14ac:dyDescent="0.2">
      <c r="A17" s="11" t="s">
        <v>26</v>
      </c>
      <c r="B17" s="11">
        <v>577442</v>
      </c>
      <c r="C17" s="11">
        <v>565897</v>
      </c>
      <c r="D17" s="284">
        <v>-1.999334998147E-2</v>
      </c>
      <c r="E17" s="11">
        <f t="shared" si="0"/>
        <v>23</v>
      </c>
    </row>
    <row r="18" spans="1:5" x14ac:dyDescent="0.2">
      <c r="A18" s="11" t="s">
        <v>18</v>
      </c>
      <c r="B18" s="11">
        <v>211336</v>
      </c>
      <c r="C18" s="11">
        <v>207126</v>
      </c>
      <c r="D18" s="284">
        <v>-1.99208842790627E-2</v>
      </c>
      <c r="E18" s="11">
        <f t="shared" si="0"/>
        <v>22</v>
      </c>
    </row>
    <row r="19" spans="1:5" x14ac:dyDescent="0.2">
      <c r="A19" s="11" t="s">
        <v>1</v>
      </c>
      <c r="B19" s="11">
        <v>20421442</v>
      </c>
      <c r="C19" s="11">
        <v>20051552</v>
      </c>
      <c r="D19" s="284">
        <v>-1.8112824745676701E-2</v>
      </c>
      <c r="E19" s="11">
        <f t="shared" si="0"/>
        <v>21</v>
      </c>
    </row>
    <row r="20" spans="1:5" x14ac:dyDescent="0.2">
      <c r="A20" s="11" t="s">
        <v>11</v>
      </c>
      <c r="B20" s="11">
        <v>138790</v>
      </c>
      <c r="C20" s="11">
        <v>136547</v>
      </c>
      <c r="D20" s="284">
        <v>-1.6161106707976099E-2</v>
      </c>
      <c r="E20" s="11">
        <f t="shared" si="0"/>
        <v>20</v>
      </c>
    </row>
    <row r="21" spans="1:5" x14ac:dyDescent="0.2">
      <c r="A21" s="11" t="s">
        <v>16</v>
      </c>
      <c r="B21" s="11">
        <v>227679</v>
      </c>
      <c r="C21" s="11">
        <v>224121</v>
      </c>
      <c r="D21" s="284">
        <v>-1.5627264701619299E-2</v>
      </c>
      <c r="E21" s="11">
        <f t="shared" si="0"/>
        <v>19</v>
      </c>
    </row>
    <row r="22" spans="1:5" x14ac:dyDescent="0.2">
      <c r="A22" s="11" t="s">
        <v>19</v>
      </c>
      <c r="B22" s="11">
        <v>152317</v>
      </c>
      <c r="C22" s="11">
        <v>149959</v>
      </c>
      <c r="D22" s="284">
        <v>-1.54808721285215E-2</v>
      </c>
      <c r="E22" s="11">
        <f t="shared" si="0"/>
        <v>18</v>
      </c>
    </row>
    <row r="23" spans="1:5" x14ac:dyDescent="0.2">
      <c r="A23" s="11" t="s">
        <v>10</v>
      </c>
      <c r="B23" s="11">
        <v>776527</v>
      </c>
      <c r="C23" s="11">
        <v>766938</v>
      </c>
      <c r="D23" s="284">
        <v>-1.23485725544636E-2</v>
      </c>
      <c r="E23" s="11">
        <f t="shared" si="0"/>
        <v>17</v>
      </c>
    </row>
    <row r="24" spans="1:5" x14ac:dyDescent="0.2">
      <c r="A24" s="11" t="s">
        <v>21</v>
      </c>
      <c r="B24" s="11">
        <v>212784</v>
      </c>
      <c r="C24" s="11">
        <v>210352</v>
      </c>
      <c r="D24" s="284">
        <v>-1.1429430784269499E-2</v>
      </c>
      <c r="E24" s="11">
        <f t="shared" si="0"/>
        <v>16</v>
      </c>
    </row>
    <row r="25" spans="1:5" x14ac:dyDescent="0.2">
      <c r="A25" s="11" t="s">
        <v>29</v>
      </c>
      <c r="B25" s="11">
        <v>692500</v>
      </c>
      <c r="C25" s="11">
        <v>684878</v>
      </c>
      <c r="D25" s="284">
        <v>-1.1006498194945801E-2</v>
      </c>
      <c r="E25" s="11">
        <f t="shared" si="0"/>
        <v>15</v>
      </c>
    </row>
    <row r="26" spans="1:5" x14ac:dyDescent="0.2">
      <c r="A26" s="11" t="s">
        <v>30</v>
      </c>
      <c r="B26" s="11">
        <v>102273</v>
      </c>
      <c r="C26" s="11">
        <v>101238</v>
      </c>
      <c r="D26" s="284">
        <v>-1.01199730134053E-2</v>
      </c>
      <c r="E26" s="11">
        <f t="shared" si="0"/>
        <v>14</v>
      </c>
    </row>
    <row r="27" spans="1:5" x14ac:dyDescent="0.2">
      <c r="A27" s="11" t="s">
        <v>23</v>
      </c>
      <c r="B27" s="11">
        <v>607919</v>
      </c>
      <c r="C27" s="11">
        <v>603612</v>
      </c>
      <c r="D27" s="284">
        <v>-7.0848254454951602E-3</v>
      </c>
      <c r="E27" s="11">
        <f t="shared" si="0"/>
        <v>13</v>
      </c>
    </row>
    <row r="28" spans="1:5" x14ac:dyDescent="0.2">
      <c r="A28" s="11" t="s">
        <v>33</v>
      </c>
      <c r="B28" s="11">
        <v>189173</v>
      </c>
      <c r="C28" s="11">
        <v>187900</v>
      </c>
      <c r="D28" s="284">
        <v>-6.7292901206831299E-3</v>
      </c>
      <c r="E28" s="11">
        <f t="shared" si="0"/>
        <v>12</v>
      </c>
    </row>
    <row r="29" spans="1:5" x14ac:dyDescent="0.2">
      <c r="A29" s="11" t="s">
        <v>13</v>
      </c>
      <c r="B29" s="11">
        <v>1626181</v>
      </c>
      <c r="C29" s="11">
        <v>1619262</v>
      </c>
      <c r="D29" s="284">
        <v>-4.2547539296056104E-3</v>
      </c>
      <c r="E29" s="11">
        <f t="shared" si="0"/>
        <v>11</v>
      </c>
    </row>
    <row r="30" spans="1:5" x14ac:dyDescent="0.2">
      <c r="A30" s="11" t="s">
        <v>0</v>
      </c>
      <c r="B30" s="11">
        <v>1812699</v>
      </c>
      <c r="C30" s="11">
        <v>1805269</v>
      </c>
      <c r="D30" s="284">
        <v>-4.0988603182326999E-3</v>
      </c>
      <c r="E30" s="11">
        <f t="shared" si="0"/>
        <v>10</v>
      </c>
    </row>
    <row r="31" spans="1:5" x14ac:dyDescent="0.2">
      <c r="A31" s="11" t="s">
        <v>25</v>
      </c>
      <c r="B31" s="11">
        <v>447346</v>
      </c>
      <c r="C31" s="11">
        <v>445552</v>
      </c>
      <c r="D31" s="284">
        <v>-4.0103186347927302E-3</v>
      </c>
      <c r="E31" s="11">
        <f t="shared" si="0"/>
        <v>9</v>
      </c>
    </row>
    <row r="32" spans="1:5" x14ac:dyDescent="0.2">
      <c r="A32" s="11" t="s">
        <v>3</v>
      </c>
      <c r="B32" s="11">
        <v>328291</v>
      </c>
      <c r="C32" s="11">
        <v>327014</v>
      </c>
      <c r="D32" s="284">
        <v>-3.8898416344036501E-3</v>
      </c>
      <c r="E32" s="11">
        <f t="shared" si="0"/>
        <v>8</v>
      </c>
    </row>
    <row r="33" spans="1:5" x14ac:dyDescent="0.2">
      <c r="A33" s="11" t="s">
        <v>17</v>
      </c>
      <c r="B33" s="11">
        <v>463598</v>
      </c>
      <c r="C33" s="11">
        <v>463651</v>
      </c>
      <c r="D33" s="284">
        <v>1.14323185173459E-4</v>
      </c>
      <c r="E33" s="11">
        <f t="shared" si="0"/>
        <v>7</v>
      </c>
    </row>
    <row r="34" spans="1:5" x14ac:dyDescent="0.2">
      <c r="A34" s="11" t="s">
        <v>20</v>
      </c>
      <c r="B34" s="11">
        <v>1632927</v>
      </c>
      <c r="C34" s="11">
        <v>1635521</v>
      </c>
      <c r="D34" s="284">
        <v>1.58855845974748E-3</v>
      </c>
      <c r="E34" s="11">
        <f t="shared" si="0"/>
        <v>6</v>
      </c>
    </row>
    <row r="35" spans="1:5" x14ac:dyDescent="0.2">
      <c r="A35" s="11" t="s">
        <v>12</v>
      </c>
      <c r="B35" s="11">
        <v>242643</v>
      </c>
      <c r="C35" s="11">
        <v>243874</v>
      </c>
      <c r="D35" s="284">
        <v>5.0732969836344601E-3</v>
      </c>
      <c r="E35" s="11">
        <f t="shared" si="0"/>
        <v>5</v>
      </c>
    </row>
    <row r="36" spans="1:5" x14ac:dyDescent="0.2">
      <c r="A36" s="11" t="s">
        <v>27</v>
      </c>
      <c r="B36" s="11">
        <v>586576</v>
      </c>
      <c r="C36" s="11">
        <v>589753</v>
      </c>
      <c r="D36" s="284">
        <v>5.4161779547747804E-3</v>
      </c>
      <c r="E36" s="11">
        <f t="shared" si="0"/>
        <v>4</v>
      </c>
    </row>
    <row r="37" spans="1:5" x14ac:dyDescent="0.2">
      <c r="A37" s="11" t="s">
        <v>8</v>
      </c>
      <c r="B37" s="11">
        <v>892899</v>
      </c>
      <c r="C37" s="11">
        <v>915483</v>
      </c>
      <c r="D37" s="284">
        <v>2.52928942691166E-2</v>
      </c>
      <c r="E37" s="11">
        <f t="shared" si="0"/>
        <v>3</v>
      </c>
    </row>
    <row r="38" spans="1:5" x14ac:dyDescent="0.2">
      <c r="A38" s="11" t="s">
        <v>28</v>
      </c>
      <c r="B38" s="11">
        <v>171220</v>
      </c>
      <c r="C38" s="11">
        <v>176822</v>
      </c>
      <c r="D38" s="284">
        <v>3.2718140404158297E-2</v>
      </c>
      <c r="E38" s="11">
        <f t="shared" si="0"/>
        <v>2</v>
      </c>
    </row>
    <row r="39" spans="1:5" x14ac:dyDescent="0.2">
      <c r="A39" s="11" t="s">
        <v>4</v>
      </c>
      <c r="B39" s="11">
        <v>919138</v>
      </c>
      <c r="C39" s="11">
        <v>962841</v>
      </c>
      <c r="D39" s="284">
        <v>4.7547811101271001E-2</v>
      </c>
      <c r="E39" s="11">
        <f t="shared" si="0"/>
        <v>1</v>
      </c>
    </row>
  </sheetData>
  <mergeCells count="1">
    <mergeCell ref="H1:I1"/>
  </mergeCells>
  <hyperlinks>
    <hyperlink ref="H1:I1" location="Index!A1" display="Regresar al Índice" xr:uid="{5129DC5E-443D-48DE-8E16-7C20871EFDB5}"/>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4B75E-728E-40AE-8DF5-3391E2B82BE2}">
  <sheetPr codeName="Hoja98"/>
  <dimension ref="A1:I45"/>
  <sheetViews>
    <sheetView zoomScaleNormal="100" workbookViewId="0">
      <selection activeCell="B3" sqref="B3"/>
    </sheetView>
  </sheetViews>
  <sheetFormatPr baseColWidth="10" defaultColWidth="9.140625" defaultRowHeight="12.75" x14ac:dyDescent="0.2"/>
  <cols>
    <col min="1" max="1" width="60.7109375" style="11" customWidth="1"/>
    <col min="2" max="2" width="17.7109375" style="11" customWidth="1"/>
    <col min="3" max="3" width="14.7109375" style="11" customWidth="1"/>
    <col min="4" max="4" width="8.42578125" style="11" bestFit="1" customWidth="1"/>
    <col min="5" max="5" width="22.7109375" style="11" customWidth="1"/>
    <col min="6" max="6" width="19.7109375" style="11" customWidth="1"/>
    <col min="7" max="7" width="11.7109375" style="11" customWidth="1"/>
    <col min="8" max="8" width="10.7109375" style="11" customWidth="1"/>
    <col min="9" max="16384" width="9.140625" style="11"/>
  </cols>
  <sheetData>
    <row r="1" spans="1:9" ht="15" x14ac:dyDescent="0.25">
      <c r="A1" s="12" t="s">
        <v>970</v>
      </c>
      <c r="B1" s="11" t="s">
        <v>55</v>
      </c>
      <c r="C1" s="11" t="s">
        <v>55</v>
      </c>
      <c r="D1" s="11" t="s">
        <v>55</v>
      </c>
      <c r="E1" s="11" t="s">
        <v>55</v>
      </c>
      <c r="F1" s="11" t="s">
        <v>55</v>
      </c>
      <c r="G1" s="11" t="s">
        <v>55</v>
      </c>
      <c r="H1" s="525" t="s">
        <v>39</v>
      </c>
      <c r="I1" s="525"/>
    </row>
    <row r="2" spans="1:9" x14ac:dyDescent="0.2">
      <c r="A2" s="11" t="s">
        <v>195</v>
      </c>
      <c r="B2" s="11" t="s">
        <v>55</v>
      </c>
      <c r="C2" s="11" t="s">
        <v>55</v>
      </c>
      <c r="D2" s="11" t="s">
        <v>55</v>
      </c>
      <c r="E2" s="11" t="s">
        <v>55</v>
      </c>
      <c r="F2" s="11" t="s">
        <v>55</v>
      </c>
      <c r="G2" s="11" t="s">
        <v>55</v>
      </c>
      <c r="H2" s="11" t="s">
        <v>55</v>
      </c>
    </row>
    <row r="6" spans="1:9" x14ac:dyDescent="0.2">
      <c r="A6" s="11" t="s">
        <v>2</v>
      </c>
      <c r="B6" s="11" t="s">
        <v>832</v>
      </c>
      <c r="C6" s="11" t="s">
        <v>1245</v>
      </c>
      <c r="D6" s="11" t="s">
        <v>199</v>
      </c>
      <c r="E6" s="11" t="s">
        <v>833</v>
      </c>
      <c r="F6" s="11" t="s">
        <v>1246</v>
      </c>
      <c r="G6" s="11" t="s">
        <v>196</v>
      </c>
      <c r="H6" s="11" t="s">
        <v>197</v>
      </c>
    </row>
    <row r="7" spans="1:9" x14ac:dyDescent="0.2">
      <c r="A7" s="11" t="s">
        <v>27</v>
      </c>
      <c r="B7" s="280">
        <v>590852</v>
      </c>
      <c r="C7" s="280">
        <v>589753</v>
      </c>
      <c r="D7" s="280">
        <v>-1099</v>
      </c>
      <c r="E7" s="280">
        <v>497945</v>
      </c>
      <c r="F7" s="280">
        <v>500502</v>
      </c>
      <c r="G7" s="280">
        <v>2557</v>
      </c>
      <c r="H7" s="280">
        <v>-3656</v>
      </c>
    </row>
    <row r="8" spans="1:9" x14ac:dyDescent="0.2">
      <c r="A8" s="11" t="s">
        <v>33</v>
      </c>
      <c r="B8" s="280">
        <v>187704</v>
      </c>
      <c r="C8" s="280">
        <v>187900</v>
      </c>
      <c r="D8" s="280">
        <v>196</v>
      </c>
      <c r="E8" s="280">
        <v>159006</v>
      </c>
      <c r="F8" s="280">
        <v>159561</v>
      </c>
      <c r="G8" s="280">
        <v>555</v>
      </c>
      <c r="H8" s="280">
        <v>-359</v>
      </c>
    </row>
    <row r="9" spans="1:9" x14ac:dyDescent="0.2">
      <c r="A9" s="11" t="s">
        <v>15</v>
      </c>
      <c r="B9" s="280">
        <v>147179</v>
      </c>
      <c r="C9" s="280">
        <v>147726</v>
      </c>
      <c r="D9" s="280">
        <v>547</v>
      </c>
      <c r="E9" s="280">
        <v>118808</v>
      </c>
      <c r="F9" s="280">
        <v>119284</v>
      </c>
      <c r="G9" s="280">
        <v>476</v>
      </c>
      <c r="H9" s="280">
        <v>71</v>
      </c>
    </row>
    <row r="10" spans="1:9" x14ac:dyDescent="0.2">
      <c r="A10" s="11" t="s">
        <v>30</v>
      </c>
      <c r="B10" s="280">
        <v>100615</v>
      </c>
      <c r="C10" s="280">
        <v>101238</v>
      </c>
      <c r="D10" s="280">
        <v>623</v>
      </c>
      <c r="E10" s="280">
        <v>78693</v>
      </c>
      <c r="F10" s="280">
        <v>78982</v>
      </c>
      <c r="G10" s="280">
        <v>289</v>
      </c>
      <c r="H10" s="280">
        <v>334</v>
      </c>
    </row>
    <row r="11" spans="1:9" x14ac:dyDescent="0.2">
      <c r="A11" s="11" t="s">
        <v>11</v>
      </c>
      <c r="B11" s="280">
        <v>135757</v>
      </c>
      <c r="C11" s="280">
        <v>136547</v>
      </c>
      <c r="D11" s="280">
        <v>790</v>
      </c>
      <c r="E11" s="280">
        <v>111073</v>
      </c>
      <c r="F11" s="280">
        <v>111779</v>
      </c>
      <c r="G11" s="280">
        <v>706</v>
      </c>
      <c r="H11" s="280">
        <v>84</v>
      </c>
    </row>
    <row r="12" spans="1:9" x14ac:dyDescent="0.2">
      <c r="A12" s="11" t="s">
        <v>7</v>
      </c>
      <c r="B12" s="280">
        <v>221374</v>
      </c>
      <c r="C12" s="280">
        <v>222218</v>
      </c>
      <c r="D12" s="280">
        <v>844</v>
      </c>
      <c r="E12" s="280">
        <v>195232</v>
      </c>
      <c r="F12" s="280">
        <v>196034</v>
      </c>
      <c r="G12" s="280">
        <v>802</v>
      </c>
      <c r="H12" s="280">
        <v>42</v>
      </c>
    </row>
    <row r="13" spans="1:9" x14ac:dyDescent="0.2">
      <c r="A13" s="11" t="s">
        <v>28</v>
      </c>
      <c r="B13" s="280">
        <v>175679</v>
      </c>
      <c r="C13" s="280">
        <v>176822</v>
      </c>
      <c r="D13" s="280">
        <v>1143</v>
      </c>
      <c r="E13" s="280">
        <v>142950</v>
      </c>
      <c r="F13" s="280">
        <v>143432</v>
      </c>
      <c r="G13" s="280">
        <v>482</v>
      </c>
      <c r="H13" s="280">
        <v>661</v>
      </c>
    </row>
    <row r="14" spans="1:9" x14ac:dyDescent="0.2">
      <c r="A14" s="11" t="s">
        <v>6</v>
      </c>
      <c r="B14" s="280">
        <v>125428</v>
      </c>
      <c r="C14" s="280">
        <v>126613</v>
      </c>
      <c r="D14" s="280">
        <v>1185</v>
      </c>
      <c r="E14" s="280">
        <v>102164</v>
      </c>
      <c r="F14" s="280">
        <v>103110</v>
      </c>
      <c r="G14" s="280">
        <v>946</v>
      </c>
      <c r="H14" s="280">
        <v>239</v>
      </c>
    </row>
    <row r="15" spans="1:9" x14ac:dyDescent="0.2">
      <c r="A15" s="11" t="s">
        <v>4</v>
      </c>
      <c r="B15" s="280">
        <v>961284</v>
      </c>
      <c r="C15" s="280">
        <v>962841</v>
      </c>
      <c r="D15" s="280">
        <v>1557</v>
      </c>
      <c r="E15" s="280">
        <v>875903</v>
      </c>
      <c r="F15" s="280">
        <v>882530</v>
      </c>
      <c r="G15" s="280">
        <v>6627</v>
      </c>
      <c r="H15" s="280">
        <v>-5070</v>
      </c>
    </row>
    <row r="16" spans="1:9" x14ac:dyDescent="0.2">
      <c r="A16" s="11" t="s">
        <v>3</v>
      </c>
      <c r="B16" s="280">
        <v>325210</v>
      </c>
      <c r="C16" s="280">
        <v>327014</v>
      </c>
      <c r="D16" s="280">
        <v>1804</v>
      </c>
      <c r="E16" s="280">
        <v>295706</v>
      </c>
      <c r="F16" s="280">
        <v>297333</v>
      </c>
      <c r="G16" s="280">
        <v>1627</v>
      </c>
      <c r="H16" s="280">
        <v>177</v>
      </c>
    </row>
    <row r="17" spans="1:8" x14ac:dyDescent="0.2">
      <c r="A17" s="11" t="s">
        <v>16</v>
      </c>
      <c r="B17" s="280">
        <v>222262</v>
      </c>
      <c r="C17" s="280">
        <v>224121</v>
      </c>
      <c r="D17" s="280">
        <v>1859</v>
      </c>
      <c r="E17" s="280">
        <v>181651</v>
      </c>
      <c r="F17" s="280">
        <v>183488</v>
      </c>
      <c r="G17" s="280">
        <v>1837</v>
      </c>
      <c r="H17" s="280">
        <v>22</v>
      </c>
    </row>
    <row r="18" spans="1:8" x14ac:dyDescent="0.2">
      <c r="A18" s="11" t="s">
        <v>29</v>
      </c>
      <c r="B18" s="280">
        <v>683018</v>
      </c>
      <c r="C18" s="280">
        <v>684878</v>
      </c>
      <c r="D18" s="280">
        <v>1860</v>
      </c>
      <c r="E18" s="280">
        <v>610164</v>
      </c>
      <c r="F18" s="280">
        <v>610363</v>
      </c>
      <c r="G18" s="280">
        <v>199</v>
      </c>
      <c r="H18" s="280">
        <v>1661</v>
      </c>
    </row>
    <row r="19" spans="1:8" x14ac:dyDescent="0.2">
      <c r="A19" s="11" t="s">
        <v>18</v>
      </c>
      <c r="B19" s="280">
        <v>205095</v>
      </c>
      <c r="C19" s="280">
        <v>207126</v>
      </c>
      <c r="D19" s="280">
        <v>2031</v>
      </c>
      <c r="E19" s="280">
        <v>177248</v>
      </c>
      <c r="F19" s="280">
        <v>177792</v>
      </c>
      <c r="G19" s="280">
        <v>544</v>
      </c>
      <c r="H19" s="280">
        <v>1487</v>
      </c>
    </row>
    <row r="20" spans="1:8" x14ac:dyDescent="0.2">
      <c r="A20" s="11" t="s">
        <v>19</v>
      </c>
      <c r="B20" s="280">
        <v>147839</v>
      </c>
      <c r="C20" s="280">
        <v>149959</v>
      </c>
      <c r="D20" s="280">
        <v>2120</v>
      </c>
      <c r="E20" s="280">
        <v>114917</v>
      </c>
      <c r="F20" s="280">
        <v>116254</v>
      </c>
      <c r="G20" s="280">
        <v>1337</v>
      </c>
      <c r="H20" s="280">
        <v>783</v>
      </c>
    </row>
    <row r="21" spans="1:8" x14ac:dyDescent="0.2">
      <c r="A21" s="11" t="s">
        <v>5</v>
      </c>
      <c r="B21" s="280">
        <v>175792</v>
      </c>
      <c r="C21" s="280">
        <v>178292</v>
      </c>
      <c r="D21" s="280">
        <v>2500</v>
      </c>
      <c r="E21" s="280">
        <v>123803</v>
      </c>
      <c r="F21" s="280">
        <v>125293</v>
      </c>
      <c r="G21" s="280">
        <v>1490</v>
      </c>
      <c r="H21" s="280">
        <v>1010</v>
      </c>
    </row>
    <row r="22" spans="1:8" x14ac:dyDescent="0.2">
      <c r="A22" s="11" t="s">
        <v>12</v>
      </c>
      <c r="B22" s="280">
        <v>241199</v>
      </c>
      <c r="C22" s="280">
        <v>243874</v>
      </c>
      <c r="D22" s="280">
        <v>2675</v>
      </c>
      <c r="E22" s="280">
        <v>217698</v>
      </c>
      <c r="F22" s="280">
        <v>220027</v>
      </c>
      <c r="G22" s="280">
        <v>2329</v>
      </c>
      <c r="H22" s="280">
        <v>346</v>
      </c>
    </row>
    <row r="23" spans="1:8" x14ac:dyDescent="0.2">
      <c r="A23" s="11" t="s">
        <v>21</v>
      </c>
      <c r="B23" s="280">
        <v>207378</v>
      </c>
      <c r="C23" s="280">
        <v>210352</v>
      </c>
      <c r="D23" s="280">
        <v>2974</v>
      </c>
      <c r="E23" s="280">
        <v>181200</v>
      </c>
      <c r="F23" s="280">
        <v>182439</v>
      </c>
      <c r="G23" s="280">
        <v>1239</v>
      </c>
      <c r="H23" s="280">
        <v>1735</v>
      </c>
    </row>
    <row r="24" spans="1:8" x14ac:dyDescent="0.2">
      <c r="A24" s="11" t="s">
        <v>25</v>
      </c>
      <c r="B24" s="280">
        <v>442174</v>
      </c>
      <c r="C24" s="280">
        <v>445552</v>
      </c>
      <c r="D24" s="280">
        <v>3378</v>
      </c>
      <c r="E24" s="280">
        <v>357198</v>
      </c>
      <c r="F24" s="280">
        <v>357758</v>
      </c>
      <c r="G24" s="280">
        <v>560</v>
      </c>
      <c r="H24" s="280">
        <v>2818</v>
      </c>
    </row>
    <row r="25" spans="1:8" x14ac:dyDescent="0.2">
      <c r="A25" s="11" t="s">
        <v>32</v>
      </c>
      <c r="B25" s="280">
        <v>364040</v>
      </c>
      <c r="C25" s="280">
        <v>367448</v>
      </c>
      <c r="D25" s="280">
        <v>3408</v>
      </c>
      <c r="E25" s="280">
        <v>326481</v>
      </c>
      <c r="F25" s="280">
        <v>328457</v>
      </c>
      <c r="G25" s="280">
        <v>1976</v>
      </c>
      <c r="H25" s="280">
        <v>1432</v>
      </c>
    </row>
    <row r="26" spans="1:8" x14ac:dyDescent="0.2">
      <c r="A26" s="11" t="s">
        <v>17</v>
      </c>
      <c r="B26" s="280">
        <v>459604</v>
      </c>
      <c r="C26" s="280">
        <v>463651</v>
      </c>
      <c r="D26" s="280">
        <v>4047</v>
      </c>
      <c r="E26" s="280">
        <v>374758</v>
      </c>
      <c r="F26" s="280">
        <v>376465</v>
      </c>
      <c r="G26" s="280">
        <v>1707</v>
      </c>
      <c r="H26" s="280">
        <v>2340</v>
      </c>
    </row>
    <row r="27" spans="1:8" x14ac:dyDescent="0.2">
      <c r="A27" s="11" t="s">
        <v>22</v>
      </c>
      <c r="B27" s="280">
        <v>591153</v>
      </c>
      <c r="C27" s="280">
        <v>595897</v>
      </c>
      <c r="D27" s="280">
        <v>4744</v>
      </c>
      <c r="E27" s="280">
        <v>505859</v>
      </c>
      <c r="F27" s="280">
        <v>508647</v>
      </c>
      <c r="G27" s="280">
        <v>2788</v>
      </c>
      <c r="H27" s="280">
        <v>1956</v>
      </c>
    </row>
    <row r="28" spans="1:8" x14ac:dyDescent="0.2">
      <c r="A28" s="11" t="s">
        <v>23</v>
      </c>
      <c r="B28" s="280">
        <v>598103</v>
      </c>
      <c r="C28" s="280">
        <v>603612</v>
      </c>
      <c r="D28" s="280">
        <v>5509</v>
      </c>
      <c r="E28" s="280">
        <v>489183</v>
      </c>
      <c r="F28" s="280">
        <v>493544</v>
      </c>
      <c r="G28" s="280">
        <v>4361</v>
      </c>
      <c r="H28" s="280">
        <v>1148</v>
      </c>
    </row>
    <row r="29" spans="1:8" x14ac:dyDescent="0.2">
      <c r="A29" s="11" t="s">
        <v>10</v>
      </c>
      <c r="B29" s="280">
        <v>760896</v>
      </c>
      <c r="C29" s="280">
        <v>766938</v>
      </c>
      <c r="D29" s="280">
        <v>6042</v>
      </c>
      <c r="E29" s="280">
        <v>676888</v>
      </c>
      <c r="F29" s="280">
        <v>682692</v>
      </c>
      <c r="G29" s="280">
        <v>5804</v>
      </c>
      <c r="H29" s="280">
        <v>238</v>
      </c>
    </row>
    <row r="30" spans="1:8" x14ac:dyDescent="0.2">
      <c r="A30" s="11" t="s">
        <v>14</v>
      </c>
      <c r="B30" s="280">
        <v>980425</v>
      </c>
      <c r="C30" s="280">
        <v>987268</v>
      </c>
      <c r="D30" s="280">
        <v>6843</v>
      </c>
      <c r="E30" s="280">
        <v>847959</v>
      </c>
      <c r="F30" s="280">
        <v>852745</v>
      </c>
      <c r="G30" s="280">
        <v>4786</v>
      </c>
      <c r="H30" s="280">
        <v>2057</v>
      </c>
    </row>
    <row r="31" spans="1:8" x14ac:dyDescent="0.2">
      <c r="A31" s="11" t="s">
        <v>8</v>
      </c>
      <c r="B31" s="280">
        <v>908614</v>
      </c>
      <c r="C31" s="280">
        <v>915483</v>
      </c>
      <c r="D31" s="280">
        <v>6869</v>
      </c>
      <c r="E31" s="280">
        <v>825606</v>
      </c>
      <c r="F31" s="280">
        <v>831974</v>
      </c>
      <c r="G31" s="280">
        <v>6368</v>
      </c>
      <c r="H31" s="280">
        <v>501</v>
      </c>
    </row>
    <row r="32" spans="1:8" x14ac:dyDescent="0.2">
      <c r="A32" s="11" t="s">
        <v>13</v>
      </c>
      <c r="B32" s="280">
        <v>1611893</v>
      </c>
      <c r="C32" s="280">
        <v>1619262</v>
      </c>
      <c r="D32" s="280">
        <v>7369</v>
      </c>
      <c r="E32" s="280">
        <v>1350657</v>
      </c>
      <c r="F32" s="280">
        <v>1357395</v>
      </c>
      <c r="G32" s="280">
        <v>6738</v>
      </c>
      <c r="H32" s="280">
        <v>631</v>
      </c>
    </row>
    <row r="33" spans="1:8" x14ac:dyDescent="0.2">
      <c r="A33" s="11" t="s">
        <v>26</v>
      </c>
      <c r="B33" s="280">
        <v>558297</v>
      </c>
      <c r="C33" s="280">
        <v>565897</v>
      </c>
      <c r="D33" s="280">
        <v>7600</v>
      </c>
      <c r="E33" s="280">
        <v>458932</v>
      </c>
      <c r="F33" s="280">
        <v>462378</v>
      </c>
      <c r="G33" s="280">
        <v>3446</v>
      </c>
      <c r="H33" s="280">
        <v>4154</v>
      </c>
    </row>
    <row r="34" spans="1:8" x14ac:dyDescent="0.2">
      <c r="A34" s="11" t="s">
        <v>31</v>
      </c>
      <c r="B34" s="280">
        <v>714759</v>
      </c>
      <c r="C34" s="280">
        <v>722700</v>
      </c>
      <c r="D34" s="280">
        <v>7941</v>
      </c>
      <c r="E34" s="280">
        <v>614603</v>
      </c>
      <c r="F34" s="280">
        <v>615763</v>
      </c>
      <c r="G34" s="280">
        <v>1160</v>
      </c>
      <c r="H34" s="280">
        <v>6781</v>
      </c>
    </row>
    <row r="35" spans="1:8" x14ac:dyDescent="0.2">
      <c r="A35" s="11" t="s">
        <v>24</v>
      </c>
      <c r="B35" s="280">
        <v>361787</v>
      </c>
      <c r="C35" s="280">
        <v>370055</v>
      </c>
      <c r="D35" s="280">
        <v>8268</v>
      </c>
      <c r="E35" s="280">
        <v>264273</v>
      </c>
      <c r="F35" s="280">
        <v>266224</v>
      </c>
      <c r="G35" s="280">
        <v>1951</v>
      </c>
      <c r="H35" s="280">
        <v>6317</v>
      </c>
    </row>
    <row r="36" spans="1:8" x14ac:dyDescent="0.2">
      <c r="A36" s="11" t="s">
        <v>20</v>
      </c>
      <c r="B36" s="280">
        <v>1623550</v>
      </c>
      <c r="C36" s="280">
        <v>1635521</v>
      </c>
      <c r="D36" s="280">
        <v>11971</v>
      </c>
      <c r="E36" s="280">
        <v>1459665</v>
      </c>
      <c r="F36" s="280">
        <v>1469162</v>
      </c>
      <c r="G36" s="280">
        <v>9497</v>
      </c>
      <c r="H36" s="280">
        <v>2474</v>
      </c>
    </row>
    <row r="37" spans="1:8" x14ac:dyDescent="0.2">
      <c r="A37" s="11" t="s">
        <v>0</v>
      </c>
      <c r="B37" s="280">
        <v>1788334</v>
      </c>
      <c r="C37" s="280">
        <v>1805269</v>
      </c>
      <c r="D37" s="280">
        <v>16935</v>
      </c>
      <c r="E37" s="280">
        <v>1532182</v>
      </c>
      <c r="F37" s="280">
        <v>1543241</v>
      </c>
      <c r="G37" s="280">
        <v>11059</v>
      </c>
      <c r="H37" s="280">
        <v>5876</v>
      </c>
    </row>
    <row r="38" spans="1:8" x14ac:dyDescent="0.2">
      <c r="A38" s="11" t="s">
        <v>9</v>
      </c>
      <c r="B38" s="280">
        <v>3285539</v>
      </c>
      <c r="C38" s="280">
        <v>3309725</v>
      </c>
      <c r="D38" s="280">
        <v>24186</v>
      </c>
      <c r="E38" s="280">
        <v>2816559</v>
      </c>
      <c r="F38" s="280">
        <v>2832155</v>
      </c>
      <c r="G38" s="280">
        <v>15596</v>
      </c>
      <c r="H38" s="280">
        <v>8590</v>
      </c>
    </row>
    <row r="39" spans="1:8" x14ac:dyDescent="0.2">
      <c r="A39" s="11" t="s">
        <v>1</v>
      </c>
      <c r="B39" s="280">
        <v>19902833</v>
      </c>
      <c r="C39" s="280">
        <v>20051552</v>
      </c>
      <c r="D39" s="280">
        <v>148719</v>
      </c>
      <c r="E39" s="280">
        <v>17084964</v>
      </c>
      <c r="F39" s="280">
        <v>17186803</v>
      </c>
      <c r="G39" s="280">
        <v>101839</v>
      </c>
      <c r="H39" s="280">
        <v>46880</v>
      </c>
    </row>
    <row r="40" spans="1:8" x14ac:dyDescent="0.2">
      <c r="G40" s="283">
        <f>G37/D37</f>
        <v>0.65302627694124593</v>
      </c>
      <c r="H40" s="283">
        <f>H37/D37</f>
        <v>0.34697372305875407</v>
      </c>
    </row>
    <row r="44" spans="1:8" x14ac:dyDescent="0.2">
      <c r="E44" s="11" t="s">
        <v>199</v>
      </c>
      <c r="F44" s="11" t="s">
        <v>196</v>
      </c>
      <c r="G44" s="11" t="s">
        <v>197</v>
      </c>
    </row>
    <row r="45" spans="1:8" x14ac:dyDescent="0.2">
      <c r="E45" s="280">
        <v>16935</v>
      </c>
      <c r="F45" s="280">
        <v>11059</v>
      </c>
      <c r="G45" s="280">
        <v>5876</v>
      </c>
    </row>
  </sheetData>
  <mergeCells count="1">
    <mergeCell ref="H1:I1"/>
  </mergeCells>
  <hyperlinks>
    <hyperlink ref="H1:I1" location="Index!A1" display="Regresar al Índice" xr:uid="{689B5B66-8AD7-46BD-958B-EB5135DDB9EA}"/>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0A3F7-AAC5-4BA3-84D6-8E50D5D22B4D}">
  <sheetPr codeName="Hoja99"/>
  <dimension ref="A1:J131"/>
  <sheetViews>
    <sheetView workbookViewId="0">
      <selection activeCell="B3" sqref="B3"/>
    </sheetView>
  </sheetViews>
  <sheetFormatPr baseColWidth="10" defaultColWidth="9.140625" defaultRowHeight="12.75" x14ac:dyDescent="0.2"/>
  <cols>
    <col min="1" max="1" width="44.7109375" style="11" customWidth="1"/>
    <col min="2" max="2" width="32.7109375" style="11" customWidth="1"/>
    <col min="3" max="6" width="8.7109375" style="11" customWidth="1"/>
    <col min="7" max="7" width="6.7109375" style="11" customWidth="1"/>
    <col min="8" max="8" width="11.7109375" style="11" customWidth="1"/>
    <col min="9" max="9" width="10.7109375" style="11" customWidth="1"/>
    <col min="10" max="16384" width="9.140625" style="11"/>
  </cols>
  <sheetData>
    <row r="1" spans="1:10" ht="15" x14ac:dyDescent="0.25">
      <c r="A1" s="12" t="s">
        <v>971</v>
      </c>
      <c r="B1" s="11" t="s">
        <v>55</v>
      </c>
      <c r="C1" s="11" t="s">
        <v>55</v>
      </c>
      <c r="D1" s="11" t="s">
        <v>55</v>
      </c>
      <c r="E1" s="11" t="s">
        <v>55</v>
      </c>
      <c r="F1" s="11" t="s">
        <v>55</v>
      </c>
      <c r="G1" s="11" t="s">
        <v>55</v>
      </c>
      <c r="H1" s="525" t="s">
        <v>39</v>
      </c>
      <c r="I1" s="525"/>
    </row>
    <row r="2" spans="1:10" x14ac:dyDescent="0.2">
      <c r="A2" s="11" t="s">
        <v>195</v>
      </c>
      <c r="B2" s="11" t="s">
        <v>55</v>
      </c>
      <c r="C2" s="11" t="s">
        <v>55</v>
      </c>
      <c r="D2" s="11" t="s">
        <v>55</v>
      </c>
      <c r="E2" s="11" t="s">
        <v>55</v>
      </c>
      <c r="F2" s="11" t="s">
        <v>55</v>
      </c>
      <c r="G2" s="11" t="s">
        <v>55</v>
      </c>
      <c r="H2" s="11" t="s">
        <v>55</v>
      </c>
    </row>
    <row r="6" spans="1:10" x14ac:dyDescent="0.2">
      <c r="A6" s="11" t="s">
        <v>659</v>
      </c>
      <c r="B6" s="11" t="s">
        <v>198</v>
      </c>
      <c r="C6" s="11" t="s">
        <v>1247</v>
      </c>
      <c r="D6" s="11" t="s">
        <v>1248</v>
      </c>
      <c r="E6" s="11" t="s">
        <v>834</v>
      </c>
      <c r="F6" s="11" t="s">
        <v>1249</v>
      </c>
      <c r="G6" s="11" t="s">
        <v>199</v>
      </c>
      <c r="H6" s="11" t="s">
        <v>196</v>
      </c>
      <c r="I6" s="11" t="s">
        <v>197</v>
      </c>
    </row>
    <row r="7" spans="1:10" x14ac:dyDescent="0.2">
      <c r="A7" s="11">
        <v>121</v>
      </c>
      <c r="B7" s="11" t="s">
        <v>207</v>
      </c>
      <c r="C7" s="280">
        <v>7418</v>
      </c>
      <c r="D7" s="280">
        <v>2737</v>
      </c>
      <c r="E7" s="280">
        <v>7823</v>
      </c>
      <c r="F7" s="280">
        <v>2688</v>
      </c>
      <c r="G7" s="280">
        <v>-405</v>
      </c>
      <c r="H7" s="280">
        <v>49</v>
      </c>
      <c r="I7" s="280">
        <v>-454</v>
      </c>
      <c r="J7" s="280"/>
    </row>
    <row r="8" spans="1:10" x14ac:dyDescent="0.2">
      <c r="A8" s="11">
        <v>124</v>
      </c>
      <c r="B8" s="11" t="s">
        <v>285</v>
      </c>
      <c r="C8" s="280">
        <v>6209</v>
      </c>
      <c r="D8" s="280">
        <v>5722</v>
      </c>
      <c r="E8" s="280">
        <v>6284</v>
      </c>
      <c r="F8" s="280">
        <v>5766</v>
      </c>
      <c r="G8" s="280">
        <v>-75</v>
      </c>
      <c r="H8" s="280">
        <v>-44</v>
      </c>
      <c r="I8" s="280">
        <v>-31</v>
      </c>
      <c r="J8" s="280"/>
    </row>
    <row r="9" spans="1:10" x14ac:dyDescent="0.2">
      <c r="A9" s="11">
        <v>113</v>
      </c>
      <c r="B9" s="11" t="s">
        <v>321</v>
      </c>
      <c r="C9" s="280">
        <v>4454</v>
      </c>
      <c r="D9" s="280">
        <v>1570</v>
      </c>
      <c r="E9" s="280">
        <v>4520</v>
      </c>
      <c r="F9" s="280">
        <v>1514</v>
      </c>
      <c r="G9" s="280">
        <v>-66</v>
      </c>
      <c r="H9" s="280">
        <v>56</v>
      </c>
      <c r="I9" s="280">
        <v>-122</v>
      </c>
      <c r="J9" s="280"/>
    </row>
    <row r="10" spans="1:10" x14ac:dyDescent="0.2">
      <c r="A10" s="11">
        <v>24</v>
      </c>
      <c r="B10" s="11" t="s">
        <v>223</v>
      </c>
      <c r="C10" s="280">
        <v>2382</v>
      </c>
      <c r="D10" s="280">
        <v>2232</v>
      </c>
      <c r="E10" s="280">
        <v>2444</v>
      </c>
      <c r="F10" s="280">
        <v>2296</v>
      </c>
      <c r="G10" s="280">
        <v>-62</v>
      </c>
      <c r="H10" s="280">
        <v>-64</v>
      </c>
      <c r="I10" s="280">
        <v>2</v>
      </c>
      <c r="J10" s="280"/>
    </row>
    <row r="11" spans="1:10" x14ac:dyDescent="0.2">
      <c r="A11" s="11">
        <v>82</v>
      </c>
      <c r="B11" s="11" t="s">
        <v>222</v>
      </c>
      <c r="C11" s="280">
        <v>4107</v>
      </c>
      <c r="D11" s="280">
        <v>2264</v>
      </c>
      <c r="E11" s="280">
        <v>4158</v>
      </c>
      <c r="F11" s="280">
        <v>2286</v>
      </c>
      <c r="G11" s="280">
        <v>-51</v>
      </c>
      <c r="H11" s="280">
        <v>-22</v>
      </c>
      <c r="I11" s="280">
        <v>-29</v>
      </c>
      <c r="J11" s="280"/>
    </row>
    <row r="12" spans="1:10" x14ac:dyDescent="0.2">
      <c r="A12" s="11">
        <v>93</v>
      </c>
      <c r="B12" s="11" t="s">
        <v>317</v>
      </c>
      <c r="C12" s="280">
        <v>36851</v>
      </c>
      <c r="D12" s="280">
        <v>33007</v>
      </c>
      <c r="E12" s="280">
        <v>36894</v>
      </c>
      <c r="F12" s="280">
        <v>32869</v>
      </c>
      <c r="G12" s="280">
        <v>-43</v>
      </c>
      <c r="H12" s="280">
        <v>138</v>
      </c>
      <c r="I12" s="280">
        <v>-181</v>
      </c>
      <c r="J12" s="280"/>
    </row>
    <row r="13" spans="1:10" x14ac:dyDescent="0.2">
      <c r="A13" s="11">
        <v>94</v>
      </c>
      <c r="B13" s="11" t="s">
        <v>309</v>
      </c>
      <c r="C13" s="280">
        <v>6140</v>
      </c>
      <c r="D13" s="280">
        <v>3484</v>
      </c>
      <c r="E13" s="280">
        <v>6183</v>
      </c>
      <c r="F13" s="280">
        <v>3547</v>
      </c>
      <c r="G13" s="280">
        <v>-43</v>
      </c>
      <c r="H13" s="280">
        <v>-63</v>
      </c>
      <c r="I13" s="280">
        <v>20</v>
      </c>
      <c r="J13" s="280"/>
    </row>
    <row r="14" spans="1:10" x14ac:dyDescent="0.2">
      <c r="A14" s="11">
        <v>44</v>
      </c>
      <c r="B14" s="11" t="s">
        <v>304</v>
      </c>
      <c r="C14" s="280">
        <v>4074</v>
      </c>
      <c r="D14" s="280">
        <v>3892</v>
      </c>
      <c r="E14" s="280">
        <v>4106</v>
      </c>
      <c r="F14" s="280">
        <v>3917</v>
      </c>
      <c r="G14" s="280">
        <v>-32</v>
      </c>
      <c r="H14" s="280">
        <v>-25</v>
      </c>
      <c r="I14" s="280">
        <v>-7</v>
      </c>
      <c r="J14" s="280"/>
    </row>
    <row r="15" spans="1:10" x14ac:dyDescent="0.2">
      <c r="A15" s="11">
        <v>3</v>
      </c>
      <c r="B15" s="11" t="s">
        <v>215</v>
      </c>
      <c r="C15" s="280">
        <v>1301</v>
      </c>
      <c r="D15" s="280">
        <v>1111</v>
      </c>
      <c r="E15" s="280">
        <v>1327</v>
      </c>
      <c r="F15" s="280">
        <v>1150</v>
      </c>
      <c r="G15" s="280">
        <v>-26</v>
      </c>
      <c r="H15" s="280">
        <v>-39</v>
      </c>
      <c r="I15" s="280">
        <v>13</v>
      </c>
      <c r="J15" s="280"/>
    </row>
    <row r="16" spans="1:10" x14ac:dyDescent="0.2">
      <c r="A16" s="11">
        <v>35</v>
      </c>
      <c r="B16" s="11" t="s">
        <v>227</v>
      </c>
      <c r="C16" s="280">
        <v>3263</v>
      </c>
      <c r="D16" s="280">
        <v>3175</v>
      </c>
      <c r="E16" s="280">
        <v>3285</v>
      </c>
      <c r="F16" s="280">
        <v>3169</v>
      </c>
      <c r="G16" s="280">
        <v>-22</v>
      </c>
      <c r="H16" s="280">
        <v>6</v>
      </c>
      <c r="I16" s="280">
        <v>-28</v>
      </c>
      <c r="J16" s="280"/>
    </row>
    <row r="17" spans="1:10" x14ac:dyDescent="0.2">
      <c r="A17" s="11">
        <v>68</v>
      </c>
      <c r="B17" s="11" t="s">
        <v>276</v>
      </c>
      <c r="C17" s="280">
        <v>167</v>
      </c>
      <c r="D17" s="280">
        <v>138</v>
      </c>
      <c r="E17" s="280">
        <v>187</v>
      </c>
      <c r="F17" s="280">
        <v>151</v>
      </c>
      <c r="G17" s="280">
        <v>-20</v>
      </c>
      <c r="H17" s="280">
        <v>-13</v>
      </c>
      <c r="I17" s="280">
        <v>-7</v>
      </c>
      <c r="J17" s="280"/>
    </row>
    <row r="18" spans="1:10" x14ac:dyDescent="0.2">
      <c r="A18" s="11">
        <v>51</v>
      </c>
      <c r="B18" s="11" t="s">
        <v>224</v>
      </c>
      <c r="C18" s="280">
        <v>1147</v>
      </c>
      <c r="D18" s="280">
        <v>1124</v>
      </c>
      <c r="E18" s="280">
        <v>1166</v>
      </c>
      <c r="F18" s="280">
        <v>1130</v>
      </c>
      <c r="G18" s="280">
        <v>-19</v>
      </c>
      <c r="H18" s="280">
        <v>-6</v>
      </c>
      <c r="I18" s="280">
        <v>-13</v>
      </c>
      <c r="J18" s="280"/>
    </row>
    <row r="19" spans="1:10" x14ac:dyDescent="0.2">
      <c r="A19" s="11">
        <v>1</v>
      </c>
      <c r="B19" s="11" t="s">
        <v>232</v>
      </c>
      <c r="C19" s="280">
        <v>4679</v>
      </c>
      <c r="D19" s="280">
        <v>4358</v>
      </c>
      <c r="E19" s="280">
        <v>4696</v>
      </c>
      <c r="F19" s="280">
        <v>4376</v>
      </c>
      <c r="G19" s="280">
        <v>-17</v>
      </c>
      <c r="H19" s="280">
        <v>-18</v>
      </c>
      <c r="I19" s="280">
        <v>1</v>
      </c>
      <c r="J19" s="280"/>
    </row>
    <row r="20" spans="1:10" x14ac:dyDescent="0.2">
      <c r="A20" s="11">
        <v>88</v>
      </c>
      <c r="B20" s="11" t="s">
        <v>246</v>
      </c>
      <c r="C20" s="280">
        <v>931</v>
      </c>
      <c r="D20" s="280">
        <v>880</v>
      </c>
      <c r="E20" s="280">
        <v>948</v>
      </c>
      <c r="F20" s="280">
        <v>886</v>
      </c>
      <c r="G20" s="280">
        <v>-17</v>
      </c>
      <c r="H20" s="280">
        <v>-6</v>
      </c>
      <c r="I20" s="280">
        <v>-11</v>
      </c>
      <c r="J20" s="280"/>
    </row>
    <row r="21" spans="1:10" x14ac:dyDescent="0.2">
      <c r="A21" s="11">
        <v>30</v>
      </c>
      <c r="B21" s="11" t="s">
        <v>226</v>
      </c>
      <c r="C21" s="280">
        <v>5816</v>
      </c>
      <c r="D21" s="280">
        <v>4780</v>
      </c>
      <c r="E21" s="280">
        <v>5832</v>
      </c>
      <c r="F21" s="280">
        <v>4758</v>
      </c>
      <c r="G21" s="280">
        <v>-16</v>
      </c>
      <c r="H21" s="280">
        <v>22</v>
      </c>
      <c r="I21" s="280">
        <v>-38</v>
      </c>
      <c r="J21" s="280"/>
    </row>
    <row r="22" spans="1:10" x14ac:dyDescent="0.2">
      <c r="A22" s="11">
        <v>7</v>
      </c>
      <c r="B22" s="11" t="s">
        <v>299</v>
      </c>
      <c r="C22" s="280">
        <v>130</v>
      </c>
      <c r="D22" s="280">
        <v>116</v>
      </c>
      <c r="E22" s="280">
        <v>146</v>
      </c>
      <c r="F22" s="280">
        <v>130</v>
      </c>
      <c r="G22" s="280">
        <v>-16</v>
      </c>
      <c r="H22" s="280">
        <v>-14</v>
      </c>
      <c r="I22" s="280">
        <v>-2</v>
      </c>
      <c r="J22" s="280"/>
    </row>
    <row r="23" spans="1:10" x14ac:dyDescent="0.2">
      <c r="A23" s="11">
        <v>17</v>
      </c>
      <c r="B23" s="11" t="s">
        <v>262</v>
      </c>
      <c r="C23" s="280">
        <v>356</v>
      </c>
      <c r="D23" s="280">
        <v>314</v>
      </c>
      <c r="E23" s="280">
        <v>368</v>
      </c>
      <c r="F23" s="280">
        <v>317</v>
      </c>
      <c r="G23" s="280">
        <v>-12</v>
      </c>
      <c r="H23" s="280">
        <v>-3</v>
      </c>
      <c r="I23" s="280">
        <v>-9</v>
      </c>
      <c r="J23" s="280"/>
    </row>
    <row r="24" spans="1:10" x14ac:dyDescent="0.2">
      <c r="A24" s="11">
        <v>66</v>
      </c>
      <c r="B24" s="11" t="s">
        <v>220</v>
      </c>
      <c r="C24" s="280">
        <v>4041</v>
      </c>
      <c r="D24" s="280">
        <v>2852</v>
      </c>
      <c r="E24" s="280">
        <v>4046</v>
      </c>
      <c r="F24" s="280">
        <v>2869</v>
      </c>
      <c r="G24" s="280">
        <v>-5</v>
      </c>
      <c r="H24" s="280">
        <v>-17</v>
      </c>
      <c r="I24" s="280">
        <v>12</v>
      </c>
      <c r="J24" s="280"/>
    </row>
    <row r="25" spans="1:10" x14ac:dyDescent="0.2">
      <c r="A25" s="11">
        <v>107</v>
      </c>
      <c r="B25" s="11" t="s">
        <v>312</v>
      </c>
      <c r="C25" s="280">
        <v>363</v>
      </c>
      <c r="D25" s="280">
        <v>104</v>
      </c>
      <c r="E25" s="280">
        <v>367</v>
      </c>
      <c r="F25" s="280">
        <v>106</v>
      </c>
      <c r="G25" s="280">
        <v>-4</v>
      </c>
      <c r="H25" s="280">
        <v>-2</v>
      </c>
      <c r="I25" s="280">
        <v>-2</v>
      </c>
      <c r="J25" s="280"/>
    </row>
    <row r="26" spans="1:10" x14ac:dyDescent="0.2">
      <c r="A26" s="11">
        <v>123</v>
      </c>
      <c r="B26" s="11" t="s">
        <v>208</v>
      </c>
      <c r="C26" s="280">
        <v>2564</v>
      </c>
      <c r="D26" s="280">
        <v>2562</v>
      </c>
      <c r="E26" s="280">
        <v>2568</v>
      </c>
      <c r="F26" s="280">
        <v>2566</v>
      </c>
      <c r="G26" s="280">
        <v>-4</v>
      </c>
      <c r="H26" s="280">
        <v>-4</v>
      </c>
      <c r="I26" s="280">
        <v>0</v>
      </c>
      <c r="J26" s="280"/>
    </row>
    <row r="27" spans="1:10" x14ac:dyDescent="0.2">
      <c r="A27" s="11">
        <v>26</v>
      </c>
      <c r="B27" s="11" t="s">
        <v>292</v>
      </c>
      <c r="C27" s="280">
        <v>125</v>
      </c>
      <c r="D27" s="280">
        <v>109</v>
      </c>
      <c r="E27" s="280">
        <v>129</v>
      </c>
      <c r="F27" s="280">
        <v>113</v>
      </c>
      <c r="G27" s="280">
        <v>-4</v>
      </c>
      <c r="H27" s="280">
        <v>-4</v>
      </c>
      <c r="I27" s="280">
        <v>0</v>
      </c>
      <c r="J27" s="280"/>
    </row>
    <row r="28" spans="1:10" x14ac:dyDescent="0.2">
      <c r="A28" s="11">
        <v>31</v>
      </c>
      <c r="B28" s="11" t="s">
        <v>288</v>
      </c>
      <c r="C28" s="280">
        <v>2</v>
      </c>
      <c r="D28" s="280">
        <v>1</v>
      </c>
      <c r="E28" s="280">
        <v>6</v>
      </c>
      <c r="F28" s="280">
        <v>1</v>
      </c>
      <c r="G28" s="280">
        <v>-4</v>
      </c>
      <c r="H28" s="280">
        <v>0</v>
      </c>
      <c r="I28" s="280">
        <v>-4</v>
      </c>
      <c r="J28" s="280"/>
    </row>
    <row r="29" spans="1:10" x14ac:dyDescent="0.2">
      <c r="A29" s="11">
        <v>32</v>
      </c>
      <c r="B29" s="11" t="s">
        <v>243</v>
      </c>
      <c r="C29" s="280">
        <v>136</v>
      </c>
      <c r="D29" s="280">
        <v>125</v>
      </c>
      <c r="E29" s="280">
        <v>140</v>
      </c>
      <c r="F29" s="280">
        <v>130</v>
      </c>
      <c r="G29" s="280">
        <v>-4</v>
      </c>
      <c r="H29" s="280">
        <v>-5</v>
      </c>
      <c r="I29" s="280">
        <v>1</v>
      </c>
      <c r="J29" s="280"/>
    </row>
    <row r="30" spans="1:10" x14ac:dyDescent="0.2">
      <c r="A30" s="11">
        <v>100</v>
      </c>
      <c r="B30" s="11" t="s">
        <v>320</v>
      </c>
      <c r="C30" s="280">
        <v>991</v>
      </c>
      <c r="D30" s="280">
        <v>910</v>
      </c>
      <c r="E30" s="280">
        <v>994</v>
      </c>
      <c r="F30" s="280">
        <v>899</v>
      </c>
      <c r="G30" s="280">
        <v>-3</v>
      </c>
      <c r="H30" s="280">
        <v>11</v>
      </c>
      <c r="I30" s="280">
        <v>-14</v>
      </c>
      <c r="J30" s="280"/>
    </row>
    <row r="31" spans="1:10" x14ac:dyDescent="0.2">
      <c r="A31" s="11">
        <v>69</v>
      </c>
      <c r="B31" s="11" t="s">
        <v>277</v>
      </c>
      <c r="C31" s="280">
        <v>70</v>
      </c>
      <c r="D31" s="280">
        <v>8</v>
      </c>
      <c r="E31" s="280">
        <v>73</v>
      </c>
      <c r="F31" s="280">
        <v>8</v>
      </c>
      <c r="G31" s="280">
        <v>-3</v>
      </c>
      <c r="H31" s="280">
        <v>0</v>
      </c>
      <c r="I31" s="280">
        <v>-3</v>
      </c>
      <c r="J31" s="280"/>
    </row>
    <row r="32" spans="1:10" x14ac:dyDescent="0.2">
      <c r="A32" s="11">
        <v>19</v>
      </c>
      <c r="B32" s="11" t="s">
        <v>318</v>
      </c>
      <c r="C32" s="280">
        <v>668</v>
      </c>
      <c r="D32" s="280">
        <v>514</v>
      </c>
      <c r="E32" s="280">
        <v>670</v>
      </c>
      <c r="F32" s="280">
        <v>510</v>
      </c>
      <c r="G32" s="280">
        <v>-2</v>
      </c>
      <c r="H32" s="280">
        <v>4</v>
      </c>
      <c r="I32" s="280">
        <v>-6</v>
      </c>
      <c r="J32" s="280"/>
    </row>
    <row r="33" spans="1:10" x14ac:dyDescent="0.2">
      <c r="A33" s="11">
        <v>28</v>
      </c>
      <c r="B33" s="11" t="s">
        <v>287</v>
      </c>
      <c r="C33" s="280">
        <v>55</v>
      </c>
      <c r="D33" s="280">
        <v>17</v>
      </c>
      <c r="E33" s="280">
        <v>57</v>
      </c>
      <c r="F33" s="280">
        <v>18</v>
      </c>
      <c r="G33" s="280">
        <v>-2</v>
      </c>
      <c r="H33" s="280">
        <v>-1</v>
      </c>
      <c r="I33" s="280">
        <v>-1</v>
      </c>
      <c r="J33" s="280"/>
    </row>
    <row r="34" spans="1:10" x14ac:dyDescent="0.2">
      <c r="A34" s="11">
        <v>41</v>
      </c>
      <c r="B34" s="11" t="s">
        <v>264</v>
      </c>
      <c r="C34" s="280">
        <v>119</v>
      </c>
      <c r="D34" s="280">
        <v>99</v>
      </c>
      <c r="E34" s="280">
        <v>121</v>
      </c>
      <c r="F34" s="280">
        <v>101</v>
      </c>
      <c r="G34" s="280">
        <v>-2</v>
      </c>
      <c r="H34" s="280">
        <v>-2</v>
      </c>
      <c r="I34" s="280">
        <v>0</v>
      </c>
      <c r="J34" s="280"/>
    </row>
    <row r="35" spans="1:10" x14ac:dyDescent="0.2">
      <c r="A35" s="11">
        <v>61</v>
      </c>
      <c r="B35" s="11" t="s">
        <v>274</v>
      </c>
      <c r="C35" s="280">
        <v>183</v>
      </c>
      <c r="D35" s="280">
        <v>178</v>
      </c>
      <c r="E35" s="280">
        <v>185</v>
      </c>
      <c r="F35" s="280">
        <v>180</v>
      </c>
      <c r="G35" s="280">
        <v>-2</v>
      </c>
      <c r="H35" s="280">
        <v>-2</v>
      </c>
      <c r="I35" s="280">
        <v>0</v>
      </c>
      <c r="J35" s="280"/>
    </row>
    <row r="36" spans="1:10" x14ac:dyDescent="0.2">
      <c r="A36" s="11">
        <v>103</v>
      </c>
      <c r="B36" s="11" t="s">
        <v>247</v>
      </c>
      <c r="C36" s="280">
        <v>449</v>
      </c>
      <c r="D36" s="280">
        <v>408</v>
      </c>
      <c r="E36" s="280">
        <v>450</v>
      </c>
      <c r="F36" s="280">
        <v>405</v>
      </c>
      <c r="G36" s="280">
        <v>-1</v>
      </c>
      <c r="H36" s="280">
        <v>3</v>
      </c>
      <c r="I36" s="280">
        <v>-4</v>
      </c>
      <c r="J36" s="280"/>
    </row>
    <row r="37" spans="1:10" x14ac:dyDescent="0.2">
      <c r="A37" s="11">
        <v>104</v>
      </c>
      <c r="B37" s="11" t="s">
        <v>267</v>
      </c>
      <c r="C37" s="280">
        <v>52</v>
      </c>
      <c r="D37" s="280">
        <v>43</v>
      </c>
      <c r="E37" s="280">
        <v>53</v>
      </c>
      <c r="F37" s="280">
        <v>43</v>
      </c>
      <c r="G37" s="280">
        <v>-1</v>
      </c>
      <c r="H37" s="280">
        <v>0</v>
      </c>
      <c r="I37" s="280">
        <v>-1</v>
      </c>
      <c r="J37" s="280"/>
    </row>
    <row r="38" spans="1:10" x14ac:dyDescent="0.2">
      <c r="A38" s="11">
        <v>11</v>
      </c>
      <c r="B38" s="11" t="s">
        <v>283</v>
      </c>
      <c r="C38" s="280">
        <v>17</v>
      </c>
      <c r="D38" s="280">
        <v>17</v>
      </c>
      <c r="E38" s="280">
        <v>18</v>
      </c>
      <c r="F38" s="280">
        <v>18</v>
      </c>
      <c r="G38" s="280">
        <v>-1</v>
      </c>
      <c r="H38" s="280">
        <v>-1</v>
      </c>
      <c r="I38" s="280">
        <v>0</v>
      </c>
      <c r="J38" s="280"/>
    </row>
    <row r="39" spans="1:10" x14ac:dyDescent="0.2">
      <c r="A39" s="11">
        <v>33</v>
      </c>
      <c r="B39" s="11" t="s">
        <v>249</v>
      </c>
      <c r="C39" s="280">
        <v>729</v>
      </c>
      <c r="D39" s="280">
        <v>706</v>
      </c>
      <c r="E39" s="280">
        <v>730</v>
      </c>
      <c r="F39" s="280">
        <v>707</v>
      </c>
      <c r="G39" s="280">
        <v>-1</v>
      </c>
      <c r="H39" s="280">
        <v>-1</v>
      </c>
      <c r="I39" s="280">
        <v>0</v>
      </c>
      <c r="J39" s="280"/>
    </row>
    <row r="40" spans="1:10" x14ac:dyDescent="0.2">
      <c r="A40" s="11">
        <v>54</v>
      </c>
      <c r="B40" s="11" t="s">
        <v>259</v>
      </c>
      <c r="C40" s="280">
        <v>155</v>
      </c>
      <c r="D40" s="280">
        <v>154</v>
      </c>
      <c r="E40" s="280">
        <v>156</v>
      </c>
      <c r="F40" s="280">
        <v>153</v>
      </c>
      <c r="G40" s="280">
        <v>-1</v>
      </c>
      <c r="H40" s="280">
        <v>1</v>
      </c>
      <c r="I40" s="280">
        <v>-2</v>
      </c>
      <c r="J40" s="280"/>
    </row>
    <row r="41" spans="1:10" x14ac:dyDescent="0.2">
      <c r="A41" s="11">
        <v>71</v>
      </c>
      <c r="B41" s="11" t="s">
        <v>278</v>
      </c>
      <c r="C41" s="280">
        <v>27</v>
      </c>
      <c r="D41" s="280">
        <v>27</v>
      </c>
      <c r="E41" s="280">
        <v>28</v>
      </c>
      <c r="F41" s="280">
        <v>28</v>
      </c>
      <c r="G41" s="280">
        <v>-1</v>
      </c>
      <c r="H41" s="280">
        <v>-1</v>
      </c>
      <c r="I41" s="280">
        <v>0</v>
      </c>
      <c r="J41" s="280"/>
    </row>
    <row r="42" spans="1:10" x14ac:dyDescent="0.2">
      <c r="A42" s="11">
        <v>102</v>
      </c>
      <c r="B42" s="11" t="s">
        <v>294</v>
      </c>
      <c r="C42" s="280">
        <v>956</v>
      </c>
      <c r="D42" s="280">
        <v>439</v>
      </c>
      <c r="E42" s="280">
        <v>956</v>
      </c>
      <c r="F42" s="280">
        <v>431</v>
      </c>
      <c r="G42" s="280">
        <v>0</v>
      </c>
      <c r="H42" s="280">
        <v>8</v>
      </c>
      <c r="I42" s="280">
        <v>-8</v>
      </c>
      <c r="J42" s="280"/>
    </row>
    <row r="43" spans="1:10" x14ac:dyDescent="0.2">
      <c r="A43" s="11">
        <v>115</v>
      </c>
      <c r="B43" s="11" t="s">
        <v>261</v>
      </c>
      <c r="C43" s="280">
        <v>41</v>
      </c>
      <c r="D43" s="280">
        <v>41</v>
      </c>
      <c r="E43" s="280">
        <v>41</v>
      </c>
      <c r="F43" s="280">
        <v>41</v>
      </c>
      <c r="G43" s="280">
        <v>0</v>
      </c>
      <c r="H43" s="280">
        <v>0</v>
      </c>
      <c r="I43" s="280">
        <v>0</v>
      </c>
      <c r="J43" s="280"/>
    </row>
    <row r="44" spans="1:10" x14ac:dyDescent="0.2">
      <c r="A44" s="11">
        <v>117</v>
      </c>
      <c r="B44" s="11" t="s">
        <v>268</v>
      </c>
      <c r="C44" s="280">
        <v>46</v>
      </c>
      <c r="D44" s="280">
        <v>46</v>
      </c>
      <c r="E44" s="280">
        <v>46</v>
      </c>
      <c r="F44" s="280">
        <v>46</v>
      </c>
      <c r="G44" s="280">
        <v>0</v>
      </c>
      <c r="H44" s="280">
        <v>0</v>
      </c>
      <c r="I44" s="280">
        <v>0</v>
      </c>
      <c r="J44" s="280"/>
    </row>
    <row r="45" spans="1:10" x14ac:dyDescent="0.2">
      <c r="A45" s="11">
        <v>34</v>
      </c>
      <c r="B45" s="11" t="s">
        <v>295</v>
      </c>
      <c r="C45" s="280">
        <v>10</v>
      </c>
      <c r="D45" s="280">
        <v>8</v>
      </c>
      <c r="E45" s="280">
        <v>10</v>
      </c>
      <c r="F45" s="280">
        <v>8</v>
      </c>
      <c r="G45" s="280">
        <v>0</v>
      </c>
      <c r="H45" s="280">
        <v>0</v>
      </c>
      <c r="I45" s="280">
        <v>0</v>
      </c>
      <c r="J45" s="280"/>
    </row>
    <row r="46" spans="1:10" x14ac:dyDescent="0.2">
      <c r="A46" s="11">
        <v>52</v>
      </c>
      <c r="B46" s="11" t="s">
        <v>250</v>
      </c>
      <c r="C46" s="280">
        <v>92</v>
      </c>
      <c r="D46" s="280">
        <v>90</v>
      </c>
      <c r="E46" s="280">
        <v>92</v>
      </c>
      <c r="F46" s="280">
        <v>91</v>
      </c>
      <c r="G46" s="280">
        <v>0</v>
      </c>
      <c r="H46" s="280">
        <v>-1</v>
      </c>
      <c r="I46" s="280">
        <v>1</v>
      </c>
      <c r="J46" s="280"/>
    </row>
    <row r="47" spans="1:10" x14ac:dyDescent="0.2">
      <c r="A47" s="11">
        <v>56</v>
      </c>
      <c r="B47" s="11" t="s">
        <v>271</v>
      </c>
      <c r="C47" s="280">
        <v>1</v>
      </c>
      <c r="D47" s="280">
        <v>1</v>
      </c>
      <c r="E47" s="280">
        <v>1</v>
      </c>
      <c r="F47" s="280">
        <v>1</v>
      </c>
      <c r="G47" s="280">
        <v>0</v>
      </c>
      <c r="H47" s="280">
        <v>0</v>
      </c>
      <c r="I47" s="280">
        <v>0</v>
      </c>
      <c r="J47" s="280"/>
    </row>
    <row r="48" spans="1:10" x14ac:dyDescent="0.2">
      <c r="A48" s="11">
        <v>62</v>
      </c>
      <c r="B48" s="11" t="s">
        <v>275</v>
      </c>
      <c r="C48" s="280">
        <v>29</v>
      </c>
      <c r="D48" s="280">
        <v>27</v>
      </c>
      <c r="E48" s="280">
        <v>29</v>
      </c>
      <c r="F48" s="280">
        <v>27</v>
      </c>
      <c r="G48" s="280">
        <v>0</v>
      </c>
      <c r="H48" s="280">
        <v>0</v>
      </c>
      <c r="I48" s="280">
        <v>0</v>
      </c>
      <c r="J48" s="280"/>
    </row>
    <row r="49" spans="1:10" x14ac:dyDescent="0.2">
      <c r="A49" s="11">
        <v>75</v>
      </c>
      <c r="B49" s="11" t="s">
        <v>280</v>
      </c>
      <c r="C49" s="280">
        <v>31</v>
      </c>
      <c r="D49" s="280">
        <v>30</v>
      </c>
      <c r="E49" s="280">
        <v>31</v>
      </c>
      <c r="F49" s="280">
        <v>30</v>
      </c>
      <c r="G49" s="280">
        <v>0</v>
      </c>
      <c r="H49" s="280">
        <v>0</v>
      </c>
      <c r="I49" s="280">
        <v>0</v>
      </c>
      <c r="J49" s="280"/>
    </row>
    <row r="50" spans="1:10" x14ac:dyDescent="0.2">
      <c r="A50" s="11">
        <v>81</v>
      </c>
      <c r="B50" s="11" t="s">
        <v>281</v>
      </c>
      <c r="C50" s="280">
        <v>1</v>
      </c>
      <c r="D50" s="280">
        <v>1</v>
      </c>
      <c r="E50" s="280">
        <v>1</v>
      </c>
      <c r="F50" s="280">
        <v>1</v>
      </c>
      <c r="G50" s="280">
        <v>0</v>
      </c>
      <c r="H50" s="280">
        <v>0</v>
      </c>
      <c r="I50" s="280">
        <v>0</v>
      </c>
      <c r="J50" s="280"/>
    </row>
    <row r="51" spans="1:10" x14ac:dyDescent="0.2">
      <c r="A51" s="11">
        <v>89</v>
      </c>
      <c r="B51" s="11" t="s">
        <v>282</v>
      </c>
      <c r="C51" s="280">
        <v>47</v>
      </c>
      <c r="D51" s="280">
        <v>38</v>
      </c>
      <c r="E51" s="280">
        <v>47</v>
      </c>
      <c r="F51" s="280">
        <v>38</v>
      </c>
      <c r="G51" s="280">
        <v>0</v>
      </c>
      <c r="H51" s="280">
        <v>0</v>
      </c>
      <c r="I51" s="280">
        <v>0</v>
      </c>
      <c r="J51" s="280"/>
    </row>
    <row r="52" spans="1:10" x14ac:dyDescent="0.2">
      <c r="A52" s="11">
        <v>122</v>
      </c>
      <c r="B52" s="11" t="s">
        <v>248</v>
      </c>
      <c r="C52" s="280">
        <v>43</v>
      </c>
      <c r="D52" s="280">
        <v>42</v>
      </c>
      <c r="E52" s="280">
        <v>42</v>
      </c>
      <c r="F52" s="280">
        <v>41</v>
      </c>
      <c r="G52" s="280">
        <v>1</v>
      </c>
      <c r="H52" s="280">
        <v>1</v>
      </c>
      <c r="I52" s="280">
        <v>0</v>
      </c>
      <c r="J52" s="280"/>
    </row>
    <row r="53" spans="1:10" x14ac:dyDescent="0.2">
      <c r="A53" s="11">
        <v>29</v>
      </c>
      <c r="B53" s="11" t="s">
        <v>270</v>
      </c>
      <c r="C53" s="280">
        <v>198</v>
      </c>
      <c r="D53" s="280">
        <v>159</v>
      </c>
      <c r="E53" s="280">
        <v>197</v>
      </c>
      <c r="F53" s="280">
        <v>159</v>
      </c>
      <c r="G53" s="280">
        <v>1</v>
      </c>
      <c r="H53" s="280">
        <v>0</v>
      </c>
      <c r="I53" s="280">
        <v>1</v>
      </c>
      <c r="J53" s="280"/>
    </row>
    <row r="54" spans="1:10" x14ac:dyDescent="0.2">
      <c r="A54" s="11">
        <v>25</v>
      </c>
      <c r="B54" s="11" t="s">
        <v>286</v>
      </c>
      <c r="C54" s="280">
        <v>603</v>
      </c>
      <c r="D54" s="280">
        <v>521</v>
      </c>
      <c r="E54" s="280">
        <v>601</v>
      </c>
      <c r="F54" s="280">
        <v>520</v>
      </c>
      <c r="G54" s="280">
        <v>2</v>
      </c>
      <c r="H54" s="280">
        <v>1</v>
      </c>
      <c r="I54" s="280">
        <v>1</v>
      </c>
      <c r="J54" s="280"/>
    </row>
    <row r="55" spans="1:10" x14ac:dyDescent="0.2">
      <c r="A55" s="11">
        <v>40</v>
      </c>
      <c r="B55" s="11" t="s">
        <v>263</v>
      </c>
      <c r="C55" s="280">
        <v>206</v>
      </c>
      <c r="D55" s="280">
        <v>114</v>
      </c>
      <c r="E55" s="280">
        <v>204</v>
      </c>
      <c r="F55" s="280">
        <v>112</v>
      </c>
      <c r="G55" s="280">
        <v>2</v>
      </c>
      <c r="H55" s="280">
        <v>2</v>
      </c>
      <c r="I55" s="280">
        <v>0</v>
      </c>
      <c r="J55" s="280"/>
    </row>
    <row r="56" spans="1:10" x14ac:dyDescent="0.2">
      <c r="A56" s="11">
        <v>49</v>
      </c>
      <c r="B56" s="11" t="s">
        <v>293</v>
      </c>
      <c r="C56" s="280">
        <v>58</v>
      </c>
      <c r="D56" s="280">
        <v>56</v>
      </c>
      <c r="E56" s="280">
        <v>56</v>
      </c>
      <c r="F56" s="280">
        <v>54</v>
      </c>
      <c r="G56" s="280">
        <v>2</v>
      </c>
      <c r="H56" s="280">
        <v>2</v>
      </c>
      <c r="I56" s="280">
        <v>0</v>
      </c>
      <c r="J56" s="280"/>
    </row>
    <row r="57" spans="1:10" x14ac:dyDescent="0.2">
      <c r="A57" s="11">
        <v>53</v>
      </c>
      <c r="B57" s="11" t="s">
        <v>209</v>
      </c>
      <c r="C57" s="280">
        <v>34189</v>
      </c>
      <c r="D57" s="280">
        <v>24695</v>
      </c>
      <c r="E57" s="280">
        <v>34187</v>
      </c>
      <c r="F57" s="280">
        <v>24616</v>
      </c>
      <c r="G57" s="280">
        <v>2</v>
      </c>
      <c r="H57" s="280">
        <v>79</v>
      </c>
      <c r="I57" s="280">
        <v>-77</v>
      </c>
      <c r="J57" s="280"/>
    </row>
    <row r="58" spans="1:10" x14ac:dyDescent="0.2">
      <c r="A58" s="11">
        <v>57</v>
      </c>
      <c r="B58" s="11" t="s">
        <v>272</v>
      </c>
      <c r="C58" s="280">
        <v>95</v>
      </c>
      <c r="D58" s="280">
        <v>90</v>
      </c>
      <c r="E58" s="280">
        <v>93</v>
      </c>
      <c r="F58" s="280">
        <v>88</v>
      </c>
      <c r="G58" s="280">
        <v>2</v>
      </c>
      <c r="H58" s="280">
        <v>2</v>
      </c>
      <c r="I58" s="280">
        <v>0</v>
      </c>
      <c r="J58" s="280"/>
    </row>
    <row r="59" spans="1:10" x14ac:dyDescent="0.2">
      <c r="A59" s="11">
        <v>72</v>
      </c>
      <c r="B59" s="11" t="s">
        <v>289</v>
      </c>
      <c r="C59" s="280">
        <v>83</v>
      </c>
      <c r="D59" s="280">
        <v>79</v>
      </c>
      <c r="E59" s="280">
        <v>81</v>
      </c>
      <c r="F59" s="280">
        <v>78</v>
      </c>
      <c r="G59" s="280">
        <v>2</v>
      </c>
      <c r="H59" s="280">
        <v>1</v>
      </c>
      <c r="I59" s="280">
        <v>1</v>
      </c>
      <c r="J59" s="280"/>
    </row>
    <row r="60" spans="1:10" x14ac:dyDescent="0.2">
      <c r="A60" s="11">
        <v>38</v>
      </c>
      <c r="B60" s="11" t="s">
        <v>257</v>
      </c>
      <c r="C60" s="280">
        <v>158</v>
      </c>
      <c r="D60" s="280">
        <v>121</v>
      </c>
      <c r="E60" s="280">
        <v>155</v>
      </c>
      <c r="F60" s="280">
        <v>118</v>
      </c>
      <c r="G60" s="280">
        <v>3</v>
      </c>
      <c r="H60" s="280">
        <v>3</v>
      </c>
      <c r="I60" s="280">
        <v>0</v>
      </c>
      <c r="J60" s="280"/>
    </row>
    <row r="61" spans="1:10" x14ac:dyDescent="0.2">
      <c r="A61" s="11">
        <v>4</v>
      </c>
      <c r="B61" s="11" t="s">
        <v>254</v>
      </c>
      <c r="C61" s="280">
        <v>63</v>
      </c>
      <c r="D61" s="280">
        <v>53</v>
      </c>
      <c r="E61" s="280">
        <v>60</v>
      </c>
      <c r="F61" s="280">
        <v>49</v>
      </c>
      <c r="G61" s="280">
        <v>3</v>
      </c>
      <c r="H61" s="280">
        <v>4</v>
      </c>
      <c r="I61" s="280">
        <v>-1</v>
      </c>
      <c r="J61" s="280"/>
    </row>
    <row r="62" spans="1:10" x14ac:dyDescent="0.2">
      <c r="A62" s="11">
        <v>60</v>
      </c>
      <c r="B62" s="11" t="s">
        <v>273</v>
      </c>
      <c r="C62" s="280">
        <v>50</v>
      </c>
      <c r="D62" s="280">
        <v>49</v>
      </c>
      <c r="E62" s="280">
        <v>46</v>
      </c>
      <c r="F62" s="280">
        <v>45</v>
      </c>
      <c r="G62" s="280">
        <v>4</v>
      </c>
      <c r="H62" s="280">
        <v>4</v>
      </c>
      <c r="I62" s="280">
        <v>0</v>
      </c>
      <c r="J62" s="280"/>
    </row>
    <row r="63" spans="1:10" x14ac:dyDescent="0.2">
      <c r="A63" s="11">
        <v>74</v>
      </c>
      <c r="B63" s="11" t="s">
        <v>279</v>
      </c>
      <c r="C63" s="280">
        <v>809</v>
      </c>
      <c r="D63" s="280">
        <v>774</v>
      </c>
      <c r="E63" s="280">
        <v>805</v>
      </c>
      <c r="F63" s="280">
        <v>769</v>
      </c>
      <c r="G63" s="280">
        <v>4</v>
      </c>
      <c r="H63" s="280">
        <v>5</v>
      </c>
      <c r="I63" s="280">
        <v>-1</v>
      </c>
      <c r="J63" s="280"/>
    </row>
    <row r="64" spans="1:10" x14ac:dyDescent="0.2">
      <c r="A64" s="11">
        <v>90</v>
      </c>
      <c r="B64" s="11" t="s">
        <v>266</v>
      </c>
      <c r="C64" s="280">
        <v>112</v>
      </c>
      <c r="D64" s="280">
        <v>109</v>
      </c>
      <c r="E64" s="280">
        <v>108</v>
      </c>
      <c r="F64" s="280">
        <v>105</v>
      </c>
      <c r="G64" s="280">
        <v>4</v>
      </c>
      <c r="H64" s="280">
        <v>4</v>
      </c>
      <c r="I64" s="280">
        <v>0</v>
      </c>
      <c r="J64" s="280"/>
    </row>
    <row r="65" spans="1:10" x14ac:dyDescent="0.2">
      <c r="A65" s="11">
        <v>45</v>
      </c>
      <c r="B65" s="11" t="s">
        <v>258</v>
      </c>
      <c r="C65" s="280">
        <v>543</v>
      </c>
      <c r="D65" s="280">
        <v>531</v>
      </c>
      <c r="E65" s="280">
        <v>538</v>
      </c>
      <c r="F65" s="280">
        <v>526</v>
      </c>
      <c r="G65" s="280">
        <v>5</v>
      </c>
      <c r="H65" s="280">
        <v>5</v>
      </c>
      <c r="I65" s="280">
        <v>0</v>
      </c>
      <c r="J65" s="280"/>
    </row>
    <row r="66" spans="1:10" x14ac:dyDescent="0.2">
      <c r="A66" s="11">
        <v>116</v>
      </c>
      <c r="B66" s="11" t="s">
        <v>235</v>
      </c>
      <c r="C66" s="280">
        <v>664</v>
      </c>
      <c r="D66" s="280">
        <v>643</v>
      </c>
      <c r="E66" s="280">
        <v>658</v>
      </c>
      <c r="F66" s="280">
        <v>636</v>
      </c>
      <c r="G66" s="280">
        <v>6</v>
      </c>
      <c r="H66" s="280">
        <v>7</v>
      </c>
      <c r="I66" s="280">
        <v>-1</v>
      </c>
      <c r="J66" s="280"/>
    </row>
    <row r="67" spans="1:10" x14ac:dyDescent="0.2">
      <c r="A67" s="11">
        <v>18</v>
      </c>
      <c r="B67" s="11" t="s">
        <v>323</v>
      </c>
      <c r="C67" s="280">
        <v>5122</v>
      </c>
      <c r="D67" s="280">
        <v>4305</v>
      </c>
      <c r="E67" s="280">
        <v>5116</v>
      </c>
      <c r="F67" s="280">
        <v>4248</v>
      </c>
      <c r="G67" s="280">
        <v>6</v>
      </c>
      <c r="H67" s="280">
        <v>57</v>
      </c>
      <c r="I67" s="280">
        <v>-51</v>
      </c>
      <c r="J67" s="280"/>
    </row>
    <row r="68" spans="1:10" x14ac:dyDescent="0.2">
      <c r="A68" s="11">
        <v>76</v>
      </c>
      <c r="B68" s="11" t="s">
        <v>265</v>
      </c>
      <c r="C68" s="280">
        <v>347</v>
      </c>
      <c r="D68" s="280">
        <v>290</v>
      </c>
      <c r="E68" s="280">
        <v>341</v>
      </c>
      <c r="F68" s="280">
        <v>287</v>
      </c>
      <c r="G68" s="280">
        <v>6</v>
      </c>
      <c r="H68" s="280">
        <v>3</v>
      </c>
      <c r="I68" s="280">
        <v>3</v>
      </c>
      <c r="J68" s="280"/>
    </row>
    <row r="69" spans="1:10" x14ac:dyDescent="0.2">
      <c r="A69" s="11">
        <v>125</v>
      </c>
      <c r="B69" s="11" t="s">
        <v>251</v>
      </c>
      <c r="C69" s="280">
        <v>670</v>
      </c>
      <c r="D69" s="280">
        <v>605</v>
      </c>
      <c r="E69" s="280">
        <v>663</v>
      </c>
      <c r="F69" s="280">
        <v>597</v>
      </c>
      <c r="G69" s="280">
        <v>7</v>
      </c>
      <c r="H69" s="280">
        <v>8</v>
      </c>
      <c r="I69" s="280">
        <v>-1</v>
      </c>
      <c r="J69" s="280"/>
    </row>
    <row r="70" spans="1:10" x14ac:dyDescent="0.2">
      <c r="A70" s="11">
        <v>91</v>
      </c>
      <c r="B70" s="11" t="s">
        <v>236</v>
      </c>
      <c r="C70" s="280">
        <v>1730</v>
      </c>
      <c r="D70" s="280">
        <v>1595</v>
      </c>
      <c r="E70" s="280">
        <v>1723</v>
      </c>
      <c r="F70" s="280">
        <v>1589</v>
      </c>
      <c r="G70" s="280">
        <v>7</v>
      </c>
      <c r="H70" s="280">
        <v>6</v>
      </c>
      <c r="I70" s="280">
        <v>1</v>
      </c>
      <c r="J70" s="280"/>
    </row>
    <row r="71" spans="1:10" x14ac:dyDescent="0.2">
      <c r="A71" s="11">
        <v>10</v>
      </c>
      <c r="B71" s="11" t="s">
        <v>260</v>
      </c>
      <c r="C71" s="280">
        <v>64</v>
      </c>
      <c r="D71" s="280">
        <v>54</v>
      </c>
      <c r="E71" s="280">
        <v>55</v>
      </c>
      <c r="F71" s="280">
        <v>51</v>
      </c>
      <c r="G71" s="280">
        <v>9</v>
      </c>
      <c r="H71" s="280">
        <v>3</v>
      </c>
      <c r="I71" s="280">
        <v>6</v>
      </c>
      <c r="J71" s="280"/>
    </row>
    <row r="72" spans="1:10" x14ac:dyDescent="0.2">
      <c r="A72" s="11">
        <v>12</v>
      </c>
      <c r="B72" s="11" t="s">
        <v>269</v>
      </c>
      <c r="C72" s="280">
        <v>88</v>
      </c>
      <c r="D72" s="280">
        <v>78</v>
      </c>
      <c r="E72" s="280">
        <v>78</v>
      </c>
      <c r="F72" s="280">
        <v>73</v>
      </c>
      <c r="G72" s="280">
        <v>10</v>
      </c>
      <c r="H72" s="280">
        <v>5</v>
      </c>
      <c r="I72" s="280">
        <v>5</v>
      </c>
      <c r="J72" s="280"/>
    </row>
    <row r="73" spans="1:10" x14ac:dyDescent="0.2">
      <c r="A73" s="11">
        <v>109</v>
      </c>
      <c r="B73" s="11" t="s">
        <v>242</v>
      </c>
      <c r="C73" s="280">
        <v>1184</v>
      </c>
      <c r="D73" s="280">
        <v>1179</v>
      </c>
      <c r="E73" s="280">
        <v>1173</v>
      </c>
      <c r="F73" s="280">
        <v>1168</v>
      </c>
      <c r="G73" s="280">
        <v>11</v>
      </c>
      <c r="H73" s="280">
        <v>11</v>
      </c>
      <c r="I73" s="280">
        <v>0</v>
      </c>
      <c r="J73" s="280"/>
    </row>
    <row r="74" spans="1:10" x14ac:dyDescent="0.2">
      <c r="A74" s="11">
        <v>87</v>
      </c>
      <c r="B74" s="11" t="s">
        <v>291</v>
      </c>
      <c r="C74" s="280">
        <v>723</v>
      </c>
      <c r="D74" s="280">
        <v>692</v>
      </c>
      <c r="E74" s="280">
        <v>712</v>
      </c>
      <c r="F74" s="280">
        <v>687</v>
      </c>
      <c r="G74" s="280">
        <v>11</v>
      </c>
      <c r="H74" s="280">
        <v>5</v>
      </c>
      <c r="I74" s="280">
        <v>6</v>
      </c>
      <c r="J74" s="280"/>
    </row>
    <row r="75" spans="1:10" x14ac:dyDescent="0.2">
      <c r="A75" s="11">
        <v>59</v>
      </c>
      <c r="B75" s="11" t="s">
        <v>298</v>
      </c>
      <c r="C75" s="280">
        <v>954</v>
      </c>
      <c r="D75" s="280">
        <v>811</v>
      </c>
      <c r="E75" s="280">
        <v>942</v>
      </c>
      <c r="F75" s="280">
        <v>800</v>
      </c>
      <c r="G75" s="280">
        <v>12</v>
      </c>
      <c r="H75" s="280">
        <v>11</v>
      </c>
      <c r="I75" s="280">
        <v>1</v>
      </c>
      <c r="J75" s="280"/>
    </row>
    <row r="76" spans="1:10" x14ac:dyDescent="0.2">
      <c r="A76" s="11">
        <v>118</v>
      </c>
      <c r="B76" s="11" t="s">
        <v>300</v>
      </c>
      <c r="C76" s="280">
        <v>646</v>
      </c>
      <c r="D76" s="280">
        <v>498</v>
      </c>
      <c r="E76" s="280">
        <v>633</v>
      </c>
      <c r="F76" s="280">
        <v>499</v>
      </c>
      <c r="G76" s="280">
        <v>13</v>
      </c>
      <c r="H76" s="280">
        <v>-1</v>
      </c>
      <c r="I76" s="280">
        <v>14</v>
      </c>
      <c r="J76" s="280"/>
    </row>
    <row r="77" spans="1:10" x14ac:dyDescent="0.2">
      <c r="A77" s="11">
        <v>27</v>
      </c>
      <c r="B77" s="11" t="s">
        <v>305</v>
      </c>
      <c r="C77" s="280">
        <v>71</v>
      </c>
      <c r="D77" s="280">
        <v>42</v>
      </c>
      <c r="E77" s="280">
        <v>58</v>
      </c>
      <c r="F77" s="280">
        <v>35</v>
      </c>
      <c r="G77" s="280">
        <v>13</v>
      </c>
      <c r="H77" s="280">
        <v>7</v>
      </c>
      <c r="I77" s="280">
        <v>6</v>
      </c>
      <c r="J77" s="280"/>
    </row>
    <row r="78" spans="1:10" x14ac:dyDescent="0.2">
      <c r="A78" s="11">
        <v>64</v>
      </c>
      <c r="B78" s="11" t="s">
        <v>303</v>
      </c>
      <c r="C78" s="280">
        <v>540</v>
      </c>
      <c r="D78" s="280">
        <v>463</v>
      </c>
      <c r="E78" s="280">
        <v>525</v>
      </c>
      <c r="F78" s="280">
        <v>446</v>
      </c>
      <c r="G78" s="280">
        <v>15</v>
      </c>
      <c r="H78" s="280">
        <v>17</v>
      </c>
      <c r="I78" s="280">
        <v>-2</v>
      </c>
      <c r="J78" s="280"/>
    </row>
    <row r="79" spans="1:10" x14ac:dyDescent="0.2">
      <c r="A79" s="11">
        <v>95</v>
      </c>
      <c r="B79" s="11" t="s">
        <v>219</v>
      </c>
      <c r="C79" s="280">
        <v>544</v>
      </c>
      <c r="D79" s="280">
        <v>239</v>
      </c>
      <c r="E79" s="280">
        <v>529</v>
      </c>
      <c r="F79" s="280">
        <v>246</v>
      </c>
      <c r="G79" s="280">
        <v>15</v>
      </c>
      <c r="H79" s="280">
        <v>-7</v>
      </c>
      <c r="I79" s="280">
        <v>22</v>
      </c>
      <c r="J79" s="280"/>
    </row>
    <row r="80" spans="1:10" x14ac:dyDescent="0.2">
      <c r="A80" s="11">
        <v>84</v>
      </c>
      <c r="B80" s="11" t="s">
        <v>297</v>
      </c>
      <c r="C80" s="280">
        <v>419</v>
      </c>
      <c r="D80" s="280">
        <v>354</v>
      </c>
      <c r="E80" s="280">
        <v>403</v>
      </c>
      <c r="F80" s="280">
        <v>340</v>
      </c>
      <c r="G80" s="280">
        <v>16</v>
      </c>
      <c r="H80" s="280">
        <v>14</v>
      </c>
      <c r="I80" s="280">
        <v>2</v>
      </c>
      <c r="J80" s="280"/>
    </row>
    <row r="81" spans="1:10" x14ac:dyDescent="0.2">
      <c r="A81" s="11">
        <v>110</v>
      </c>
      <c r="B81" s="11" t="s">
        <v>284</v>
      </c>
      <c r="C81" s="280">
        <v>555</v>
      </c>
      <c r="D81" s="280">
        <v>470</v>
      </c>
      <c r="E81" s="280">
        <v>538</v>
      </c>
      <c r="F81" s="280">
        <v>463</v>
      </c>
      <c r="G81" s="280">
        <v>17</v>
      </c>
      <c r="H81" s="280">
        <v>7</v>
      </c>
      <c r="I81" s="280">
        <v>10</v>
      </c>
      <c r="J81" s="280"/>
    </row>
    <row r="82" spans="1:10" x14ac:dyDescent="0.2">
      <c r="A82" s="11">
        <v>78</v>
      </c>
      <c r="B82" s="11" t="s">
        <v>239</v>
      </c>
      <c r="C82" s="280">
        <v>3753</v>
      </c>
      <c r="D82" s="280">
        <v>3727</v>
      </c>
      <c r="E82" s="280">
        <v>3735</v>
      </c>
      <c r="F82" s="280">
        <v>3710</v>
      </c>
      <c r="G82" s="280">
        <v>18</v>
      </c>
      <c r="H82" s="280">
        <v>17</v>
      </c>
      <c r="I82" s="280">
        <v>1</v>
      </c>
      <c r="J82" s="280"/>
    </row>
    <row r="83" spans="1:10" x14ac:dyDescent="0.2">
      <c r="A83" s="11">
        <v>14</v>
      </c>
      <c r="B83" s="11" t="s">
        <v>311</v>
      </c>
      <c r="C83" s="280">
        <v>622</v>
      </c>
      <c r="D83" s="280">
        <v>359</v>
      </c>
      <c r="E83" s="280">
        <v>603</v>
      </c>
      <c r="F83" s="280">
        <v>363</v>
      </c>
      <c r="G83" s="280">
        <v>19</v>
      </c>
      <c r="H83" s="280">
        <v>-4</v>
      </c>
      <c r="I83" s="280">
        <v>23</v>
      </c>
      <c r="J83" s="280"/>
    </row>
    <row r="84" spans="1:10" x14ac:dyDescent="0.2">
      <c r="A84" s="11">
        <v>48</v>
      </c>
      <c r="B84" s="11" t="s">
        <v>310</v>
      </c>
      <c r="C84" s="280">
        <v>1752</v>
      </c>
      <c r="D84" s="280">
        <v>1745</v>
      </c>
      <c r="E84" s="280">
        <v>1733</v>
      </c>
      <c r="F84" s="280">
        <v>1727</v>
      </c>
      <c r="G84" s="280">
        <v>19</v>
      </c>
      <c r="H84" s="280">
        <v>18</v>
      </c>
      <c r="I84" s="280">
        <v>1</v>
      </c>
      <c r="J84" s="280"/>
    </row>
    <row r="85" spans="1:10" x14ac:dyDescent="0.2">
      <c r="A85" s="11">
        <v>80</v>
      </c>
      <c r="B85" s="11" t="s">
        <v>241</v>
      </c>
      <c r="C85" s="280">
        <v>104</v>
      </c>
      <c r="D85" s="280">
        <v>66</v>
      </c>
      <c r="E85" s="280">
        <v>84</v>
      </c>
      <c r="F85" s="280">
        <v>66</v>
      </c>
      <c r="G85" s="280">
        <v>20</v>
      </c>
      <c r="H85" s="280">
        <v>0</v>
      </c>
      <c r="I85" s="280">
        <v>20</v>
      </c>
      <c r="J85" s="280"/>
    </row>
    <row r="86" spans="1:10" x14ac:dyDescent="0.2">
      <c r="A86" s="11">
        <v>37</v>
      </c>
      <c r="B86" s="11" t="s">
        <v>256</v>
      </c>
      <c r="C86" s="280">
        <v>2511</v>
      </c>
      <c r="D86" s="280">
        <v>2055</v>
      </c>
      <c r="E86" s="280">
        <v>2490</v>
      </c>
      <c r="F86" s="280">
        <v>2040</v>
      </c>
      <c r="G86" s="280">
        <v>21</v>
      </c>
      <c r="H86" s="280">
        <v>15</v>
      </c>
      <c r="I86" s="280">
        <v>6</v>
      </c>
      <c r="J86" s="280"/>
    </row>
    <row r="87" spans="1:10" x14ac:dyDescent="0.2">
      <c r="A87" s="11">
        <v>58</v>
      </c>
      <c r="B87" s="11" t="s">
        <v>290</v>
      </c>
      <c r="C87" s="280">
        <v>568</v>
      </c>
      <c r="D87" s="280">
        <v>529</v>
      </c>
      <c r="E87" s="280">
        <v>547</v>
      </c>
      <c r="F87" s="280">
        <v>506</v>
      </c>
      <c r="G87" s="280">
        <v>21</v>
      </c>
      <c r="H87" s="280">
        <v>23</v>
      </c>
      <c r="I87" s="280">
        <v>-2</v>
      </c>
      <c r="J87" s="280"/>
    </row>
    <row r="88" spans="1:10" x14ac:dyDescent="0.2">
      <c r="A88" s="11">
        <v>114</v>
      </c>
      <c r="B88" s="11" t="s">
        <v>308</v>
      </c>
      <c r="C88" s="280">
        <v>1065</v>
      </c>
      <c r="D88" s="280">
        <v>900</v>
      </c>
      <c r="E88" s="280">
        <v>1043</v>
      </c>
      <c r="F88" s="280">
        <v>885</v>
      </c>
      <c r="G88" s="280">
        <v>22</v>
      </c>
      <c r="H88" s="280">
        <v>15</v>
      </c>
      <c r="I88" s="280">
        <v>7</v>
      </c>
      <c r="J88" s="280"/>
    </row>
    <row r="89" spans="1:10" x14ac:dyDescent="0.2">
      <c r="A89" s="11">
        <v>92</v>
      </c>
      <c r="B89" s="11" t="s">
        <v>221</v>
      </c>
      <c r="C89" s="280">
        <v>566</v>
      </c>
      <c r="D89" s="280">
        <v>256</v>
      </c>
      <c r="E89" s="280">
        <v>544</v>
      </c>
      <c r="F89" s="280">
        <v>271</v>
      </c>
      <c r="G89" s="280">
        <v>22</v>
      </c>
      <c r="H89" s="280">
        <v>-15</v>
      </c>
      <c r="I89" s="280">
        <v>37</v>
      </c>
      <c r="J89" s="280"/>
    </row>
    <row r="90" spans="1:10" x14ac:dyDescent="0.2">
      <c r="A90" s="11">
        <v>46</v>
      </c>
      <c r="B90" s="11" t="s">
        <v>225</v>
      </c>
      <c r="C90" s="280">
        <v>2575</v>
      </c>
      <c r="D90" s="280">
        <v>2507</v>
      </c>
      <c r="E90" s="280">
        <v>2552</v>
      </c>
      <c r="F90" s="280">
        <v>2486</v>
      </c>
      <c r="G90" s="280">
        <v>23</v>
      </c>
      <c r="H90" s="280">
        <v>21</v>
      </c>
      <c r="I90" s="280">
        <v>2</v>
      </c>
      <c r="J90" s="280"/>
    </row>
    <row r="91" spans="1:10" x14ac:dyDescent="0.2">
      <c r="A91" s="11">
        <v>106</v>
      </c>
      <c r="B91" s="11" t="s">
        <v>229</v>
      </c>
      <c r="C91" s="280">
        <v>3073</v>
      </c>
      <c r="D91" s="280">
        <v>1120</v>
      </c>
      <c r="E91" s="280">
        <v>3048</v>
      </c>
      <c r="F91" s="280">
        <v>1069</v>
      </c>
      <c r="G91" s="280">
        <v>25</v>
      </c>
      <c r="H91" s="280">
        <v>51</v>
      </c>
      <c r="I91" s="280">
        <v>-26</v>
      </c>
      <c r="J91" s="280"/>
    </row>
    <row r="92" spans="1:10" x14ac:dyDescent="0.2">
      <c r="A92" s="11">
        <v>105</v>
      </c>
      <c r="B92" s="11" t="s">
        <v>306</v>
      </c>
      <c r="C92" s="280">
        <v>1924</v>
      </c>
      <c r="D92" s="280">
        <v>1718</v>
      </c>
      <c r="E92" s="280">
        <v>1898</v>
      </c>
      <c r="F92" s="280">
        <v>1699</v>
      </c>
      <c r="G92" s="280">
        <v>26</v>
      </c>
      <c r="H92" s="280">
        <v>19</v>
      </c>
      <c r="I92" s="280">
        <v>7</v>
      </c>
      <c r="J92" s="280"/>
    </row>
    <row r="93" spans="1:10" x14ac:dyDescent="0.2">
      <c r="A93" s="11">
        <v>42</v>
      </c>
      <c r="B93" s="11" t="s">
        <v>233</v>
      </c>
      <c r="C93" s="280">
        <v>637</v>
      </c>
      <c r="D93" s="280">
        <v>606</v>
      </c>
      <c r="E93" s="280">
        <v>611</v>
      </c>
      <c r="F93" s="280">
        <v>577</v>
      </c>
      <c r="G93" s="280">
        <v>26</v>
      </c>
      <c r="H93" s="280">
        <v>29</v>
      </c>
      <c r="I93" s="280">
        <v>-3</v>
      </c>
      <c r="J93" s="280"/>
    </row>
    <row r="94" spans="1:10" x14ac:dyDescent="0.2">
      <c r="A94" s="11">
        <v>65</v>
      </c>
      <c r="B94" s="11" t="s">
        <v>255</v>
      </c>
      <c r="C94" s="280">
        <v>450</v>
      </c>
      <c r="D94" s="280">
        <v>423</v>
      </c>
      <c r="E94" s="280">
        <v>423</v>
      </c>
      <c r="F94" s="280">
        <v>395</v>
      </c>
      <c r="G94" s="280">
        <v>27</v>
      </c>
      <c r="H94" s="280">
        <v>28</v>
      </c>
      <c r="I94" s="280">
        <v>-1</v>
      </c>
      <c r="J94" s="280"/>
    </row>
    <row r="95" spans="1:10" x14ac:dyDescent="0.2">
      <c r="A95" s="11">
        <v>119</v>
      </c>
      <c r="B95" s="11" t="s">
        <v>322</v>
      </c>
      <c r="C95" s="280">
        <v>2872</v>
      </c>
      <c r="D95" s="280">
        <v>1000</v>
      </c>
      <c r="E95" s="280">
        <v>2836</v>
      </c>
      <c r="F95" s="280">
        <v>1001</v>
      </c>
      <c r="G95" s="280">
        <v>36</v>
      </c>
      <c r="H95" s="280">
        <v>-1</v>
      </c>
      <c r="I95" s="280">
        <v>37</v>
      </c>
      <c r="J95" s="280"/>
    </row>
    <row r="96" spans="1:10" x14ac:dyDescent="0.2">
      <c r="A96" s="11">
        <v>77</v>
      </c>
      <c r="B96" s="11" t="s">
        <v>238</v>
      </c>
      <c r="C96" s="280">
        <v>1043</v>
      </c>
      <c r="D96" s="280">
        <v>893</v>
      </c>
      <c r="E96" s="280">
        <v>1006</v>
      </c>
      <c r="F96" s="280">
        <v>855</v>
      </c>
      <c r="G96" s="280">
        <v>37</v>
      </c>
      <c r="H96" s="280">
        <v>38</v>
      </c>
      <c r="I96" s="280">
        <v>-1</v>
      </c>
      <c r="J96" s="280"/>
    </row>
    <row r="97" spans="1:10" x14ac:dyDescent="0.2">
      <c r="A97" s="11">
        <v>111</v>
      </c>
      <c r="B97" s="11" t="s">
        <v>315</v>
      </c>
      <c r="C97" s="280">
        <v>2028</v>
      </c>
      <c r="D97" s="280">
        <v>1996</v>
      </c>
      <c r="E97" s="280">
        <v>1988</v>
      </c>
      <c r="F97" s="280">
        <v>1962</v>
      </c>
      <c r="G97" s="280">
        <v>40</v>
      </c>
      <c r="H97" s="280">
        <v>34</v>
      </c>
      <c r="I97" s="280">
        <v>6</v>
      </c>
      <c r="J97" s="280"/>
    </row>
    <row r="98" spans="1:10" x14ac:dyDescent="0.2">
      <c r="A98" s="11">
        <v>112</v>
      </c>
      <c r="B98" s="11" t="s">
        <v>307</v>
      </c>
      <c r="C98" s="280">
        <v>450</v>
      </c>
      <c r="D98" s="280">
        <v>437</v>
      </c>
      <c r="E98" s="280">
        <v>408</v>
      </c>
      <c r="F98" s="280">
        <v>391</v>
      </c>
      <c r="G98" s="280">
        <v>42</v>
      </c>
      <c r="H98" s="280">
        <v>46</v>
      </c>
      <c r="I98" s="280">
        <v>-4</v>
      </c>
      <c r="J98" s="280"/>
    </row>
    <row r="99" spans="1:10" x14ac:dyDescent="0.2">
      <c r="A99" s="11">
        <v>55</v>
      </c>
      <c r="B99" s="11" t="s">
        <v>302</v>
      </c>
      <c r="C99" s="280">
        <v>1120</v>
      </c>
      <c r="D99" s="280">
        <v>1019</v>
      </c>
      <c r="E99" s="280">
        <v>1078</v>
      </c>
      <c r="F99" s="280">
        <v>981</v>
      </c>
      <c r="G99" s="280">
        <v>42</v>
      </c>
      <c r="H99" s="280">
        <v>38</v>
      </c>
      <c r="I99" s="280">
        <v>4</v>
      </c>
      <c r="J99" s="280"/>
    </row>
    <row r="100" spans="1:10" x14ac:dyDescent="0.2">
      <c r="A100" s="11">
        <v>22</v>
      </c>
      <c r="B100" s="11" t="s">
        <v>228</v>
      </c>
      <c r="C100" s="280">
        <v>2127</v>
      </c>
      <c r="D100" s="280">
        <v>1804</v>
      </c>
      <c r="E100" s="280">
        <v>2082</v>
      </c>
      <c r="F100" s="280">
        <v>1755</v>
      </c>
      <c r="G100" s="280">
        <v>45</v>
      </c>
      <c r="H100" s="280">
        <v>49</v>
      </c>
      <c r="I100" s="280">
        <v>-4</v>
      </c>
      <c r="J100" s="280"/>
    </row>
    <row r="101" spans="1:10" x14ac:dyDescent="0.2">
      <c r="A101" s="11">
        <v>99</v>
      </c>
      <c r="B101" s="11" t="s">
        <v>314</v>
      </c>
      <c r="C101" s="280">
        <v>956</v>
      </c>
      <c r="D101" s="280">
        <v>462</v>
      </c>
      <c r="E101" s="280">
        <v>911</v>
      </c>
      <c r="F101" s="280">
        <v>430</v>
      </c>
      <c r="G101" s="280">
        <v>45</v>
      </c>
      <c r="H101" s="280">
        <v>32</v>
      </c>
      <c r="I101" s="280">
        <v>13</v>
      </c>
      <c r="J101" s="280"/>
    </row>
    <row r="102" spans="1:10" x14ac:dyDescent="0.2">
      <c r="A102" s="11">
        <v>47</v>
      </c>
      <c r="B102" s="11" t="s">
        <v>237</v>
      </c>
      <c r="C102" s="280">
        <v>1341</v>
      </c>
      <c r="D102" s="280">
        <v>1260</v>
      </c>
      <c r="E102" s="280">
        <v>1294</v>
      </c>
      <c r="F102" s="280">
        <v>1241</v>
      </c>
      <c r="G102" s="280">
        <v>47</v>
      </c>
      <c r="H102" s="280">
        <v>19</v>
      </c>
      <c r="I102" s="280">
        <v>28</v>
      </c>
      <c r="J102" s="280"/>
    </row>
    <row r="103" spans="1:10" x14ac:dyDescent="0.2">
      <c r="A103" s="11">
        <v>96</v>
      </c>
      <c r="B103" s="11" t="s">
        <v>252</v>
      </c>
      <c r="C103" s="280">
        <v>543</v>
      </c>
      <c r="D103" s="280">
        <v>461</v>
      </c>
      <c r="E103" s="280">
        <v>496</v>
      </c>
      <c r="F103" s="280">
        <v>429</v>
      </c>
      <c r="G103" s="280">
        <v>47</v>
      </c>
      <c r="H103" s="280">
        <v>32</v>
      </c>
      <c r="I103" s="280">
        <v>15</v>
      </c>
      <c r="J103" s="280"/>
    </row>
    <row r="104" spans="1:10" x14ac:dyDescent="0.2">
      <c r="A104" s="11">
        <v>5</v>
      </c>
      <c r="B104" s="11" t="s">
        <v>234</v>
      </c>
      <c r="C104" s="280">
        <v>1724</v>
      </c>
      <c r="D104" s="280">
        <v>1616</v>
      </c>
      <c r="E104" s="280">
        <v>1673</v>
      </c>
      <c r="F104" s="280">
        <v>1552</v>
      </c>
      <c r="G104" s="280">
        <v>51</v>
      </c>
      <c r="H104" s="280">
        <v>64</v>
      </c>
      <c r="I104" s="280">
        <v>-13</v>
      </c>
      <c r="J104" s="280"/>
    </row>
    <row r="105" spans="1:10" x14ac:dyDescent="0.2">
      <c r="A105" s="11">
        <v>73</v>
      </c>
      <c r="B105" s="11" t="s">
        <v>240</v>
      </c>
      <c r="C105" s="280">
        <v>14114</v>
      </c>
      <c r="D105" s="280">
        <v>13839</v>
      </c>
      <c r="E105" s="280">
        <v>14063</v>
      </c>
      <c r="F105" s="280">
        <v>13787</v>
      </c>
      <c r="G105" s="280">
        <v>51</v>
      </c>
      <c r="H105" s="280">
        <v>52</v>
      </c>
      <c r="I105" s="280">
        <v>-1</v>
      </c>
      <c r="J105" s="280"/>
    </row>
    <row r="106" spans="1:10" x14ac:dyDescent="0.2">
      <c r="A106" s="11">
        <v>20</v>
      </c>
      <c r="B106" s="11" t="s">
        <v>231</v>
      </c>
      <c r="C106" s="280">
        <v>284</v>
      </c>
      <c r="D106" s="280">
        <v>229</v>
      </c>
      <c r="E106" s="280">
        <v>226</v>
      </c>
      <c r="F106" s="280">
        <v>178</v>
      </c>
      <c r="G106" s="280">
        <v>58</v>
      </c>
      <c r="H106" s="280">
        <v>51</v>
      </c>
      <c r="I106" s="280">
        <v>7</v>
      </c>
      <c r="J106" s="280"/>
    </row>
    <row r="107" spans="1:10" x14ac:dyDescent="0.2">
      <c r="A107" s="11">
        <v>16</v>
      </c>
      <c r="B107" s="11" t="s">
        <v>319</v>
      </c>
      <c r="C107" s="280">
        <v>3054</v>
      </c>
      <c r="D107" s="280">
        <v>2896</v>
      </c>
      <c r="E107" s="280">
        <v>2981</v>
      </c>
      <c r="F107" s="280">
        <v>2847</v>
      </c>
      <c r="G107" s="280">
        <v>73</v>
      </c>
      <c r="H107" s="280">
        <v>49</v>
      </c>
      <c r="I107" s="280">
        <v>24</v>
      </c>
      <c r="J107" s="280"/>
    </row>
    <row r="108" spans="1:10" x14ac:dyDescent="0.2">
      <c r="A108" s="11">
        <v>79</v>
      </c>
      <c r="B108" s="11" t="s">
        <v>296</v>
      </c>
      <c r="C108" s="280">
        <v>1632</v>
      </c>
      <c r="D108" s="280">
        <v>949</v>
      </c>
      <c r="E108" s="280">
        <v>1554</v>
      </c>
      <c r="F108" s="280">
        <v>930</v>
      </c>
      <c r="G108" s="280">
        <v>78</v>
      </c>
      <c r="H108" s="280">
        <v>19</v>
      </c>
      <c r="I108" s="280">
        <v>59</v>
      </c>
      <c r="J108" s="280"/>
    </row>
    <row r="109" spans="1:10" x14ac:dyDescent="0.2">
      <c r="A109" s="11">
        <v>36</v>
      </c>
      <c r="B109" s="11" t="s">
        <v>253</v>
      </c>
      <c r="C109" s="280">
        <v>726</v>
      </c>
      <c r="D109" s="280">
        <v>665</v>
      </c>
      <c r="E109" s="280">
        <v>639</v>
      </c>
      <c r="F109" s="280">
        <v>590</v>
      </c>
      <c r="G109" s="280">
        <v>87</v>
      </c>
      <c r="H109" s="280">
        <v>75</v>
      </c>
      <c r="I109" s="280">
        <v>12</v>
      </c>
      <c r="J109" s="280"/>
    </row>
    <row r="110" spans="1:10" x14ac:dyDescent="0.2">
      <c r="A110" s="11">
        <v>43</v>
      </c>
      <c r="B110" s="11" t="s">
        <v>217</v>
      </c>
      <c r="C110" s="280">
        <v>2600</v>
      </c>
      <c r="D110" s="280">
        <v>1397</v>
      </c>
      <c r="E110" s="280">
        <v>2476</v>
      </c>
      <c r="F110" s="280">
        <v>1323</v>
      </c>
      <c r="G110" s="280">
        <v>124</v>
      </c>
      <c r="H110" s="280">
        <v>74</v>
      </c>
      <c r="I110" s="280">
        <v>50</v>
      </c>
      <c r="J110" s="280"/>
    </row>
    <row r="111" spans="1:10" x14ac:dyDescent="0.2">
      <c r="A111" s="11">
        <v>21</v>
      </c>
      <c r="B111" s="11" t="s">
        <v>245</v>
      </c>
      <c r="C111" s="280">
        <v>3074</v>
      </c>
      <c r="D111" s="280">
        <v>2572</v>
      </c>
      <c r="E111" s="280">
        <v>2934</v>
      </c>
      <c r="F111" s="280">
        <v>2542</v>
      </c>
      <c r="G111" s="280">
        <v>140</v>
      </c>
      <c r="H111" s="280">
        <v>30</v>
      </c>
      <c r="I111" s="280">
        <v>110</v>
      </c>
      <c r="J111" s="280"/>
    </row>
    <row r="112" spans="1:10" x14ac:dyDescent="0.2">
      <c r="A112" s="11">
        <v>13</v>
      </c>
      <c r="B112" s="11" t="s">
        <v>244</v>
      </c>
      <c r="C112" s="280">
        <v>9558</v>
      </c>
      <c r="D112" s="280">
        <v>8045</v>
      </c>
      <c r="E112" s="280">
        <v>9403</v>
      </c>
      <c r="F112" s="280">
        <v>7941</v>
      </c>
      <c r="G112" s="280">
        <v>155</v>
      </c>
      <c r="H112" s="280">
        <v>104</v>
      </c>
      <c r="I112" s="280">
        <v>51</v>
      </c>
      <c r="J112" s="280"/>
    </row>
    <row r="113" spans="1:10" x14ac:dyDescent="0.2">
      <c r="A113" s="11">
        <v>120</v>
      </c>
      <c r="B113" s="11" t="s">
        <v>200</v>
      </c>
      <c r="C113" s="280">
        <v>397832</v>
      </c>
      <c r="D113" s="280">
        <v>339468</v>
      </c>
      <c r="E113" s="280">
        <v>397676</v>
      </c>
      <c r="F113" s="280">
        <v>339771</v>
      </c>
      <c r="G113" s="280">
        <v>156</v>
      </c>
      <c r="H113" s="280">
        <v>-303</v>
      </c>
      <c r="I113" s="280">
        <v>459</v>
      </c>
      <c r="J113" s="280"/>
    </row>
    <row r="114" spans="1:10" x14ac:dyDescent="0.2">
      <c r="A114" s="11">
        <v>108</v>
      </c>
      <c r="B114" s="11" t="s">
        <v>216</v>
      </c>
      <c r="C114" s="280">
        <v>3492</v>
      </c>
      <c r="D114" s="280">
        <v>1889</v>
      </c>
      <c r="E114" s="280">
        <v>3329</v>
      </c>
      <c r="F114" s="280">
        <v>1879</v>
      </c>
      <c r="G114" s="280">
        <v>163</v>
      </c>
      <c r="H114" s="280">
        <v>10</v>
      </c>
      <c r="I114" s="280">
        <v>153</v>
      </c>
      <c r="J114" s="280"/>
    </row>
    <row r="115" spans="1:10" x14ac:dyDescent="0.2">
      <c r="A115" s="11">
        <v>63</v>
      </c>
      <c r="B115" s="11" t="s">
        <v>205</v>
      </c>
      <c r="C115" s="280">
        <v>21036</v>
      </c>
      <c r="D115" s="280">
        <v>19018</v>
      </c>
      <c r="E115" s="280">
        <v>20862</v>
      </c>
      <c r="F115" s="280">
        <v>18874</v>
      </c>
      <c r="G115" s="280">
        <v>174</v>
      </c>
      <c r="H115" s="280">
        <v>144</v>
      </c>
      <c r="I115" s="280">
        <v>30</v>
      </c>
      <c r="J115" s="280"/>
    </row>
    <row r="116" spans="1:10" x14ac:dyDescent="0.2">
      <c r="A116" s="11">
        <v>6</v>
      </c>
      <c r="B116" s="11" t="s">
        <v>230</v>
      </c>
      <c r="C116" s="280">
        <v>5887</v>
      </c>
      <c r="D116" s="280">
        <v>5382</v>
      </c>
      <c r="E116" s="280">
        <v>5707</v>
      </c>
      <c r="F116" s="280">
        <v>5306</v>
      </c>
      <c r="G116" s="280">
        <v>180</v>
      </c>
      <c r="H116" s="280">
        <v>76</v>
      </c>
      <c r="I116" s="280">
        <v>104</v>
      </c>
      <c r="J116" s="280"/>
    </row>
    <row r="117" spans="1:10" x14ac:dyDescent="0.2">
      <c r="A117" s="11">
        <v>50</v>
      </c>
      <c r="B117" s="11" t="s">
        <v>210</v>
      </c>
      <c r="C117" s="280">
        <v>8612</v>
      </c>
      <c r="D117" s="280">
        <v>3714</v>
      </c>
      <c r="E117" s="280">
        <v>8413</v>
      </c>
      <c r="F117" s="280">
        <v>3646</v>
      </c>
      <c r="G117" s="280">
        <v>199</v>
      </c>
      <c r="H117" s="280">
        <v>68</v>
      </c>
      <c r="I117" s="280">
        <v>131</v>
      </c>
      <c r="J117" s="280"/>
    </row>
    <row r="118" spans="1:10" x14ac:dyDescent="0.2">
      <c r="A118" s="11">
        <v>86</v>
      </c>
      <c r="B118" s="11" t="s">
        <v>213</v>
      </c>
      <c r="C118" s="280">
        <v>2524</v>
      </c>
      <c r="D118" s="280">
        <v>1254</v>
      </c>
      <c r="E118" s="280">
        <v>2266</v>
      </c>
      <c r="F118" s="280">
        <v>1239</v>
      </c>
      <c r="G118" s="280">
        <v>258</v>
      </c>
      <c r="H118" s="280">
        <v>15</v>
      </c>
      <c r="I118" s="280">
        <v>243</v>
      </c>
      <c r="J118" s="280"/>
    </row>
    <row r="119" spans="1:10" x14ac:dyDescent="0.2">
      <c r="A119" s="11">
        <v>8</v>
      </c>
      <c r="B119" s="11" t="s">
        <v>206</v>
      </c>
      <c r="C119" s="280">
        <v>11683</v>
      </c>
      <c r="D119" s="280">
        <v>11085</v>
      </c>
      <c r="E119" s="280">
        <v>11417</v>
      </c>
      <c r="F119" s="280">
        <v>10826</v>
      </c>
      <c r="G119" s="280">
        <v>266</v>
      </c>
      <c r="H119" s="280">
        <v>259</v>
      </c>
      <c r="I119" s="280">
        <v>7</v>
      </c>
      <c r="J119" s="280"/>
    </row>
    <row r="120" spans="1:10" x14ac:dyDescent="0.2">
      <c r="A120" s="11">
        <v>101</v>
      </c>
      <c r="B120" s="11" t="s">
        <v>212</v>
      </c>
      <c r="C120" s="280">
        <v>30064</v>
      </c>
      <c r="D120" s="280">
        <v>28423</v>
      </c>
      <c r="E120" s="280">
        <v>29698</v>
      </c>
      <c r="F120" s="280">
        <v>28250</v>
      </c>
      <c r="G120" s="280">
        <v>366</v>
      </c>
      <c r="H120" s="280">
        <v>173</v>
      </c>
      <c r="I120" s="280">
        <v>193</v>
      </c>
      <c r="J120" s="280"/>
    </row>
    <row r="121" spans="1:10" x14ac:dyDescent="0.2">
      <c r="A121" s="11">
        <v>9</v>
      </c>
      <c r="B121" s="11" t="s">
        <v>316</v>
      </c>
      <c r="C121" s="280">
        <v>2207</v>
      </c>
      <c r="D121" s="280">
        <v>1914</v>
      </c>
      <c r="E121" s="280">
        <v>1817</v>
      </c>
      <c r="F121" s="280">
        <v>1523</v>
      </c>
      <c r="G121" s="280">
        <v>390</v>
      </c>
      <c r="H121" s="280">
        <v>391</v>
      </c>
      <c r="I121" s="280">
        <v>-1</v>
      </c>
      <c r="J121" s="280"/>
    </row>
    <row r="122" spans="1:10" x14ac:dyDescent="0.2">
      <c r="A122" s="11">
        <v>85</v>
      </c>
      <c r="B122" s="11" t="s">
        <v>211</v>
      </c>
      <c r="C122" s="280">
        <v>7151</v>
      </c>
      <c r="D122" s="280">
        <v>5754</v>
      </c>
      <c r="E122" s="280">
        <v>6741</v>
      </c>
      <c r="F122" s="280">
        <v>5735</v>
      </c>
      <c r="G122" s="280">
        <v>410</v>
      </c>
      <c r="H122" s="280">
        <v>19</v>
      </c>
      <c r="I122" s="280">
        <v>391</v>
      </c>
      <c r="J122" s="280"/>
    </row>
    <row r="123" spans="1:10" x14ac:dyDescent="0.2">
      <c r="A123" s="11">
        <v>15</v>
      </c>
      <c r="B123" s="11" t="s">
        <v>313</v>
      </c>
      <c r="C123" s="280">
        <v>11584</v>
      </c>
      <c r="D123" s="280">
        <v>8488</v>
      </c>
      <c r="E123" s="280">
        <v>11060</v>
      </c>
      <c r="F123" s="280">
        <v>8411</v>
      </c>
      <c r="G123" s="280">
        <v>524</v>
      </c>
      <c r="H123" s="280">
        <v>77</v>
      </c>
      <c r="I123" s="280">
        <v>447</v>
      </c>
      <c r="J123" s="280"/>
    </row>
    <row r="124" spans="1:10" x14ac:dyDescent="0.2">
      <c r="A124" s="11">
        <v>2</v>
      </c>
      <c r="B124" s="11" t="s">
        <v>301</v>
      </c>
      <c r="C124" s="280">
        <v>5735</v>
      </c>
      <c r="D124" s="280">
        <v>4341</v>
      </c>
      <c r="E124" s="280">
        <v>5202</v>
      </c>
      <c r="F124" s="280">
        <v>4237</v>
      </c>
      <c r="G124" s="280">
        <v>533</v>
      </c>
      <c r="H124" s="280">
        <v>104</v>
      </c>
      <c r="I124" s="280">
        <v>429</v>
      </c>
      <c r="J124" s="280"/>
    </row>
    <row r="125" spans="1:10" x14ac:dyDescent="0.2">
      <c r="A125" s="11">
        <v>70</v>
      </c>
      <c r="B125" s="11" t="s">
        <v>214</v>
      </c>
      <c r="C125" s="280">
        <v>51110</v>
      </c>
      <c r="D125" s="280">
        <v>41625</v>
      </c>
      <c r="E125" s="280">
        <v>50509</v>
      </c>
      <c r="F125" s="280">
        <v>40915</v>
      </c>
      <c r="G125" s="280">
        <v>601</v>
      </c>
      <c r="H125" s="280">
        <v>710</v>
      </c>
      <c r="I125" s="280">
        <v>-109</v>
      </c>
      <c r="J125" s="280"/>
    </row>
    <row r="126" spans="1:10" x14ac:dyDescent="0.2">
      <c r="A126" s="11">
        <v>23</v>
      </c>
      <c r="B126" s="11" t="s">
        <v>204</v>
      </c>
      <c r="C126" s="280">
        <v>35212</v>
      </c>
      <c r="D126" s="280">
        <v>22805</v>
      </c>
      <c r="E126" s="280">
        <v>34196</v>
      </c>
      <c r="F126" s="280">
        <v>22654</v>
      </c>
      <c r="G126" s="280">
        <v>1016</v>
      </c>
      <c r="H126" s="280">
        <v>151</v>
      </c>
      <c r="I126" s="280">
        <v>865</v>
      </c>
      <c r="J126" s="280"/>
    </row>
    <row r="127" spans="1:10" x14ac:dyDescent="0.2">
      <c r="A127" s="11">
        <v>97</v>
      </c>
      <c r="B127" s="11" t="s">
        <v>201</v>
      </c>
      <c r="C127" s="280">
        <v>87232</v>
      </c>
      <c r="D127" s="280">
        <v>74250</v>
      </c>
      <c r="E127" s="280">
        <v>86015</v>
      </c>
      <c r="F127" s="280">
        <v>73040</v>
      </c>
      <c r="G127" s="280">
        <v>1217</v>
      </c>
      <c r="H127" s="280">
        <v>1210</v>
      </c>
      <c r="I127" s="280">
        <v>7</v>
      </c>
      <c r="J127" s="280"/>
    </row>
    <row r="128" spans="1:10" x14ac:dyDescent="0.2">
      <c r="A128" s="11">
        <v>83</v>
      </c>
      <c r="B128" s="11" t="s">
        <v>218</v>
      </c>
      <c r="C128" s="280">
        <v>14644</v>
      </c>
      <c r="D128" s="280">
        <v>10731</v>
      </c>
      <c r="E128" s="280">
        <v>13372</v>
      </c>
      <c r="F128" s="280">
        <v>10559</v>
      </c>
      <c r="G128" s="280">
        <v>1272</v>
      </c>
      <c r="H128" s="280">
        <v>172</v>
      </c>
      <c r="I128" s="280">
        <v>1100</v>
      </c>
      <c r="J128" s="280"/>
    </row>
    <row r="129" spans="1:10" x14ac:dyDescent="0.2">
      <c r="A129" s="11">
        <v>67</v>
      </c>
      <c r="B129" s="11" t="s">
        <v>202</v>
      </c>
      <c r="C129" s="280">
        <v>69301</v>
      </c>
      <c r="D129" s="280">
        <v>50526</v>
      </c>
      <c r="E129" s="280">
        <v>67943</v>
      </c>
      <c r="F129" s="280">
        <v>49869</v>
      </c>
      <c r="G129" s="280">
        <v>1358</v>
      </c>
      <c r="H129" s="280">
        <v>657</v>
      </c>
      <c r="I129" s="280">
        <v>701</v>
      </c>
      <c r="J129" s="280"/>
    </row>
    <row r="130" spans="1:10" x14ac:dyDescent="0.2">
      <c r="A130" s="11">
        <v>98</v>
      </c>
      <c r="B130" s="11" t="s">
        <v>203</v>
      </c>
      <c r="C130" s="280">
        <v>114040</v>
      </c>
      <c r="D130" s="280">
        <v>97307</v>
      </c>
      <c r="E130" s="280">
        <v>112509</v>
      </c>
      <c r="F130" s="280">
        <v>96524</v>
      </c>
      <c r="G130" s="280">
        <v>1531</v>
      </c>
      <c r="H130" s="280">
        <v>783</v>
      </c>
      <c r="I130" s="280">
        <v>748</v>
      </c>
      <c r="J130" s="280"/>
    </row>
    <row r="131" spans="1:10" x14ac:dyDescent="0.2">
      <c r="A131" s="11">
        <v>39</v>
      </c>
      <c r="B131" s="11" t="s">
        <v>62</v>
      </c>
      <c r="C131" s="280">
        <v>704121</v>
      </c>
      <c r="D131" s="280">
        <v>637546</v>
      </c>
      <c r="E131" s="280">
        <v>698511</v>
      </c>
      <c r="F131" s="280">
        <v>632431</v>
      </c>
      <c r="G131" s="280">
        <v>5610</v>
      </c>
      <c r="H131" s="280">
        <v>5115</v>
      </c>
      <c r="I131" s="280">
        <v>495</v>
      </c>
      <c r="J131" s="280"/>
    </row>
  </sheetData>
  <mergeCells count="1">
    <mergeCell ref="H1:I1"/>
  </mergeCells>
  <hyperlinks>
    <hyperlink ref="H1:I1" location="Index!A1" display="Regresar al Índice" xr:uid="{559143A1-3006-42BF-9F6A-45DBDCC4A658}"/>
  </hyperlinks>
  <pageMargins left="0.7" right="0.7" top="0.75" bottom="0.75" header="0.3" footer="0.3"/>
  <pageSetup paperSize="9" orientation="portrait" horizontalDpi="300" verticalDpi="30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AC42A-D83E-403B-BA1F-7C1AAB96B345}">
  <sheetPr codeName="Hoja100"/>
  <dimension ref="A1:I1"/>
  <sheetViews>
    <sheetView workbookViewId="0">
      <selection activeCell="B3" sqref="B3"/>
    </sheetView>
  </sheetViews>
  <sheetFormatPr baseColWidth="10" defaultRowHeight="12.75" x14ac:dyDescent="0.2"/>
  <cols>
    <col min="1" max="16384" width="11.42578125" style="12"/>
  </cols>
  <sheetData>
    <row r="1" spans="1:9" ht="15" x14ac:dyDescent="0.25">
      <c r="A1" s="12" t="s">
        <v>972</v>
      </c>
      <c r="H1" s="531" t="s">
        <v>39</v>
      </c>
      <c r="I1" s="531"/>
    </row>
  </sheetData>
  <mergeCells count="1">
    <mergeCell ref="H1:I1"/>
  </mergeCells>
  <hyperlinks>
    <hyperlink ref="H1:I1" location="Index!A1" display="Regresar al Índice" xr:uid="{1D90BD7E-D9CB-4086-BCCC-DFDCEEC51C06}"/>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C4E8-BF9E-4D9D-A0F8-99A98973D581}">
  <sheetPr codeName="Hoja101"/>
  <dimension ref="A1:I1"/>
  <sheetViews>
    <sheetView workbookViewId="0">
      <selection activeCell="B3" sqref="B3"/>
    </sheetView>
  </sheetViews>
  <sheetFormatPr baseColWidth="10" defaultRowHeight="12.75" x14ac:dyDescent="0.2"/>
  <cols>
    <col min="1" max="16384" width="11.42578125" style="12"/>
  </cols>
  <sheetData>
    <row r="1" spans="1:9" ht="15" x14ac:dyDescent="0.25">
      <c r="A1" s="12" t="s">
        <v>973</v>
      </c>
      <c r="H1" s="531" t="s">
        <v>39</v>
      </c>
      <c r="I1" s="531"/>
    </row>
  </sheetData>
  <mergeCells count="1">
    <mergeCell ref="H1:I1"/>
  </mergeCells>
  <hyperlinks>
    <hyperlink ref="H1:I1" location="Index!A1" display="Regresar al Índice" xr:uid="{3756DC54-5434-453D-BF92-7980FF50E91D}"/>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E0BF-B038-4AC0-8193-43DC9BD0B7D4}">
  <sheetPr codeName="Hoja102"/>
  <dimension ref="A1:I1"/>
  <sheetViews>
    <sheetView workbookViewId="0">
      <selection activeCell="B3" sqref="B3"/>
    </sheetView>
  </sheetViews>
  <sheetFormatPr baseColWidth="10" defaultRowHeight="12.75" x14ac:dyDescent="0.2"/>
  <cols>
    <col min="1" max="16384" width="11.42578125" style="12"/>
  </cols>
  <sheetData>
    <row r="1" spans="1:9" ht="15" x14ac:dyDescent="0.25">
      <c r="A1" s="12" t="s">
        <v>974</v>
      </c>
      <c r="H1" s="531" t="s">
        <v>39</v>
      </c>
      <c r="I1" s="531"/>
    </row>
  </sheetData>
  <mergeCells count="1">
    <mergeCell ref="H1:I1"/>
  </mergeCells>
  <hyperlinks>
    <hyperlink ref="H1:I1" location="Index!A1" display="Regresar al Índice" xr:uid="{7B077F95-9850-4EBC-B244-96528A0B7B2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68"/>
  <dimension ref="A1:AA59"/>
  <sheetViews>
    <sheetView topLeftCell="A19" workbookViewId="0">
      <pane xSplit="12" topLeftCell="V1" activePane="topRight" state="frozen"/>
      <selection activeCell="B3" sqref="B3"/>
      <selection pane="topRight" activeCell="B3" sqref="B3"/>
    </sheetView>
  </sheetViews>
  <sheetFormatPr baseColWidth="10" defaultColWidth="15.28515625" defaultRowHeight="12.75" x14ac:dyDescent="0.2"/>
  <cols>
    <col min="1" max="10" width="15.28515625" style="140"/>
    <col min="11" max="11" width="5" style="140" customWidth="1"/>
    <col min="12" max="12" width="21.42578125" style="140" customWidth="1"/>
    <col min="13" max="19" width="9.7109375" style="140" customWidth="1"/>
    <col min="20" max="20" width="10.7109375" style="140" customWidth="1"/>
    <col min="21" max="23" width="12.42578125" style="140" customWidth="1"/>
    <col min="24" max="24" width="9.7109375" style="140" customWidth="1"/>
    <col min="25" max="25" width="10.7109375" style="140" customWidth="1"/>
    <col min="26" max="26" width="9.7109375" style="140" customWidth="1"/>
    <col min="27" max="28" width="14.5703125" style="140" customWidth="1"/>
    <col min="29" max="33" width="15.28515625" style="140" customWidth="1"/>
    <col min="34" max="16384" width="15.28515625" style="140"/>
  </cols>
  <sheetData>
    <row r="1" spans="1:27" ht="15" x14ac:dyDescent="0.25">
      <c r="A1" s="12" t="s">
        <v>975</v>
      </c>
      <c r="H1" s="525" t="s">
        <v>39</v>
      </c>
      <c r="I1" s="525"/>
      <c r="Y1" s="534"/>
      <c r="Z1" s="534"/>
      <c r="AA1" s="534"/>
    </row>
    <row r="2" spans="1:27" x14ac:dyDescent="0.2">
      <c r="A2" s="140" t="s">
        <v>195</v>
      </c>
    </row>
    <row r="5" spans="1:27" x14ac:dyDescent="0.2">
      <c r="A5" s="140" t="s">
        <v>375</v>
      </c>
      <c r="B5" s="140" t="s">
        <v>376</v>
      </c>
      <c r="C5" s="140" t="s">
        <v>329</v>
      </c>
      <c r="D5" s="140" t="s">
        <v>377</v>
      </c>
      <c r="E5" s="140" t="s">
        <v>378</v>
      </c>
      <c r="F5" s="140" t="s">
        <v>379</v>
      </c>
      <c r="G5" s="140" t="s">
        <v>380</v>
      </c>
      <c r="H5" s="140" t="s">
        <v>334</v>
      </c>
      <c r="I5" s="140" t="s">
        <v>381</v>
      </c>
    </row>
    <row r="6" spans="1:27" x14ac:dyDescent="0.2">
      <c r="A6" s="140">
        <v>2013</v>
      </c>
      <c r="B6" s="82">
        <v>70246</v>
      </c>
      <c r="C6" s="82">
        <v>282499</v>
      </c>
      <c r="D6" s="82">
        <v>98394</v>
      </c>
      <c r="E6" s="82">
        <v>9369</v>
      </c>
      <c r="F6" s="82">
        <v>347298</v>
      </c>
      <c r="G6" s="82">
        <v>3034</v>
      </c>
      <c r="H6" s="82">
        <v>523456</v>
      </c>
      <c r="I6" s="82">
        <v>62952</v>
      </c>
      <c r="L6" s="107" t="s">
        <v>382</v>
      </c>
      <c r="M6" s="107" t="s">
        <v>383</v>
      </c>
      <c r="N6" s="107" t="s">
        <v>384</v>
      </c>
      <c r="O6" s="107" t="s">
        <v>385</v>
      </c>
      <c r="P6" s="107" t="s">
        <v>386</v>
      </c>
      <c r="Q6" s="12" t="s">
        <v>389</v>
      </c>
      <c r="R6" s="12" t="s">
        <v>643</v>
      </c>
      <c r="S6" s="107" t="s">
        <v>668</v>
      </c>
      <c r="T6" s="107" t="s">
        <v>680</v>
      </c>
      <c r="U6" s="107" t="s">
        <v>721</v>
      </c>
      <c r="V6" s="107" t="s">
        <v>786</v>
      </c>
      <c r="W6" s="107" t="s">
        <v>878</v>
      </c>
    </row>
    <row r="7" spans="1:27" x14ac:dyDescent="0.2">
      <c r="A7" s="140">
        <v>2014</v>
      </c>
      <c r="B7" s="82">
        <v>77509</v>
      </c>
      <c r="C7" s="82">
        <v>295797</v>
      </c>
      <c r="D7" s="82">
        <v>107248</v>
      </c>
      <c r="E7" s="82">
        <v>9548</v>
      </c>
      <c r="F7" s="82">
        <v>363344</v>
      </c>
      <c r="G7" s="82">
        <v>2860</v>
      </c>
      <c r="H7" s="82">
        <v>540644</v>
      </c>
      <c r="I7" s="82">
        <v>66390</v>
      </c>
      <c r="K7" s="112"/>
      <c r="L7" s="107" t="s">
        <v>376</v>
      </c>
      <c r="M7" s="107">
        <v>112151</v>
      </c>
      <c r="N7" s="107">
        <v>112730</v>
      </c>
      <c r="O7" s="107">
        <v>113150</v>
      </c>
      <c r="P7" s="112">
        <v>115014</v>
      </c>
      <c r="Q7" s="32">
        <v>112715</v>
      </c>
      <c r="R7" s="32">
        <v>105937</v>
      </c>
      <c r="S7" s="140">
        <v>96061</v>
      </c>
      <c r="T7" s="140">
        <v>105222</v>
      </c>
      <c r="U7" s="140">
        <v>107865</v>
      </c>
      <c r="V7" s="140">
        <v>110774</v>
      </c>
      <c r="W7" s="140">
        <v>114437</v>
      </c>
      <c r="X7" s="15">
        <f>W7/$W$15</f>
        <v>6.3390552876053372E-2</v>
      </c>
    </row>
    <row r="8" spans="1:27" x14ac:dyDescent="0.2">
      <c r="A8" s="140">
        <v>2015</v>
      </c>
      <c r="B8" s="82">
        <v>82606</v>
      </c>
      <c r="C8" s="82">
        <v>312586</v>
      </c>
      <c r="D8" s="82">
        <v>119587</v>
      </c>
      <c r="E8" s="82">
        <v>9329</v>
      </c>
      <c r="F8" s="82">
        <v>385457</v>
      </c>
      <c r="G8" s="82">
        <v>2875</v>
      </c>
      <c r="H8" s="82">
        <v>551836</v>
      </c>
      <c r="I8" s="82">
        <v>70979</v>
      </c>
      <c r="K8" s="112"/>
      <c r="L8" s="107" t="s">
        <v>329</v>
      </c>
      <c r="M8" s="107">
        <v>365082</v>
      </c>
      <c r="N8" s="107">
        <v>366494</v>
      </c>
      <c r="O8" s="107">
        <v>366843</v>
      </c>
      <c r="P8" s="112">
        <v>363126</v>
      </c>
      <c r="Q8" s="32">
        <v>358826</v>
      </c>
      <c r="R8" s="32">
        <v>357790</v>
      </c>
      <c r="S8" s="140">
        <v>357820</v>
      </c>
      <c r="T8" s="140">
        <v>359421</v>
      </c>
      <c r="U8" s="140">
        <v>360668</v>
      </c>
      <c r="V8" s="140">
        <v>365761</v>
      </c>
      <c r="W8" s="140">
        <v>368965</v>
      </c>
      <c r="X8" s="15">
        <f>W8/$W$15</f>
        <v>0.2043822831943605</v>
      </c>
    </row>
    <row r="9" spans="1:27" x14ac:dyDescent="0.2">
      <c r="A9" s="140">
        <v>2016</v>
      </c>
      <c r="B9" s="82">
        <v>89558</v>
      </c>
      <c r="C9" s="82">
        <v>334254</v>
      </c>
      <c r="D9" s="82">
        <v>130890</v>
      </c>
      <c r="E9" s="82">
        <v>9329</v>
      </c>
      <c r="F9" s="82">
        <v>407270</v>
      </c>
      <c r="G9" s="82">
        <v>3040</v>
      </c>
      <c r="H9" s="82">
        <v>575641</v>
      </c>
      <c r="I9" s="82">
        <v>74255</v>
      </c>
      <c r="K9" s="112"/>
      <c r="L9" s="107" t="s">
        <v>377</v>
      </c>
      <c r="M9" s="107">
        <v>147610</v>
      </c>
      <c r="N9" s="107">
        <v>150698</v>
      </c>
      <c r="O9" s="107">
        <v>149690</v>
      </c>
      <c r="P9" s="112">
        <v>138688</v>
      </c>
      <c r="Q9" s="32">
        <v>137575</v>
      </c>
      <c r="R9" s="32">
        <v>139757</v>
      </c>
      <c r="S9" s="140">
        <v>138201</v>
      </c>
      <c r="T9" s="140">
        <v>137917</v>
      </c>
      <c r="U9" s="140">
        <v>137841</v>
      </c>
      <c r="V9" s="140">
        <v>139444</v>
      </c>
      <c r="W9" s="140">
        <v>140212</v>
      </c>
      <c r="X9" s="15">
        <f t="shared" ref="X9:X12" si="0">W9/$W$15</f>
        <v>7.7668203464414443E-2</v>
      </c>
    </row>
    <row r="10" spans="1:27" x14ac:dyDescent="0.2">
      <c r="A10" s="140">
        <v>2017</v>
      </c>
      <c r="B10" s="82">
        <v>96726</v>
      </c>
      <c r="C10" s="82">
        <v>343480</v>
      </c>
      <c r="D10" s="82">
        <v>144472</v>
      </c>
      <c r="E10" s="82">
        <v>9194</v>
      </c>
      <c r="F10" s="82">
        <v>435724</v>
      </c>
      <c r="G10" s="82">
        <v>3204</v>
      </c>
      <c r="H10" s="82">
        <v>605107</v>
      </c>
      <c r="I10" s="82">
        <v>79961</v>
      </c>
      <c r="K10" s="112"/>
      <c r="L10" s="107" t="s">
        <v>378</v>
      </c>
      <c r="M10" s="107">
        <v>9895</v>
      </c>
      <c r="N10" s="107">
        <v>9952</v>
      </c>
      <c r="O10" s="107">
        <v>9921</v>
      </c>
      <c r="P10" s="112">
        <v>9758</v>
      </c>
      <c r="Q10" s="32">
        <v>9733</v>
      </c>
      <c r="R10" s="32">
        <v>9474</v>
      </c>
      <c r="S10" s="140">
        <v>9829</v>
      </c>
      <c r="T10" s="140">
        <v>9818</v>
      </c>
      <c r="U10" s="140">
        <v>9911</v>
      </c>
      <c r="V10" s="140">
        <v>9901</v>
      </c>
      <c r="W10" s="140">
        <v>9956</v>
      </c>
      <c r="X10" s="15">
        <f t="shared" si="0"/>
        <v>5.5149675754693622E-3</v>
      </c>
    </row>
    <row r="11" spans="1:27" x14ac:dyDescent="0.2">
      <c r="A11" s="140">
        <v>2018</v>
      </c>
      <c r="B11" s="82">
        <v>104065</v>
      </c>
      <c r="C11" s="82">
        <v>354114</v>
      </c>
      <c r="D11" s="82">
        <v>141254</v>
      </c>
      <c r="E11" s="82">
        <v>9458</v>
      </c>
      <c r="F11" s="82">
        <v>452017</v>
      </c>
      <c r="G11" s="82">
        <v>2703</v>
      </c>
      <c r="H11" s="82">
        <v>614655</v>
      </c>
      <c r="I11" s="82">
        <v>82734</v>
      </c>
      <c r="K11" s="112"/>
      <c r="L11" s="107" t="s">
        <v>379</v>
      </c>
      <c r="M11" s="107">
        <v>458363</v>
      </c>
      <c r="N11" s="107">
        <v>461538</v>
      </c>
      <c r="O11" s="107">
        <v>459451</v>
      </c>
      <c r="P11" s="112">
        <v>452234</v>
      </c>
      <c r="Q11" s="32">
        <v>444648</v>
      </c>
      <c r="R11" s="32">
        <v>441629</v>
      </c>
      <c r="S11" s="140">
        <v>440830</v>
      </c>
      <c r="T11" s="140">
        <v>443332</v>
      </c>
      <c r="U11" s="140">
        <v>447361</v>
      </c>
      <c r="V11" s="140">
        <v>451827</v>
      </c>
      <c r="W11" s="140">
        <v>456439</v>
      </c>
      <c r="X11" s="15">
        <f t="shared" si="0"/>
        <v>0.25283711180992974</v>
      </c>
    </row>
    <row r="12" spans="1:27" x14ac:dyDescent="0.2">
      <c r="A12" s="140">
        <v>2019</v>
      </c>
      <c r="B12" s="82">
        <v>109333</v>
      </c>
      <c r="C12" s="82">
        <v>363625</v>
      </c>
      <c r="D12" s="82">
        <v>141943</v>
      </c>
      <c r="E12" s="82">
        <v>9697</v>
      </c>
      <c r="F12" s="82">
        <v>458198</v>
      </c>
      <c r="G12" s="82">
        <v>2683</v>
      </c>
      <c r="H12" s="82">
        <v>640252</v>
      </c>
      <c r="I12" s="82">
        <v>86968</v>
      </c>
      <c r="K12" s="112"/>
      <c r="L12" s="107" t="s">
        <v>380</v>
      </c>
      <c r="M12" s="107">
        <v>2719</v>
      </c>
      <c r="N12" s="107">
        <v>2748</v>
      </c>
      <c r="O12" s="107">
        <v>2670</v>
      </c>
      <c r="P12" s="112">
        <v>2534</v>
      </c>
      <c r="Q12" s="32">
        <v>2618</v>
      </c>
      <c r="R12" s="32">
        <v>2625</v>
      </c>
      <c r="S12" s="140">
        <v>2588</v>
      </c>
      <c r="T12" s="140">
        <v>2601</v>
      </c>
      <c r="U12" s="140">
        <v>2605</v>
      </c>
      <c r="V12" s="140">
        <v>2611</v>
      </c>
      <c r="W12" s="140">
        <v>2745</v>
      </c>
      <c r="X12" s="15">
        <f t="shared" si="0"/>
        <v>1.5205490151329248E-3</v>
      </c>
    </row>
    <row r="13" spans="1:27" x14ac:dyDescent="0.2">
      <c r="A13" s="83">
        <v>44136</v>
      </c>
      <c r="B13" s="82">
        <v>114437</v>
      </c>
      <c r="C13" s="82">
        <v>368965</v>
      </c>
      <c r="D13" s="82">
        <v>140212</v>
      </c>
      <c r="E13" s="82">
        <v>9956</v>
      </c>
      <c r="F13" s="82">
        <v>456439</v>
      </c>
      <c r="G13" s="82">
        <v>2745</v>
      </c>
      <c r="H13" s="82">
        <v>623527</v>
      </c>
      <c r="I13" s="82">
        <v>88988</v>
      </c>
      <c r="J13" s="82"/>
      <c r="K13" s="112"/>
      <c r="L13" s="107" t="s">
        <v>334</v>
      </c>
      <c r="M13" s="107">
        <v>639358</v>
      </c>
      <c r="N13" s="107">
        <v>646025</v>
      </c>
      <c r="O13" s="107">
        <v>641048</v>
      </c>
      <c r="P13" s="112">
        <v>624221</v>
      </c>
      <c r="Q13" s="32">
        <v>617059</v>
      </c>
      <c r="R13" s="32">
        <v>611383</v>
      </c>
      <c r="S13" s="140">
        <v>609696</v>
      </c>
      <c r="T13" s="140">
        <v>612253</v>
      </c>
      <c r="U13" s="140">
        <v>615269</v>
      </c>
      <c r="V13" s="140">
        <v>619956</v>
      </c>
      <c r="W13" s="140">
        <v>623527</v>
      </c>
      <c r="X13" s="15">
        <f>W13/$W$15</f>
        <v>0.3453928472709607</v>
      </c>
    </row>
    <row r="14" spans="1:27" x14ac:dyDescent="0.2">
      <c r="A14" s="83"/>
      <c r="B14" s="82"/>
      <c r="C14" s="82"/>
      <c r="D14" s="82"/>
      <c r="E14" s="82"/>
      <c r="F14" s="82"/>
      <c r="G14" s="82"/>
      <c r="H14" s="82"/>
      <c r="I14" s="82"/>
      <c r="J14" s="9"/>
      <c r="K14" s="112"/>
      <c r="L14" s="107" t="s">
        <v>381</v>
      </c>
      <c r="M14" s="107">
        <v>87115</v>
      </c>
      <c r="N14" s="107">
        <v>87781</v>
      </c>
      <c r="O14" s="107">
        <v>89167</v>
      </c>
      <c r="P14" s="112">
        <v>88220</v>
      </c>
      <c r="Q14" s="32">
        <v>87150</v>
      </c>
      <c r="R14" s="32">
        <v>87170</v>
      </c>
      <c r="S14" s="140">
        <v>87610</v>
      </c>
      <c r="T14" s="140">
        <v>87932</v>
      </c>
      <c r="U14" s="140">
        <v>88141</v>
      </c>
      <c r="V14" s="140">
        <v>88060</v>
      </c>
      <c r="W14" s="140">
        <v>88988</v>
      </c>
      <c r="X14" s="15">
        <f>W14/$W$15</f>
        <v>4.9293484793678947E-2</v>
      </c>
    </row>
    <row r="15" spans="1:27" x14ac:dyDescent="0.2">
      <c r="L15" s="107" t="s">
        <v>387</v>
      </c>
      <c r="M15" s="107">
        <v>1822293</v>
      </c>
      <c r="N15" s="107">
        <v>1837966</v>
      </c>
      <c r="O15" s="107">
        <v>1831940</v>
      </c>
      <c r="P15" s="113">
        <f>SUM(P7:P14)</f>
        <v>1793795</v>
      </c>
      <c r="Q15" s="32">
        <v>1770324</v>
      </c>
      <c r="R15" s="32">
        <v>1755765</v>
      </c>
      <c r="S15" s="140">
        <v>1742635</v>
      </c>
      <c r="T15" s="140">
        <v>1758496</v>
      </c>
      <c r="U15" s="140">
        <v>1769661</v>
      </c>
      <c r="V15" s="140">
        <f>SUM(V7:V14)</f>
        <v>1788334</v>
      </c>
      <c r="W15" s="140">
        <v>1805269</v>
      </c>
      <c r="X15" s="15">
        <f>SUM(X7:X14)</f>
        <v>0.99999999999999989</v>
      </c>
    </row>
    <row r="16" spans="1:27" x14ac:dyDescent="0.2">
      <c r="A16" s="140" t="s">
        <v>879</v>
      </c>
      <c r="B16" s="15">
        <f>B13/B12-1</f>
        <v>4.6683069155698753E-2</v>
      </c>
      <c r="C16" s="15">
        <f t="shared" ref="C16:H16" si="1">C13/C12-1</f>
        <v>1.4685458920591365E-2</v>
      </c>
      <c r="D16" s="15">
        <f t="shared" si="1"/>
        <v>-1.21950360355918E-2</v>
      </c>
      <c r="E16" s="15">
        <f t="shared" si="1"/>
        <v>2.6709291533463908E-2</v>
      </c>
      <c r="F16" s="15">
        <f t="shared" si="1"/>
        <v>-3.838951719562278E-3</v>
      </c>
      <c r="G16" s="15">
        <f t="shared" si="1"/>
        <v>2.3108460678345155E-2</v>
      </c>
      <c r="H16" s="15">
        <f t="shared" si="1"/>
        <v>-2.6122526755090192E-2</v>
      </c>
      <c r="I16" s="15">
        <f>I13/I12-1</f>
        <v>2.3226934044705994E-2</v>
      </c>
    </row>
    <row r="17" spans="1:15" x14ac:dyDescent="0.2">
      <c r="A17" s="140" t="s">
        <v>880</v>
      </c>
      <c r="B17" s="82">
        <f>B13-B12</f>
        <v>5104</v>
      </c>
      <c r="C17" s="140">
        <f t="shared" ref="C17:H17" si="2">C13-C12</f>
        <v>5340</v>
      </c>
      <c r="D17" s="140">
        <f t="shared" si="2"/>
        <v>-1731</v>
      </c>
      <c r="E17" s="140">
        <f t="shared" si="2"/>
        <v>259</v>
      </c>
      <c r="F17" s="140">
        <f t="shared" si="2"/>
        <v>-1759</v>
      </c>
      <c r="G17" s="140">
        <f t="shared" si="2"/>
        <v>62</v>
      </c>
      <c r="H17" s="82">
        <f t="shared" si="2"/>
        <v>-16725</v>
      </c>
      <c r="I17" s="82">
        <f>I13-I12</f>
        <v>2020</v>
      </c>
    </row>
    <row r="19" spans="1:15" x14ac:dyDescent="0.2">
      <c r="L19" s="12"/>
      <c r="M19" s="140">
        <v>110774</v>
      </c>
      <c r="N19" s="140">
        <v>114437</v>
      </c>
    </row>
    <row r="20" spans="1:15" x14ac:dyDescent="0.2">
      <c r="L20" s="12"/>
      <c r="M20" s="140">
        <v>365761</v>
      </c>
      <c r="N20" s="140">
        <v>368965</v>
      </c>
    </row>
    <row r="21" spans="1:15" x14ac:dyDescent="0.2">
      <c r="L21" s="12"/>
      <c r="M21" s="140">
        <v>139444</v>
      </c>
      <c r="N21" s="140">
        <v>140212</v>
      </c>
      <c r="O21" s="114"/>
    </row>
    <row r="22" spans="1:15" x14ac:dyDescent="0.2">
      <c r="L22" s="12"/>
      <c r="M22" s="140">
        <v>9901</v>
      </c>
      <c r="N22" s="140">
        <v>9956</v>
      </c>
      <c r="O22" s="112"/>
    </row>
    <row r="23" spans="1:15" x14ac:dyDescent="0.2">
      <c r="L23" s="12"/>
      <c r="M23" s="140">
        <v>451827</v>
      </c>
      <c r="N23" s="140">
        <v>456439</v>
      </c>
      <c r="O23" s="112"/>
    </row>
    <row r="24" spans="1:15" x14ac:dyDescent="0.2">
      <c r="L24" s="12"/>
      <c r="M24" s="140">
        <v>2611</v>
      </c>
      <c r="N24" s="140">
        <v>2745</v>
      </c>
      <c r="O24" s="112"/>
    </row>
    <row r="25" spans="1:15" x14ac:dyDescent="0.2">
      <c r="L25" s="12"/>
      <c r="M25" s="140">
        <v>619956</v>
      </c>
      <c r="N25" s="140">
        <v>623527</v>
      </c>
      <c r="O25" s="112"/>
    </row>
    <row r="26" spans="1:15" x14ac:dyDescent="0.2">
      <c r="L26" s="12"/>
      <c r="M26" s="140">
        <v>88060</v>
      </c>
      <c r="N26" s="140">
        <v>88988</v>
      </c>
      <c r="O26" s="112"/>
    </row>
    <row r="27" spans="1:15" x14ac:dyDescent="0.2">
      <c r="L27" s="12"/>
      <c r="M27" s="140">
        <v>1788334</v>
      </c>
      <c r="N27" s="140">
        <v>1805269</v>
      </c>
      <c r="O27" s="112"/>
    </row>
    <row r="28" spans="1:15" x14ac:dyDescent="0.2">
      <c r="L28" s="12"/>
      <c r="O28" s="112"/>
    </row>
    <row r="29" spans="1:15" x14ac:dyDescent="0.2">
      <c r="L29" s="112"/>
      <c r="M29" s="112"/>
      <c r="N29" s="112"/>
      <c r="O29" s="112"/>
    </row>
    <row r="30" spans="1:15" x14ac:dyDescent="0.2">
      <c r="L30" s="112"/>
      <c r="M30" s="112"/>
      <c r="N30" s="112"/>
      <c r="O30" s="113"/>
    </row>
    <row r="47" spans="2:4" hidden="1" x14ac:dyDescent="0.2">
      <c r="B47" s="140" t="s">
        <v>382</v>
      </c>
      <c r="C47" s="140" t="s">
        <v>388</v>
      </c>
    </row>
    <row r="48" spans="2:4" hidden="1" x14ac:dyDescent="0.2">
      <c r="B48" s="140" t="s">
        <v>376</v>
      </c>
      <c r="C48" s="140">
        <v>109333</v>
      </c>
      <c r="D48" s="140">
        <f>C48/$C$56</f>
        <v>6.0315032997756382E-2</v>
      </c>
    </row>
    <row r="49" spans="2:4" hidden="1" x14ac:dyDescent="0.2">
      <c r="B49" s="140" t="s">
        <v>329</v>
      </c>
      <c r="C49" s="140">
        <v>363625</v>
      </c>
      <c r="D49" s="140">
        <f t="shared" ref="D49:D55" si="3">C49/$C$56</f>
        <v>0.20059866530516099</v>
      </c>
    </row>
    <row r="50" spans="2:4" hidden="1" x14ac:dyDescent="0.2">
      <c r="B50" s="140" t="s">
        <v>377</v>
      </c>
      <c r="C50" s="140">
        <v>141943</v>
      </c>
      <c r="D50" s="140">
        <f t="shared" si="3"/>
        <v>7.8304781985315819E-2</v>
      </c>
    </row>
    <row r="51" spans="2:4" hidden="1" x14ac:dyDescent="0.2">
      <c r="B51" s="140" t="s">
        <v>378</v>
      </c>
      <c r="C51" s="140">
        <v>9697</v>
      </c>
      <c r="D51" s="140">
        <f t="shared" si="3"/>
        <v>5.3494816293273182E-3</v>
      </c>
    </row>
    <row r="52" spans="2:4" hidden="1" x14ac:dyDescent="0.2">
      <c r="B52" s="140" t="s">
        <v>379</v>
      </c>
      <c r="C52" s="140">
        <v>458198</v>
      </c>
      <c r="D52" s="140">
        <f t="shared" si="3"/>
        <v>0.25277114402335965</v>
      </c>
    </row>
    <row r="53" spans="2:4" hidden="1" x14ac:dyDescent="0.2">
      <c r="B53" s="140" t="s">
        <v>380</v>
      </c>
      <c r="C53" s="140">
        <v>2683</v>
      </c>
      <c r="D53" s="140">
        <f t="shared" si="3"/>
        <v>1.4801133558301736E-3</v>
      </c>
    </row>
    <row r="54" spans="2:4" hidden="1" x14ac:dyDescent="0.2">
      <c r="B54" s="140" t="s">
        <v>334</v>
      </c>
      <c r="C54" s="140">
        <v>640252</v>
      </c>
      <c r="D54" s="140">
        <f t="shared" si="3"/>
        <v>0.35320370342787194</v>
      </c>
    </row>
    <row r="55" spans="2:4" hidden="1" x14ac:dyDescent="0.2">
      <c r="B55" s="140" t="s">
        <v>381</v>
      </c>
      <c r="C55" s="140">
        <v>86968</v>
      </c>
      <c r="D55" s="140">
        <f t="shared" si="3"/>
        <v>4.7977077275377762E-2</v>
      </c>
    </row>
    <row r="56" spans="2:4" hidden="1" x14ac:dyDescent="0.2">
      <c r="B56" s="140" t="s">
        <v>387</v>
      </c>
      <c r="C56" s="140">
        <v>1812699</v>
      </c>
      <c r="D56" s="140">
        <f>SUM(D48:D55)</f>
        <v>1</v>
      </c>
    </row>
    <row r="57" spans="2:4" hidden="1" x14ac:dyDescent="0.2"/>
    <row r="58" spans="2:4" hidden="1" x14ac:dyDescent="0.2"/>
    <row r="59" spans="2:4" hidden="1" x14ac:dyDescent="0.2"/>
  </sheetData>
  <mergeCells count="2">
    <mergeCell ref="H1:I1"/>
    <mergeCell ref="Y1:AA1"/>
  </mergeCells>
  <hyperlinks>
    <hyperlink ref="H1:I1" location="Index!A1" display="Regresar al Índice" xr:uid="{00000000-0004-0000-6600-000000000000}"/>
  </hyperlinks>
  <pageMargins left="0.7" right="0.7" top="0.75" bottom="0.75" header="0.3" footer="0.3"/>
  <pageSetup orientation="portrait" horizontalDpi="4294967295" verticalDpi="4294967295"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69"/>
  <dimension ref="A1:P26"/>
  <sheetViews>
    <sheetView workbookViewId="0">
      <selection activeCell="B3" sqref="B3"/>
    </sheetView>
  </sheetViews>
  <sheetFormatPr baseColWidth="10" defaultColWidth="11.42578125" defaultRowHeight="12.75" x14ac:dyDescent="0.2"/>
  <cols>
    <col min="1" max="1" width="34.85546875" style="140" customWidth="1"/>
    <col min="2" max="2" width="9.42578125" style="140" customWidth="1"/>
    <col min="3" max="12" width="11.42578125" style="140"/>
    <col min="13" max="13" width="0" style="140" hidden="1" customWidth="1"/>
    <col min="14" max="14" width="26.28515625" style="140" hidden="1" customWidth="1"/>
    <col min="15" max="16" width="11.42578125" style="140" hidden="1" customWidth="1"/>
    <col min="17" max="17" width="11.42578125" style="140" customWidth="1"/>
    <col min="18" max="16384" width="11.42578125" style="140"/>
  </cols>
  <sheetData>
    <row r="1" spans="1:14" ht="15" customHeight="1" x14ac:dyDescent="0.25">
      <c r="A1" s="12" t="s">
        <v>976</v>
      </c>
      <c r="H1" s="525" t="s">
        <v>39</v>
      </c>
      <c r="I1" s="525"/>
      <c r="J1" s="539"/>
    </row>
    <row r="5" spans="1:14" x14ac:dyDescent="0.2">
      <c r="A5" s="140" t="s">
        <v>362</v>
      </c>
      <c r="B5" s="139">
        <v>44136</v>
      </c>
      <c r="C5" s="80" t="s">
        <v>364</v>
      </c>
      <c r="N5" s="140" t="s">
        <v>390</v>
      </c>
    </row>
    <row r="6" spans="1:14" x14ac:dyDescent="0.2">
      <c r="A6" s="140" t="s">
        <v>328</v>
      </c>
      <c r="B6" s="82">
        <v>114437</v>
      </c>
      <c r="C6" s="15">
        <f t="shared" ref="C6:C13" si="0">B6/$B$14</f>
        <v>6.3390552876053372E-2</v>
      </c>
      <c r="D6" s="123"/>
      <c r="N6" s="140">
        <v>108770</v>
      </c>
    </row>
    <row r="7" spans="1:14" x14ac:dyDescent="0.2">
      <c r="A7" s="140" t="s">
        <v>329</v>
      </c>
      <c r="B7" s="82">
        <v>368965</v>
      </c>
      <c r="C7" s="15">
        <f t="shared" si="0"/>
        <v>0.2043822831943605</v>
      </c>
      <c r="D7" s="123"/>
      <c r="N7" s="140">
        <v>364270</v>
      </c>
    </row>
    <row r="8" spans="1:14" x14ac:dyDescent="0.2">
      <c r="A8" s="140" t="s">
        <v>330</v>
      </c>
      <c r="B8" s="82">
        <v>140212</v>
      </c>
      <c r="C8" s="15">
        <f t="shared" si="0"/>
        <v>7.7668203464414443E-2</v>
      </c>
      <c r="D8" s="123"/>
      <c r="N8" s="140">
        <v>150933</v>
      </c>
    </row>
    <row r="9" spans="1:14" x14ac:dyDescent="0.2">
      <c r="A9" s="140" t="s">
        <v>331</v>
      </c>
      <c r="B9" s="82">
        <v>9956</v>
      </c>
      <c r="C9" s="15">
        <f t="shared" si="0"/>
        <v>5.5149675754693622E-3</v>
      </c>
      <c r="D9" s="123"/>
      <c r="N9" s="140">
        <v>9755</v>
      </c>
    </row>
    <row r="10" spans="1:14" x14ac:dyDescent="0.2">
      <c r="A10" s="140" t="s">
        <v>332</v>
      </c>
      <c r="B10" s="82">
        <v>456439</v>
      </c>
      <c r="C10" s="15">
        <f t="shared" si="0"/>
        <v>0.25283711180992974</v>
      </c>
      <c r="D10" s="123"/>
      <c r="N10" s="140">
        <v>464598</v>
      </c>
    </row>
    <row r="11" spans="1:14" x14ac:dyDescent="0.2">
      <c r="A11" s="140" t="s">
        <v>333</v>
      </c>
      <c r="B11" s="82">
        <v>2745</v>
      </c>
      <c r="C11" s="15">
        <f t="shared" si="0"/>
        <v>1.5205490151329248E-3</v>
      </c>
      <c r="D11" s="123"/>
      <c r="N11" s="140">
        <v>2733</v>
      </c>
    </row>
    <row r="12" spans="1:14" x14ac:dyDescent="0.2">
      <c r="A12" s="140" t="s">
        <v>334</v>
      </c>
      <c r="B12" s="82">
        <v>623527</v>
      </c>
      <c r="C12" s="15">
        <f t="shared" si="0"/>
        <v>0.3453928472709607</v>
      </c>
      <c r="D12" s="123"/>
      <c r="N12" s="140">
        <v>641445</v>
      </c>
    </row>
    <row r="13" spans="1:14" x14ac:dyDescent="0.2">
      <c r="A13" s="140" t="s">
        <v>335</v>
      </c>
      <c r="B13" s="82">
        <v>88988</v>
      </c>
      <c r="C13" s="15">
        <f t="shared" si="0"/>
        <v>4.9293484793678947E-2</v>
      </c>
      <c r="D13" s="123"/>
      <c r="N13" s="140">
        <v>86187</v>
      </c>
    </row>
    <row r="14" spans="1:14" x14ac:dyDescent="0.2">
      <c r="A14" s="140" t="s">
        <v>54</v>
      </c>
      <c r="B14" s="137">
        <v>1805269</v>
      </c>
      <c r="C14" s="138">
        <f>SUM(C6:C13)</f>
        <v>0.99999999999999989</v>
      </c>
      <c r="D14" s="123"/>
      <c r="N14" s="140">
        <v>1828691</v>
      </c>
    </row>
    <row r="18" spans="1:3" x14ac:dyDescent="0.2">
      <c r="A18" s="107"/>
      <c r="C18" s="13"/>
    </row>
    <row r="19" spans="1:3" x14ac:dyDescent="0.2">
      <c r="A19" s="107"/>
      <c r="C19" s="13"/>
    </row>
    <row r="20" spans="1:3" x14ac:dyDescent="0.2">
      <c r="A20" s="107"/>
      <c r="C20" s="13"/>
    </row>
    <row r="21" spans="1:3" x14ac:dyDescent="0.2">
      <c r="A21" s="107"/>
      <c r="C21" s="13"/>
    </row>
    <row r="22" spans="1:3" x14ac:dyDescent="0.2">
      <c r="A22" s="107"/>
      <c r="C22" s="13"/>
    </row>
    <row r="23" spans="1:3" x14ac:dyDescent="0.2">
      <c r="A23" s="107"/>
      <c r="C23" s="13"/>
    </row>
    <row r="24" spans="1:3" x14ac:dyDescent="0.2">
      <c r="A24" s="107"/>
      <c r="C24" s="13"/>
    </row>
    <row r="25" spans="1:3" x14ac:dyDescent="0.2">
      <c r="A25" s="107"/>
      <c r="C25" s="13"/>
    </row>
    <row r="26" spans="1:3" x14ac:dyDescent="0.2">
      <c r="C26" s="13"/>
    </row>
  </sheetData>
  <mergeCells count="1">
    <mergeCell ref="H1:J1"/>
  </mergeCells>
  <hyperlinks>
    <hyperlink ref="H1" location="Index!A1" display="Regresar al Índice" xr:uid="{00000000-0004-0000-6700-000000000000}"/>
    <hyperlink ref="H1:I1" location="Index!A1" display="Regresar al Índice" xr:uid="{00000000-0004-0000-6700-000001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160</vt:i4>
      </vt:variant>
      <vt:variant>
        <vt:lpstr>Rangos con nombre</vt:lpstr>
      </vt:variant>
      <vt:variant>
        <vt:i4>164</vt:i4>
      </vt:variant>
    </vt:vector>
  </HeadingPairs>
  <TitlesOfParts>
    <vt:vector size="324"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vt:lpstr>
      <vt:lpstr>F71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 bovino</vt:lpstr>
      <vt:lpstr>F130 caprino</vt:lpstr>
      <vt:lpstr>F130 ovino</vt:lpstr>
      <vt:lpstr>F130 porcino</vt:lpstr>
      <vt:lpstr>F131-F142 empleo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Start17</vt:lpstr>
      <vt:lpstr>Start18</vt:lpstr>
      <vt:lpstr>Start19</vt:lpstr>
      <vt:lpstr>Start2</vt:lpstr>
      <vt:lpstr>Start20</vt:lpstr>
      <vt:lpstr>Start21</vt:lpstr>
      <vt:lpstr>Start22</vt:lpstr>
      <vt:lpstr>Start23</vt:lpstr>
      <vt:lpstr>'F27'!Start24</vt:lpstr>
      <vt:lpstr>Start24</vt:lpstr>
      <vt:lpstr>'F28'!Start25</vt:lpstr>
      <vt:lpstr>Start25</vt:lpstr>
      <vt:lpstr>'F26'!Start26</vt:lpstr>
      <vt:lpstr>Start26</vt:lpstr>
      <vt:lpstr>Start27</vt:lpstr>
      <vt:lpstr>Start28</vt:lpstr>
      <vt:lpstr>Start29</vt:lpstr>
      <vt:lpstr>'T5'!Start3</vt:lpstr>
      <vt:lpstr>'T6'!Start3</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2021-01-06T16:45:23Z</dcterms:modified>
</cp:coreProperties>
</file>